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Úprava podlahy pro UPS" sheetId="2" r:id="rId2"/>
    <sheet name="02 - Silnoproud" sheetId="3" r:id="rId3"/>
    <sheet name="03 - Slaboproud" sheetId="4" r:id="rId4"/>
    <sheet name="04 - EPS" sheetId="5" r:id="rId5"/>
    <sheet name="05 - Chlazení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'01 - Úprava podlahy pro UPS'!$C$127:$K$190</definedName>
    <definedName name="_xlnm.Print_Area" localSheetId="1">'01 - Úprava podlahy pro UPS'!$C$4:$J$39,'01 - Úprava podlahy pro UPS'!$C$50:$J$76,'01 - Úprava podlahy pro UPS'!$C$82:$J$109,'01 - Úprava podlahy pro UPS'!$C$115:$J$190</definedName>
    <definedName name="_xlnm.Print_Titles" localSheetId="1">'01 - Úprava podlahy pro UPS'!$127:$127</definedName>
    <definedName name="_xlnm._FilterDatabase" localSheetId="2" hidden="1">'02 - Silnoproud'!$C$128:$K$269</definedName>
    <definedName name="_xlnm.Print_Area" localSheetId="2">'02 - Silnoproud'!$C$4:$J$39,'02 - Silnoproud'!$C$50:$J$76,'02 - Silnoproud'!$C$82:$J$110,'02 - Silnoproud'!$C$116:$J$269</definedName>
    <definedName name="_xlnm.Print_Titles" localSheetId="2">'02 - Silnoproud'!$128:$128</definedName>
    <definedName name="_xlnm._FilterDatabase" localSheetId="3" hidden="1">'03 - Slaboproud'!$C$122:$K$215</definedName>
    <definedName name="_xlnm.Print_Area" localSheetId="3">'03 - Slaboproud'!$C$4:$J$39,'03 - Slaboproud'!$C$50:$J$76,'03 - Slaboproud'!$C$82:$J$104,'03 - Slaboproud'!$C$110:$J$215</definedName>
    <definedName name="_xlnm.Print_Titles" localSheetId="3">'03 - Slaboproud'!$122:$122</definedName>
    <definedName name="_xlnm._FilterDatabase" localSheetId="4" hidden="1">'04 - EPS'!$C$121:$K$162</definedName>
    <definedName name="_xlnm.Print_Area" localSheetId="4">'04 - EPS'!$C$4:$J$39,'04 - EPS'!$C$50:$J$76,'04 - EPS'!$C$82:$J$103,'04 - EPS'!$C$109:$J$162</definedName>
    <definedName name="_xlnm.Print_Titles" localSheetId="4">'04 - EPS'!$121:$121</definedName>
    <definedName name="_xlnm._FilterDatabase" localSheetId="5" hidden="1">'05 - Chlazení'!$C$118:$K$136</definedName>
    <definedName name="_xlnm.Print_Area" localSheetId="5">'05 - Chlazení'!$C$4:$J$39,'05 - Chlazení'!$C$50:$J$76,'05 - Chlazení'!$C$82:$J$100,'05 - Chlazení'!$C$106:$J$136</definedName>
    <definedName name="_xlnm.Print_Titles" localSheetId="5">'05 - Chlazení'!$118:$118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6"/>
  <c r="J115"/>
  <c r="F115"/>
  <c r="F113"/>
  <c r="E111"/>
  <c r="J92"/>
  <c r="J91"/>
  <c r="F91"/>
  <c r="F89"/>
  <c r="E87"/>
  <c r="J18"/>
  <c r="E18"/>
  <c r="F116"/>
  <c r="J17"/>
  <c r="J12"/>
  <c r="J89"/>
  <c r="E7"/>
  <c r="E109"/>
  <c i="5" r="J37"/>
  <c r="J36"/>
  <c i="1" r="AY98"/>
  <c i="5" r="J35"/>
  <c i="1" r="AX98"/>
  <c i="5" r="BI162"/>
  <c r="BH162"/>
  <c r="BG162"/>
  <c r="BF162"/>
  <c r="T162"/>
  <c r="T161"/>
  <c r="R162"/>
  <c r="R161"/>
  <c r="P162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9"/>
  <c r="J118"/>
  <c r="F118"/>
  <c r="F116"/>
  <c r="E114"/>
  <c r="J92"/>
  <c r="J91"/>
  <c r="F91"/>
  <c r="F89"/>
  <c r="E87"/>
  <c r="J18"/>
  <c r="E18"/>
  <c r="F92"/>
  <c r="J17"/>
  <c r="J12"/>
  <c r="J89"/>
  <c r="E7"/>
  <c r="E112"/>
  <c i="4" r="J37"/>
  <c r="J36"/>
  <c i="1" r="AY97"/>
  <c i="4" r="J35"/>
  <c i="1" r="AX97"/>
  <c i="4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20"/>
  <c r="J119"/>
  <c r="F119"/>
  <c r="F117"/>
  <c r="E115"/>
  <c r="J92"/>
  <c r="J91"/>
  <c r="F91"/>
  <c r="F89"/>
  <c r="E87"/>
  <c r="J18"/>
  <c r="E18"/>
  <c r="F92"/>
  <c r="J17"/>
  <c r="J12"/>
  <c r="J117"/>
  <c r="E7"/>
  <c r="E113"/>
  <c i="3" r="J37"/>
  <c r="J36"/>
  <c i="1" r="AY96"/>
  <c i="3" r="J35"/>
  <c i="1" r="AX96"/>
  <c i="3" r="BI269"/>
  <c r="BH269"/>
  <c r="BG269"/>
  <c r="BF269"/>
  <c r="T269"/>
  <c r="T268"/>
  <c r="R269"/>
  <c r="R268"/>
  <c r="P269"/>
  <c r="P268"/>
  <c r="BI267"/>
  <c r="BH267"/>
  <c r="BG267"/>
  <c r="BF267"/>
  <c r="T267"/>
  <c r="T266"/>
  <c r="R267"/>
  <c r="R266"/>
  <c r="P267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T260"/>
  <c r="R261"/>
  <c r="R260"/>
  <c r="P261"/>
  <c r="P260"/>
  <c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2" r="J37"/>
  <c r="J36"/>
  <c i="1" r="AY95"/>
  <c i="2" r="J35"/>
  <c i="1" r="AX95"/>
  <c i="2" r="BI190"/>
  <c r="BH190"/>
  <c r="BG190"/>
  <c r="BF190"/>
  <c r="T190"/>
  <c r="T189"/>
  <c r="R190"/>
  <c r="R189"/>
  <c r="P190"/>
  <c r="P189"/>
  <c r="BI188"/>
  <c r="BH188"/>
  <c r="BG188"/>
  <c r="BF188"/>
  <c r="T188"/>
  <c r="T187"/>
  <c r="T186"/>
  <c r="R188"/>
  <c r="R187"/>
  <c r="R186"/>
  <c r="P188"/>
  <c r="P187"/>
  <c r="P186"/>
  <c r="BI184"/>
  <c r="BH184"/>
  <c r="BG184"/>
  <c r="BF184"/>
  <c r="T184"/>
  <c r="T183"/>
  <c r="R184"/>
  <c r="R183"/>
  <c r="P184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T164"/>
  <c r="R165"/>
  <c r="R164"/>
  <c r="P165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1" r="L90"/>
  <c r="AM90"/>
  <c r="AM89"/>
  <c r="L89"/>
  <c r="AM87"/>
  <c r="L87"/>
  <c r="L85"/>
  <c r="L84"/>
  <c i="2" r="BK190"/>
  <c r="J188"/>
  <c r="J184"/>
  <c r="BK182"/>
  <c r="J178"/>
  <c r="BK174"/>
  <c r="BK171"/>
  <c r="J169"/>
  <c r="BK165"/>
  <c r="J161"/>
  <c r="BK159"/>
  <c r="J154"/>
  <c r="J151"/>
  <c r="BK147"/>
  <c r="BK141"/>
  <c r="BK137"/>
  <c r="J133"/>
  <c i="1" r="AS94"/>
  <c i="2" r="BK176"/>
  <c r="BK173"/>
  <c r="BK170"/>
  <c r="BK168"/>
  <c r="J165"/>
  <c r="BK160"/>
  <c r="BK156"/>
  <c r="J152"/>
  <c r="BK149"/>
  <c r="BK144"/>
  <c r="J139"/>
  <c r="BK135"/>
  <c r="J131"/>
  <c i="3" r="J267"/>
  <c r="J263"/>
  <c r="BK259"/>
  <c r="BK254"/>
  <c r="BK252"/>
  <c r="J250"/>
  <c r="BK248"/>
  <c r="BK246"/>
  <c r="BK244"/>
  <c r="J242"/>
  <c r="BK240"/>
  <c r="BK238"/>
  <c r="J236"/>
  <c r="J234"/>
  <c r="J232"/>
  <c r="BK230"/>
  <c r="J228"/>
  <c r="BK225"/>
  <c r="J223"/>
  <c r="BK221"/>
  <c r="J219"/>
  <c r="BK217"/>
  <c r="J215"/>
  <c r="BK213"/>
  <c r="BK211"/>
  <c r="J209"/>
  <c r="J207"/>
  <c r="J205"/>
  <c r="J203"/>
  <c r="BK199"/>
  <c r="BK197"/>
  <c r="J195"/>
  <c r="J193"/>
  <c r="BK191"/>
  <c r="J189"/>
  <c r="J187"/>
  <c r="BK183"/>
  <c r="BK179"/>
  <c r="BK173"/>
  <c r="J169"/>
  <c r="J168"/>
  <c r="J165"/>
  <c r="BK161"/>
  <c r="BK157"/>
  <c r="J155"/>
  <c r="BK153"/>
  <c r="BK151"/>
  <c r="J149"/>
  <c r="BK144"/>
  <c r="BK140"/>
  <c r="J137"/>
  <c r="J135"/>
  <c r="BK133"/>
  <c r="BK269"/>
  <c r="BK265"/>
  <c r="J264"/>
  <c r="J261"/>
  <c r="J256"/>
  <c r="J255"/>
  <c r="BK253"/>
  <c r="J251"/>
  <c r="J249"/>
  <c r="J247"/>
  <c r="BK245"/>
  <c r="J244"/>
  <c r="BK242"/>
  <c r="J240"/>
  <c r="J238"/>
  <c r="BK236"/>
  <c r="BK234"/>
  <c r="BK232"/>
  <c r="BK229"/>
  <c r="BK227"/>
  <c r="J225"/>
  <c r="BK223"/>
  <c r="J221"/>
  <c r="BK219"/>
  <c r="J217"/>
  <c r="BK215"/>
  <c r="J213"/>
  <c r="J211"/>
  <c r="BK209"/>
  <c r="BK207"/>
  <c r="BK205"/>
  <c r="BK203"/>
  <c r="BK200"/>
  <c r="BK198"/>
  <c r="J196"/>
  <c r="BK194"/>
  <c r="J192"/>
  <c r="BK190"/>
  <c r="J188"/>
  <c r="J185"/>
  <c r="BK181"/>
  <c r="J177"/>
  <c r="J173"/>
  <c r="BK169"/>
  <c r="J166"/>
  <c r="J163"/>
  <c r="BK159"/>
  <c r="J156"/>
  <c r="J154"/>
  <c r="BK152"/>
  <c r="J150"/>
  <c r="BK146"/>
  <c r="J142"/>
  <c r="J140"/>
  <c r="BK137"/>
  <c r="BK135"/>
  <c r="BK132"/>
  <c i="4" r="J213"/>
  <c r="BK211"/>
  <c r="BK209"/>
  <c r="J207"/>
  <c r="J205"/>
  <c r="BK202"/>
  <c r="BK200"/>
  <c r="J198"/>
  <c r="BK197"/>
  <c r="J196"/>
  <c r="BK195"/>
  <c r="BK194"/>
  <c r="BK192"/>
  <c r="J190"/>
  <c r="J187"/>
  <c r="J185"/>
  <c r="J184"/>
  <c r="BK180"/>
  <c r="BK178"/>
  <c r="J176"/>
  <c r="BK174"/>
  <c r="J170"/>
  <c r="BK167"/>
  <c r="J166"/>
  <c r="BK164"/>
  <c r="BK162"/>
  <c r="BK159"/>
  <c r="J157"/>
  <c r="J154"/>
  <c r="BK152"/>
  <c r="J151"/>
  <c r="BK149"/>
  <c r="BK147"/>
  <c r="BK145"/>
  <c r="BK142"/>
  <c r="J140"/>
  <c r="J139"/>
  <c r="BK137"/>
  <c r="J135"/>
  <c r="J134"/>
  <c r="BK132"/>
  <c r="J129"/>
  <c r="BK127"/>
  <c r="J126"/>
  <c r="J215"/>
  <c r="J212"/>
  <c r="BK210"/>
  <c r="J208"/>
  <c r="BK205"/>
  <c r="J202"/>
  <c r="BK201"/>
  <c r="BK199"/>
  <c r="J197"/>
  <c r="J195"/>
  <c r="J192"/>
  <c r="BK190"/>
  <c r="J189"/>
  <c r="BK187"/>
  <c r="BK185"/>
  <c r="BK183"/>
  <c r="BK181"/>
  <c r="BK179"/>
  <c r="J177"/>
  <c r="J175"/>
  <c r="BK172"/>
  <c r="BK170"/>
  <c r="J167"/>
  <c r="J165"/>
  <c r="BK163"/>
  <c r="J161"/>
  <c r="BK158"/>
  <c r="BK156"/>
  <c r="BK154"/>
  <c r="J152"/>
  <c r="BK150"/>
  <c r="BK148"/>
  <c r="J146"/>
  <c r="J144"/>
  <c r="J142"/>
  <c r="BK140"/>
  <c r="J138"/>
  <c r="BK136"/>
  <c r="BK133"/>
  <c r="J131"/>
  <c r="BK129"/>
  <c r="J127"/>
  <c r="BK125"/>
  <c i="5" r="BK160"/>
  <c r="BK158"/>
  <c r="J156"/>
  <c r="BK153"/>
  <c r="BK151"/>
  <c r="BK148"/>
  <c r="J146"/>
  <c r="J144"/>
  <c r="BK141"/>
  <c r="J139"/>
  <c r="J137"/>
  <c r="J135"/>
  <c r="J132"/>
  <c r="BK130"/>
  <c r="BK128"/>
  <c r="J126"/>
  <c r="J124"/>
  <c r="J160"/>
  <c r="J158"/>
  <c r="BK156"/>
  <c r="J153"/>
  <c r="J151"/>
  <c r="J148"/>
  <c r="BK146"/>
  <c r="BK144"/>
  <c r="J141"/>
  <c r="BK139"/>
  <c r="BK137"/>
  <c r="BK135"/>
  <c r="BK132"/>
  <c r="J130"/>
  <c r="J128"/>
  <c r="BK126"/>
  <c r="BK124"/>
  <c i="6" r="J136"/>
  <c r="J135"/>
  <c r="J134"/>
  <c r="BK131"/>
  <c r="J129"/>
  <c r="BK127"/>
  <c r="J125"/>
  <c r="J123"/>
  <c r="BK121"/>
  <c r="BK132"/>
  <c r="J131"/>
  <c r="BK129"/>
  <c r="J127"/>
  <c r="J126"/>
  <c r="J124"/>
  <c r="BK122"/>
  <c i="2" r="J190"/>
  <c r="BK188"/>
  <c r="BK184"/>
  <c r="BK180"/>
  <c r="J176"/>
  <c r="J173"/>
  <c r="J170"/>
  <c r="J168"/>
  <c r="J163"/>
  <c r="J160"/>
  <c r="J156"/>
  <c r="BK152"/>
  <c r="J149"/>
  <c r="J144"/>
  <c r="BK139"/>
  <c r="J135"/>
  <c r="BK131"/>
  <c r="J182"/>
  <c r="J180"/>
  <c r="BK178"/>
  <c r="J174"/>
  <c r="J171"/>
  <c r="BK169"/>
  <c r="BK163"/>
  <c r="BK161"/>
  <c r="J159"/>
  <c r="BK154"/>
  <c r="BK151"/>
  <c r="J147"/>
  <c r="J141"/>
  <c r="J137"/>
  <c r="BK133"/>
  <c i="3" r="J269"/>
  <c r="BK264"/>
  <c r="BK261"/>
  <c r="BK256"/>
  <c r="J253"/>
  <c r="BK251"/>
  <c r="BK249"/>
  <c r="BK247"/>
  <c r="J245"/>
  <c r="J243"/>
  <c r="BK241"/>
  <c r="BK239"/>
  <c r="J237"/>
  <c r="BK235"/>
  <c r="J233"/>
  <c r="BK231"/>
  <c r="J229"/>
  <c r="J227"/>
  <c r="BK226"/>
  <c r="BK224"/>
  <c r="J222"/>
  <c r="J220"/>
  <c r="J218"/>
  <c r="J216"/>
  <c r="BK214"/>
  <c r="J212"/>
  <c r="J210"/>
  <c r="BK208"/>
  <c r="J206"/>
  <c r="BK204"/>
  <c r="J201"/>
  <c r="J200"/>
  <c r="J198"/>
  <c r="BK196"/>
  <c r="J194"/>
  <c r="BK192"/>
  <c r="J190"/>
  <c r="BK188"/>
  <c r="BK185"/>
  <c r="J181"/>
  <c r="BK177"/>
  <c r="J175"/>
  <c r="BK171"/>
  <c r="BK166"/>
  <c r="BK163"/>
  <c r="J159"/>
  <c r="BK156"/>
  <c r="BK154"/>
  <c r="J152"/>
  <c r="BK150"/>
  <c r="J146"/>
  <c r="BK142"/>
  <c r="J141"/>
  <c r="BK138"/>
  <c r="J136"/>
  <c r="J132"/>
  <c r="BK267"/>
  <c r="J265"/>
  <c r="BK263"/>
  <c r="J259"/>
  <c r="BK255"/>
  <c r="J254"/>
  <c r="J252"/>
  <c r="BK250"/>
  <c r="J248"/>
  <c r="J246"/>
  <c r="BK243"/>
  <c r="J241"/>
  <c r="J239"/>
  <c r="BK237"/>
  <c r="J235"/>
  <c r="BK233"/>
  <c r="J231"/>
  <c r="J230"/>
  <c r="BK228"/>
  <c r="J226"/>
  <c r="J224"/>
  <c r="BK222"/>
  <c r="BK220"/>
  <c r="BK218"/>
  <c r="BK216"/>
  <c r="J214"/>
  <c r="BK212"/>
  <c r="BK210"/>
  <c r="J208"/>
  <c r="BK206"/>
  <c r="J204"/>
  <c r="BK201"/>
  <c r="J199"/>
  <c r="J197"/>
  <c r="BK195"/>
  <c r="BK193"/>
  <c r="J191"/>
  <c r="BK189"/>
  <c r="BK187"/>
  <c r="J183"/>
  <c r="J179"/>
  <c r="BK175"/>
  <c r="J171"/>
  <c r="BK168"/>
  <c r="BK165"/>
  <c r="J161"/>
  <c r="J157"/>
  <c r="BK155"/>
  <c r="J153"/>
  <c r="J151"/>
  <c r="BK149"/>
  <c r="J144"/>
  <c r="BK141"/>
  <c r="J138"/>
  <c r="BK136"/>
  <c r="J133"/>
  <c i="4" r="BK215"/>
  <c r="BK212"/>
  <c r="J210"/>
  <c r="BK208"/>
  <c r="BK206"/>
  <c r="J204"/>
  <c r="J201"/>
  <c r="J199"/>
  <c r="J193"/>
  <c r="BK191"/>
  <c r="BK189"/>
  <c r="BK188"/>
  <c r="BK186"/>
  <c r="J181"/>
  <c r="J179"/>
  <c r="BK177"/>
  <c r="BK175"/>
  <c r="J172"/>
  <c r="BK171"/>
  <c r="J169"/>
  <c r="BK165"/>
  <c r="J163"/>
  <c r="BK161"/>
  <c r="J158"/>
  <c r="J156"/>
  <c r="BK155"/>
  <c r="BK153"/>
  <c r="J150"/>
  <c r="J148"/>
  <c r="BK146"/>
  <c r="BK144"/>
  <c r="J143"/>
  <c r="J141"/>
  <c r="BK138"/>
  <c r="J136"/>
  <c r="BK134"/>
  <c r="J133"/>
  <c r="BK131"/>
  <c r="J130"/>
  <c r="BK128"/>
  <c r="J125"/>
  <c r="BK213"/>
  <c r="J211"/>
  <c r="J209"/>
  <c r="BK207"/>
  <c r="J206"/>
  <c r="BK204"/>
  <c r="J200"/>
  <c r="BK198"/>
  <c r="BK196"/>
  <c r="J194"/>
  <c r="BK193"/>
  <c r="J191"/>
  <c r="J188"/>
  <c r="J186"/>
  <c r="BK184"/>
  <c r="J183"/>
  <c r="J180"/>
  <c r="J178"/>
  <c r="BK176"/>
  <c r="J174"/>
  <c r="J171"/>
  <c r="BK169"/>
  <c r="BK166"/>
  <c r="J164"/>
  <c r="J162"/>
  <c r="J159"/>
  <c r="BK157"/>
  <c r="J155"/>
  <c r="J153"/>
  <c r="BK151"/>
  <c r="J149"/>
  <c r="J147"/>
  <c r="J145"/>
  <c r="BK143"/>
  <c r="BK141"/>
  <c r="BK139"/>
  <c r="J137"/>
  <c r="BK135"/>
  <c r="J132"/>
  <c r="BK130"/>
  <c r="J128"/>
  <c r="BK126"/>
  <c i="5" r="BK162"/>
  <c r="J159"/>
  <c r="BK157"/>
  <c r="BK154"/>
  <c r="J152"/>
  <c r="J149"/>
  <c r="BK147"/>
  <c r="BK145"/>
  <c r="J142"/>
  <c r="BK140"/>
  <c r="J138"/>
  <c r="BK136"/>
  <c r="J133"/>
  <c r="J131"/>
  <c r="J129"/>
  <c r="J127"/>
  <c r="BK125"/>
  <c r="J162"/>
  <c r="BK159"/>
  <c r="J157"/>
  <c r="J154"/>
  <c r="BK152"/>
  <c r="BK149"/>
  <c r="J147"/>
  <c r="J145"/>
  <c r="BK142"/>
  <c r="J140"/>
  <c r="BK138"/>
  <c r="J136"/>
  <c r="BK133"/>
  <c r="BK131"/>
  <c r="BK129"/>
  <c r="BK127"/>
  <c r="J125"/>
  <c i="6" r="BK136"/>
  <c r="BK135"/>
  <c r="BK134"/>
  <c r="J132"/>
  <c r="BK128"/>
  <c r="BK126"/>
  <c r="BK124"/>
  <c r="J122"/>
  <c r="J128"/>
  <c r="BK125"/>
  <c r="BK123"/>
  <c r="J121"/>
  <c i="2" l="1" r="BK130"/>
  <c r="J130"/>
  <c r="J98"/>
  <c r="R130"/>
  <c r="BK146"/>
  <c r="J146"/>
  <c r="J100"/>
  <c r="R146"/>
  <c r="BK158"/>
  <c r="J158"/>
  <c r="J101"/>
  <c r="R158"/>
  <c r="BK167"/>
  <c r="J167"/>
  <c r="J104"/>
  <c r="R167"/>
  <c r="R166"/>
  <c i="3" r="P131"/>
  <c r="T131"/>
  <c r="P134"/>
  <c r="T134"/>
  <c r="P139"/>
  <c r="T139"/>
  <c r="P148"/>
  <c r="P147"/>
  <c r="R148"/>
  <c r="R147"/>
  <c r="BK262"/>
  <c r="J262"/>
  <c r="J107"/>
  <c r="R262"/>
  <c r="R257"/>
  <c i="4" r="BK124"/>
  <c r="J124"/>
  <c r="J97"/>
  <c r="R124"/>
  <c r="BK160"/>
  <c r="J160"/>
  <c r="J98"/>
  <c r="R160"/>
  <c r="BK168"/>
  <c r="J168"/>
  <c r="J99"/>
  <c r="R168"/>
  <c r="BK173"/>
  <c r="J173"/>
  <c r="J100"/>
  <c r="R173"/>
  <c r="BK182"/>
  <c r="J182"/>
  <c r="J101"/>
  <c r="T182"/>
  <c r="BK203"/>
  <c r="J203"/>
  <c r="J102"/>
  <c r="T203"/>
  <c i="5" r="P123"/>
  <c r="T123"/>
  <c r="P134"/>
  <c r="T134"/>
  <c r="P143"/>
  <c r="T143"/>
  <c r="P150"/>
  <c r="T150"/>
  <c r="P155"/>
  <c r="T155"/>
  <c i="6" r="P120"/>
  <c r="T120"/>
  <c r="P130"/>
  <c r="T130"/>
  <c r="P133"/>
  <c r="R133"/>
  <c i="2" r="P130"/>
  <c r="T130"/>
  <c r="P146"/>
  <c r="T146"/>
  <c r="P158"/>
  <c r="T158"/>
  <c r="P167"/>
  <c r="P166"/>
  <c r="T167"/>
  <c r="T166"/>
  <c i="3" r="BK131"/>
  <c r="J131"/>
  <c r="J98"/>
  <c r="R131"/>
  <c r="BK134"/>
  <c r="J134"/>
  <c r="J99"/>
  <c r="R134"/>
  <c r="BK139"/>
  <c r="J139"/>
  <c r="J100"/>
  <c r="R139"/>
  <c r="BK148"/>
  <c r="BK147"/>
  <c r="J147"/>
  <c r="J102"/>
  <c r="T148"/>
  <c r="T147"/>
  <c r="P262"/>
  <c r="P257"/>
  <c r="T262"/>
  <c r="T257"/>
  <c i="4" r="P124"/>
  <c r="T124"/>
  <c r="P160"/>
  <c r="T160"/>
  <c r="P168"/>
  <c r="T168"/>
  <c r="P173"/>
  <c r="T173"/>
  <c r="P182"/>
  <c r="R182"/>
  <c r="P203"/>
  <c r="R203"/>
  <c i="5" r="BK123"/>
  <c r="J123"/>
  <c r="J97"/>
  <c r="R123"/>
  <c r="BK134"/>
  <c r="J134"/>
  <c r="J98"/>
  <c r="R134"/>
  <c r="BK143"/>
  <c r="J143"/>
  <c r="J99"/>
  <c r="R143"/>
  <c r="BK150"/>
  <c r="J150"/>
  <c r="J100"/>
  <c r="R150"/>
  <c r="BK155"/>
  <c r="J155"/>
  <c r="J101"/>
  <c r="R155"/>
  <c i="6" r="BK120"/>
  <c r="J120"/>
  <c r="J97"/>
  <c r="R120"/>
  <c r="BK130"/>
  <c r="J130"/>
  <c r="J98"/>
  <c r="R130"/>
  <c r="BK133"/>
  <c r="J133"/>
  <c r="J99"/>
  <c r="T133"/>
  <c i="2" r="BK143"/>
  <c r="J143"/>
  <c r="J99"/>
  <c r="BK164"/>
  <c r="J164"/>
  <c r="J102"/>
  <c r="BK183"/>
  <c r="J183"/>
  <c r="J105"/>
  <c i="3" r="BK145"/>
  <c r="J145"/>
  <c r="J101"/>
  <c r="BK258"/>
  <c r="J258"/>
  <c r="J105"/>
  <c r="BK260"/>
  <c r="J260"/>
  <c r="J106"/>
  <c r="BK266"/>
  <c r="J266"/>
  <c r="J108"/>
  <c r="BK268"/>
  <c r="J268"/>
  <c r="J109"/>
  <c i="2" r="BK187"/>
  <c r="J187"/>
  <c r="J107"/>
  <c r="BK189"/>
  <c r="J189"/>
  <c r="J108"/>
  <c i="4" r="BK214"/>
  <c r="J214"/>
  <c r="J103"/>
  <c i="5" r="BK161"/>
  <c r="J161"/>
  <c r="J102"/>
  <c i="6" r="E85"/>
  <c r="J113"/>
  <c r="BE121"/>
  <c r="BE123"/>
  <c r="BE124"/>
  <c r="BE128"/>
  <c r="BE131"/>
  <c r="F92"/>
  <c r="BE122"/>
  <c r="BE125"/>
  <c r="BE126"/>
  <c r="BE127"/>
  <c r="BE129"/>
  <c r="BE132"/>
  <c r="BE134"/>
  <c r="BE135"/>
  <c r="BE136"/>
  <c i="5" r="E85"/>
  <c r="J116"/>
  <c r="F119"/>
  <c r="BE125"/>
  <c r="BE126"/>
  <c r="BE128"/>
  <c r="BE130"/>
  <c r="BE131"/>
  <c r="BE132"/>
  <c r="BE135"/>
  <c r="BE136"/>
  <c r="BE137"/>
  <c r="BE138"/>
  <c r="BE141"/>
  <c r="BE142"/>
  <c r="BE145"/>
  <c r="BE147"/>
  <c r="BE149"/>
  <c r="BE151"/>
  <c r="BE153"/>
  <c r="BE154"/>
  <c r="BE158"/>
  <c r="BE124"/>
  <c r="BE127"/>
  <c r="BE129"/>
  <c r="BE133"/>
  <c r="BE139"/>
  <c r="BE140"/>
  <c r="BE144"/>
  <c r="BE146"/>
  <c r="BE148"/>
  <c r="BE152"/>
  <c r="BE156"/>
  <c r="BE157"/>
  <c r="BE159"/>
  <c r="BE160"/>
  <c r="BE162"/>
  <c i="3" r="J148"/>
  <c r="J103"/>
  <c i="4" r="J89"/>
  <c r="F120"/>
  <c r="BE125"/>
  <c r="BE127"/>
  <c r="BE128"/>
  <c r="BE130"/>
  <c r="BE134"/>
  <c r="BE136"/>
  <c r="BE138"/>
  <c r="BE140"/>
  <c r="BE142"/>
  <c r="BE147"/>
  <c r="BE148"/>
  <c r="BE150"/>
  <c r="BE151"/>
  <c r="BE154"/>
  <c r="BE156"/>
  <c r="BE157"/>
  <c r="BE159"/>
  <c r="BE161"/>
  <c r="BE162"/>
  <c r="BE165"/>
  <c r="BE169"/>
  <c r="BE171"/>
  <c r="BE174"/>
  <c r="BE178"/>
  <c r="BE180"/>
  <c r="BE184"/>
  <c r="BE185"/>
  <c r="BE186"/>
  <c r="BE189"/>
  <c r="BE191"/>
  <c r="BE192"/>
  <c r="BE193"/>
  <c r="BE195"/>
  <c r="BE198"/>
  <c r="BE200"/>
  <c r="BE204"/>
  <c r="BE205"/>
  <c r="BE206"/>
  <c r="BE209"/>
  <c r="BE213"/>
  <c r="BE215"/>
  <c r="E85"/>
  <c r="BE126"/>
  <c r="BE129"/>
  <c r="BE131"/>
  <c r="BE132"/>
  <c r="BE133"/>
  <c r="BE135"/>
  <c r="BE137"/>
  <c r="BE139"/>
  <c r="BE141"/>
  <c r="BE143"/>
  <c r="BE144"/>
  <c r="BE145"/>
  <c r="BE146"/>
  <c r="BE149"/>
  <c r="BE152"/>
  <c r="BE153"/>
  <c r="BE155"/>
  <c r="BE158"/>
  <c r="BE163"/>
  <c r="BE164"/>
  <c r="BE166"/>
  <c r="BE167"/>
  <c r="BE170"/>
  <c r="BE172"/>
  <c r="BE175"/>
  <c r="BE176"/>
  <c r="BE177"/>
  <c r="BE179"/>
  <c r="BE181"/>
  <c r="BE183"/>
  <c r="BE187"/>
  <c r="BE188"/>
  <c r="BE190"/>
  <c r="BE194"/>
  <c r="BE196"/>
  <c r="BE197"/>
  <c r="BE199"/>
  <c r="BE201"/>
  <c r="BE202"/>
  <c r="BE207"/>
  <c r="BE208"/>
  <c r="BE210"/>
  <c r="BE211"/>
  <c r="BE212"/>
  <c i="3" r="E85"/>
  <c r="F92"/>
  <c r="BE133"/>
  <c r="BE135"/>
  <c r="BE138"/>
  <c r="BE140"/>
  <c r="BE149"/>
  <c r="BE150"/>
  <c r="BE154"/>
  <c r="BE165"/>
  <c r="BE166"/>
  <c r="BE169"/>
  <c r="BE171"/>
  <c r="BE175"/>
  <c r="BE179"/>
  <c r="BE185"/>
  <c r="BE188"/>
  <c r="BE191"/>
  <c r="BE192"/>
  <c r="BE193"/>
  <c r="BE194"/>
  <c r="BE195"/>
  <c r="BE196"/>
  <c r="BE197"/>
  <c r="BE199"/>
  <c r="BE200"/>
  <c r="BE201"/>
  <c r="BE204"/>
  <c r="BE205"/>
  <c r="BE206"/>
  <c r="BE208"/>
  <c r="BE211"/>
  <c r="BE213"/>
  <c r="BE214"/>
  <c r="BE215"/>
  <c r="BE217"/>
  <c r="BE220"/>
  <c r="BE223"/>
  <c r="BE227"/>
  <c r="BE228"/>
  <c r="BE230"/>
  <c r="BE231"/>
  <c r="BE234"/>
  <c r="BE237"/>
  <c r="BE240"/>
  <c r="BE241"/>
  <c r="BE243"/>
  <c r="BE244"/>
  <c r="BE245"/>
  <c r="BE247"/>
  <c r="BE248"/>
  <c r="BE251"/>
  <c r="BE253"/>
  <c r="BE254"/>
  <c r="BE255"/>
  <c r="BE256"/>
  <c r="BE261"/>
  <c r="BE263"/>
  <c r="BE264"/>
  <c r="BE267"/>
  <c r="J89"/>
  <c r="BE132"/>
  <c r="BE136"/>
  <c r="BE137"/>
  <c r="BE141"/>
  <c r="BE142"/>
  <c r="BE144"/>
  <c r="BE146"/>
  <c r="BE151"/>
  <c r="BE152"/>
  <c r="BE153"/>
  <c r="BE155"/>
  <c r="BE156"/>
  <c r="BE157"/>
  <c r="BE159"/>
  <c r="BE161"/>
  <c r="BE163"/>
  <c r="BE168"/>
  <c r="BE173"/>
  <c r="BE177"/>
  <c r="BE181"/>
  <c r="BE183"/>
  <c r="BE187"/>
  <c r="BE189"/>
  <c r="BE190"/>
  <c r="BE198"/>
  <c r="BE203"/>
  <c r="BE207"/>
  <c r="BE209"/>
  <c r="BE210"/>
  <c r="BE212"/>
  <c r="BE216"/>
  <c r="BE218"/>
  <c r="BE219"/>
  <c r="BE221"/>
  <c r="BE222"/>
  <c r="BE224"/>
  <c r="BE225"/>
  <c r="BE226"/>
  <c r="BE229"/>
  <c r="BE232"/>
  <c r="BE233"/>
  <c r="BE235"/>
  <c r="BE236"/>
  <c r="BE238"/>
  <c r="BE239"/>
  <c r="BE242"/>
  <c r="BE246"/>
  <c r="BE249"/>
  <c r="BE250"/>
  <c r="BE252"/>
  <c r="BE259"/>
  <c r="BE265"/>
  <c r="BE269"/>
  <c i="2" r="J89"/>
  <c r="BE133"/>
  <c r="BE135"/>
  <c r="BE141"/>
  <c r="BE151"/>
  <c r="BE159"/>
  <c r="BE160"/>
  <c r="BE161"/>
  <c r="BE163"/>
  <c r="BE168"/>
  <c r="BE169"/>
  <c r="BE171"/>
  <c r="BE174"/>
  <c r="BE176"/>
  <c r="BE180"/>
  <c r="E85"/>
  <c r="F92"/>
  <c r="BE131"/>
  <c r="BE137"/>
  <c r="BE139"/>
  <c r="BE144"/>
  <c r="BE147"/>
  <c r="BE149"/>
  <c r="BE152"/>
  <c r="BE154"/>
  <c r="BE156"/>
  <c r="BE165"/>
  <c r="BE170"/>
  <c r="BE173"/>
  <c r="BE178"/>
  <c r="BE182"/>
  <c r="BE184"/>
  <c r="BE188"/>
  <c r="BE190"/>
  <c r="F36"/>
  <c i="1" r="BC95"/>
  <c i="2" r="J34"/>
  <c i="1" r="AW95"/>
  <c i="3" r="F34"/>
  <c i="1" r="BA96"/>
  <c i="3" r="J34"/>
  <c i="1" r="AW96"/>
  <c i="3" r="F36"/>
  <c i="1" r="BC96"/>
  <c i="4" r="J34"/>
  <c i="1" r="AW97"/>
  <c i="4" r="F36"/>
  <c i="1" r="BC97"/>
  <c i="5" r="F34"/>
  <c i="1" r="BA98"/>
  <c i="5" r="F37"/>
  <c i="1" r="BD98"/>
  <c i="5" r="J34"/>
  <c i="1" r="AW98"/>
  <c i="6" r="F34"/>
  <c i="1" r="BA99"/>
  <c i="6" r="F35"/>
  <c i="1" r="BB99"/>
  <c i="6" r="F37"/>
  <c i="1" r="BD99"/>
  <c i="2" r="F35"/>
  <c i="1" r="BB95"/>
  <c i="2" r="F34"/>
  <c i="1" r="BA95"/>
  <c i="2" r="F37"/>
  <c i="1" r="BD95"/>
  <c i="3" r="F35"/>
  <c i="1" r="BB96"/>
  <c i="3" r="F37"/>
  <c i="1" r="BD96"/>
  <c i="4" r="F35"/>
  <c i="1" r="BB97"/>
  <c i="4" r="F34"/>
  <c i="1" r="BA97"/>
  <c i="4" r="F37"/>
  <c i="1" r="BD97"/>
  <c i="5" r="F36"/>
  <c i="1" r="BC98"/>
  <c i="5" r="F35"/>
  <c i="1" r="BB98"/>
  <c i="6" r="J34"/>
  <c i="1" r="AW99"/>
  <c i="6" r="F36"/>
  <c i="1" r="BC99"/>
  <c i="5" l="1" r="R122"/>
  <c i="4" r="T123"/>
  <c i="2" r="T129"/>
  <c r="T128"/>
  <c i="6" r="P119"/>
  <c i="1" r="AU99"/>
  <c i="5" r="T122"/>
  <c i="3" r="P130"/>
  <c r="P129"/>
  <c i="1" r="AU96"/>
  <c i="2" r="R129"/>
  <c r="R128"/>
  <c i="6" r="R119"/>
  <c i="4" r="P123"/>
  <c i="1" r="AU97"/>
  <c i="3" r="R130"/>
  <c r="R129"/>
  <c i="2" r="P129"/>
  <c r="P128"/>
  <c i="1" r="AU95"/>
  <c i="6" r="T119"/>
  <c i="5" r="P122"/>
  <c i="1" r="AU98"/>
  <c i="4" r="R123"/>
  <c i="3" r="T130"/>
  <c r="T129"/>
  <c i="2" r="BK129"/>
  <c r="J129"/>
  <c r="J97"/>
  <c r="BK166"/>
  <c r="J166"/>
  <c r="J103"/>
  <c i="3" r="BK130"/>
  <c r="J130"/>
  <c r="J97"/>
  <c r="BK257"/>
  <c r="J257"/>
  <c r="J104"/>
  <c i="4" r="BK123"/>
  <c r="J123"/>
  <c i="5" r="BK122"/>
  <c r="J122"/>
  <c r="J96"/>
  <c i="2" r="BK186"/>
  <c r="J186"/>
  <c r="J106"/>
  <c i="6" r="BK119"/>
  <c r="J119"/>
  <c r="J96"/>
  <c i="2" r="J33"/>
  <c i="1" r="AV95"/>
  <c r="AT95"/>
  <c i="3" r="F33"/>
  <c i="1" r="AZ96"/>
  <c i="4" r="F33"/>
  <c i="1" r="AZ97"/>
  <c i="5" r="F33"/>
  <c i="1" r="AZ98"/>
  <c i="6" r="F33"/>
  <c i="1" r="AZ99"/>
  <c i="6" r="J33"/>
  <c i="1" r="AV99"/>
  <c r="AT99"/>
  <c r="BA94"/>
  <c r="W30"/>
  <c i="4" r="J30"/>
  <c i="1" r="AG97"/>
  <c i="2" r="F33"/>
  <c i="1" r="AZ95"/>
  <c i="3" r="J33"/>
  <c i="1" r="AV96"/>
  <c r="AT96"/>
  <c i="4" r="J33"/>
  <c i="1" r="AV97"/>
  <c r="AT97"/>
  <c r="AN97"/>
  <c i="5" r="J33"/>
  <c i="1" r="AV98"/>
  <c r="AT98"/>
  <c r="BD94"/>
  <c r="W33"/>
  <c r="BB94"/>
  <c r="W31"/>
  <c r="BC94"/>
  <c r="W32"/>
  <c i="2" l="1" r="BK128"/>
  <c r="J128"/>
  <c r="J96"/>
  <c i="3" r="BK129"/>
  <c r="J129"/>
  <c r="J96"/>
  <c i="4" r="J96"/>
  <c r="J39"/>
  <c i="1" r="AU94"/>
  <c i="6" r="J30"/>
  <c i="1" r="AG99"/>
  <c r="AY94"/>
  <c r="AX94"/>
  <c i="5" r="J30"/>
  <c i="1" r="AG98"/>
  <c r="AW94"/>
  <c r="AK30"/>
  <c r="AZ94"/>
  <c r="W29"/>
  <c i="6" l="1" r="J39"/>
  <c i="5" r="J39"/>
  <c i="1" r="AN99"/>
  <c r="AN98"/>
  <c i="3" r="J30"/>
  <c i="1" r="AG96"/>
  <c r="AN96"/>
  <c i="2" r="J30"/>
  <c i="1" r="AG95"/>
  <c r="AV94"/>
  <c r="AK29"/>
  <c i="3" l="1" r="J39"/>
  <c i="2" r="J39"/>
  <c i="1" r="AN95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<sst xmlns="http://schemas.openxmlformats.org/spreadsheetml/2006/main">
  <si>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</si>
  <si>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</si>
  <si>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</si>
  <si>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</si>
  <si>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{6dc2e337-53ed-4723-8844-fbc52453e0bb}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</si>
  <si>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</si>
  <si>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</si>
  <si>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</si>
  <si>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</si>
  <si>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</si>
  <si>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</si>
  <si>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</si>
  <si>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</si>
  <si>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</si>
  <si>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0425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</si>
  <si>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</si>
  <si>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</si>
  <si>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Dětské centrum K.Vary p.o. Zítkova 1267/4 -Výměna elektroinstalace a UPS ve 4.np</t>
  </si>
  <si>
    <t>KSO:</t>
  </si>
  <si>
    <t>CC-CZ:</t>
  </si>
  <si>
    <t>Místo:</t>
  </si>
  <si>
    <t xml:space="preserve"> </t>
  </si>
  <si>
    <t>Datum:</t>
  </si>
  <si>
    <t>3. 4. 2025</t>
  </si>
  <si>
    <t>Zadavatel:</t>
  </si>
  <si>
    <t>IČ:</t>
  </si>
  <si>
    <t>Dětské centrum K.Vary</t>
  </si>
  <si>
    <t>DIČ:</t>
  </si>
  <si>
    <t>Uchazeč:</t>
  </si>
  <si>
    <t>Vyplň údaj</t>
  </si>
  <si>
    <t>Projektant:</t>
  </si>
  <si>
    <t>I.Křesina K.Vary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</si>
  <si>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</si>
  <si>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</si>
  <si>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</si>
  <si>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</si>
  <si>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</si>
  <si>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</si>
  <si>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</si>
  <si>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</si>
  <si>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</si>
  <si>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</si>
  <si>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</si>
  <si>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</si>
  <si>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</si>
  <si>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</si>
  <si>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</si>
  <si>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</si>
  <si>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</si>
  <si>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</si>
  <si>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</si>
  <si>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</si>
  <si>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</si>
  <si>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</si>
  <si>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</si>
  <si>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</si>
  <si>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</si>
  <si>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</si>
  <si>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</si>
  <si>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</si>
  <si>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</si>
  <si>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</si>
  <si>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</si>
  <si>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</si>
  <si>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</si>
  <si>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</si>
  <si>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</si>
  <si>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</si>
  <si>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</si>
  <si>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</si>
  <si>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</si>
  <si>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</si>
  <si>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</si>
  <si>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</si>
  <si>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</si>
  <si>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</si>
  <si>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</si>
  <si>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</si>
  <si>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</si>
  <si>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</si>
  <si>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</si>
  <si>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</si>
  <si>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Úprava podlahy pro UPS</t>
  </si>
  <si>
    <t>STA</t>
  </si>
  <si>
    <t>1</t>
  </si>
  <si>
    <t>{a14efe4a-c3c5-4d78-aa9c-28aa2010b567}</t>
  </si>
  <si>
    <t>2</t>
  </si>
  <si>
    <t>02</t>
  </si>
  <si>
    <t>Silnoproud</t>
  </si>
  <si>
    <t>{340251d4-e8fb-42d9-b274-67f8bbac0b53}</t>
  </si>
  <si>
    <t>03</t>
  </si>
  <si>
    <t>Slaboproud</t>
  </si>
  <si>
    <t>{437ba4d1-ac32-4555-8106-42aca7109c2f}</t>
  </si>
  <si>
    <t>04</t>
  </si>
  <si>
    <t>EPS</t>
  </si>
  <si>
    <t>{9371c509-2e57-4a23-a744-02e4fde32622}</t>
  </si>
  <si>
    <t>05</t>
  </si>
  <si>
    <t>Chlazení</t>
  </si>
  <si>
    <t>{b9a0bb80-b1f5-48a1-8193-239823e04727}</t>
  </si>
  <si>
    <t>KRYCÍ LIST SOUPISU PRACÍ</t>
  </si>
  <si>
    <t>Objekt:</t>
  </si>
  <si>
    <t>01 - Úprava podlahy pro UPS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</si>
  <si>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</si>
  <si>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</si>
  <si>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</si>
  <si>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</si>
  <si>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</si>
  <si>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</si>
  <si>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</si>
  <si>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</si>
  <si>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</si>
  <si>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</si>
  <si>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</si>
  <si>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</si>
  <si>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776 - Podlahy povlakové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</si>
  <si>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</si>
  <si>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</si>
  <si>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</si>
  <si>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</si>
  <si>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</si>
  <si>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</si>
  <si>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</si>
  <si>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</si>
  <si>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</si>
  <si>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</si>
  <si>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</si>
  <si>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</si>
  <si>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</si>
  <si>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</si>
  <si>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</si>
  <si>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</si>
  <si>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</si>
  <si>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</si>
  <si>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</si>
  <si>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</si>
  <si>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</si>
  <si>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</si>
  <si>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</si>
  <si>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411321515</t>
  </si>
  <si>
    <t>Stropy deskové ze ŽB tř. C 20/25</t>
  </si>
  <si>
    <t>m3</t>
  </si>
  <si>
    <t>2132470006</t>
  </si>
  <si>
    <t>VV</t>
  </si>
  <si>
    <t>1,5*0,1</t>
  </si>
  <si>
    <t>411354234</t>
  </si>
  <si>
    <t>Bednění stropů ztracené z hraněných trapézových vln v 30 mm plech pozinkovaný tl 0,8 mm</t>
  </si>
  <si>
    <t>m2</t>
  </si>
  <si>
    <t>-78077347</t>
  </si>
  <si>
    <t>1,5</t>
  </si>
  <si>
    <t>3</t>
  </si>
  <si>
    <t>411362021</t>
  </si>
  <si>
    <t>Výztuž stropů svařovanými sítěmi Kari</t>
  </si>
  <si>
    <t>t</t>
  </si>
  <si>
    <t>1722448273</t>
  </si>
  <si>
    <t>1,5*0,005*1,08 "síť 100/100/6</t>
  </si>
  <si>
    <t>413232221</t>
  </si>
  <si>
    <t>Zazdívka zhlaví válcovaných nosníků v přes 150 do 300 mm</t>
  </si>
  <si>
    <t>kus</t>
  </si>
  <si>
    <t>430994343</t>
  </si>
  <si>
    <t>6</t>
  </si>
  <si>
    <t>5</t>
  </si>
  <si>
    <t>413941123</t>
  </si>
  <si>
    <t>Osazování ocelových válcovaných nosníků stropů I, IE, U, UE nebo L č. 14 až 22 nebo výšky přes 120 do 220 mm</t>
  </si>
  <si>
    <t>-210559645</t>
  </si>
  <si>
    <t>(2,8+1,9+1)*0,0129 "IPE 140</t>
  </si>
  <si>
    <t>M</t>
  </si>
  <si>
    <t>13010746</t>
  </si>
  <si>
    <t>ocel profilová jakost S235JR (11 375) průřez IPE 140</t>
  </si>
  <si>
    <t>8</t>
  </si>
  <si>
    <t>-758516325</t>
  </si>
  <si>
    <t>0,074*1,08 'Přepočtené koeficientem množství</t>
  </si>
  <si>
    <t>Úpravy povrchů, podlahy a osazování výplní</t>
  </si>
  <si>
    <t>7</t>
  </si>
  <si>
    <t>619991001</t>
  </si>
  <si>
    <t>Zakrytí podlahy PE fólií</t>
  </si>
  <si>
    <t>477056268</t>
  </si>
  <si>
    <t>25 "odhad</t>
  </si>
  <si>
    <t>9</t>
  </si>
  <si>
    <t>Ostatní konstrukce a práce, bourání</t>
  </si>
  <si>
    <t>952901111</t>
  </si>
  <si>
    <t>Vyčištění budov bytové a občanské výstavby při výšce podlaží do 4 m</t>
  </si>
  <si>
    <t>1645652025</t>
  </si>
  <si>
    <t>6,26 "dotčená místnost</t>
  </si>
  <si>
    <t>965042131</t>
  </si>
  <si>
    <t>Bourání podkladů pod dlažby nebo mazanin betonových nebo z litého asfaltu tl do 100 mm pl do 4 m2</t>
  </si>
  <si>
    <t>1231243346</t>
  </si>
  <si>
    <t>1,5*0,08</t>
  </si>
  <si>
    <t>10</t>
  </si>
  <si>
    <t>965049111</t>
  </si>
  <si>
    <t>Příplatek k bourání betonových mazanin za bourání mazanin se svařovanou sítí tl do 100 mm</t>
  </si>
  <si>
    <t>-1105530636</t>
  </si>
  <si>
    <t>11</t>
  </si>
  <si>
    <t>965082922</t>
  </si>
  <si>
    <t>Odstranění násypů pod podlahami tl do 100 mm pl do 2 m2</t>
  </si>
  <si>
    <t>-365843849</t>
  </si>
  <si>
    <t>973031325</t>
  </si>
  <si>
    <t>Vysekání kapes ve zdivu cihelném na MV nebo MVC pl do 0,10 m2 hl do 300 mm</t>
  </si>
  <si>
    <t>1003006756</t>
  </si>
  <si>
    <t>6 "pro ocel.profily</t>
  </si>
  <si>
    <t>13</t>
  </si>
  <si>
    <t>977312112</t>
  </si>
  <si>
    <t>Řezání stávajících betonových mazanin vyztužených hl do 100 mm</t>
  </si>
  <si>
    <t>m</t>
  </si>
  <si>
    <t>-737184476</t>
  </si>
  <si>
    <t>2,5</t>
  </si>
  <si>
    <t>997</t>
  </si>
  <si>
    <t>Doprava suti a vybouraných hmot</t>
  </si>
  <si>
    <t>14</t>
  </si>
  <si>
    <t>997013156</t>
  </si>
  <si>
    <t>Vnitrostaveništní doprava suti a vybouraných hmot pro budovy v přes 18 do 21 m s omezením mechanizace</t>
  </si>
  <si>
    <t>-1937162587</t>
  </si>
  <si>
    <t>15</t>
  </si>
  <si>
    <t>997013501</t>
  </si>
  <si>
    <t>Odvoz suti a vybouraných hmot na skládku nebo meziskládku do 1 km se složením</t>
  </si>
  <si>
    <t>-1144393494</t>
  </si>
  <si>
    <t>16</t>
  </si>
  <si>
    <t>997013509</t>
  </si>
  <si>
    <t>Příplatek k odvozu suti a vybouraných hmot na skládku ZKD 1 km přes 1 km</t>
  </si>
  <si>
    <t>-1580083514</t>
  </si>
  <si>
    <t>0,642*24 "celkem 25km</t>
  </si>
  <si>
    <t>17</t>
  </si>
  <si>
    <t>997013631</t>
  </si>
  <si>
    <t>Poplatek za uložení na skládce (skládkovné) stavebního odpadu směsného kód odpadu 17 09 04</t>
  </si>
  <si>
    <t>-1523450230</t>
  </si>
  <si>
    <t>998</t>
  </si>
  <si>
    <t>Přesun hmot</t>
  </si>
  <si>
    <t>18</t>
  </si>
  <si>
    <t>998011010</t>
  </si>
  <si>
    <t>Přesun hmot pro budovy zděné s omezením mechanizace pro budovy v přes 12 do 24 m</t>
  </si>
  <si>
    <t>1440766251</t>
  </si>
  <si>
    <t>PSV</t>
  </si>
  <si>
    <t>Práce a dodávky PSV</t>
  </si>
  <si>
    <t>776</t>
  </si>
  <si>
    <t>Podlahy povlakové</t>
  </si>
  <si>
    <t>19</t>
  </si>
  <si>
    <t>776111311</t>
  </si>
  <si>
    <t>Vysátí podkladu povlakových podlah</t>
  </si>
  <si>
    <t>1502001474</t>
  </si>
  <si>
    <t>20</t>
  </si>
  <si>
    <t>776121321</t>
  </si>
  <si>
    <t>Neředěná penetrace savého podkladu povlakových podlah</t>
  </si>
  <si>
    <t>1297995453</t>
  </si>
  <si>
    <t>776141121</t>
  </si>
  <si>
    <t>Stěrka podlahová nivelační pro vyrovnání podkladu povlakových podlah pevnosti 30 MPa tl do 3 mm</t>
  </si>
  <si>
    <t>-1289548225</t>
  </si>
  <si>
    <t>22</t>
  </si>
  <si>
    <t>776201811</t>
  </si>
  <si>
    <t>Demontáž lepených povlakových podlah bez podložky ručně</t>
  </si>
  <si>
    <t>953347752</t>
  </si>
  <si>
    <t xml:space="preserve">6,26 </t>
  </si>
  <si>
    <t>23</t>
  </si>
  <si>
    <t>776221111</t>
  </si>
  <si>
    <t>Lepení pásů z PVC standardním lepidlem</t>
  </si>
  <si>
    <t>463430617</t>
  </si>
  <si>
    <t>24</t>
  </si>
  <si>
    <t>28411020</t>
  </si>
  <si>
    <t>podlahovina vinylová homogenní zátěžová úprava PUR, třída zátěže 34/43, hořlavost Bfl S1 tl 2,00 mm,</t>
  </si>
  <si>
    <t>32</t>
  </si>
  <si>
    <t>-609164206</t>
  </si>
  <si>
    <t>6,26*1,1 'Přepočtené koeficientem množství</t>
  </si>
  <si>
    <t>25</t>
  </si>
  <si>
    <t>776410811</t>
  </si>
  <si>
    <t>Odstranění soklíků a lišt pryžových nebo plastových</t>
  </si>
  <si>
    <t>1530183409</t>
  </si>
  <si>
    <t>(3,6+1,75)*2-0,8</t>
  </si>
  <si>
    <t>26</t>
  </si>
  <si>
    <t>776411111</t>
  </si>
  <si>
    <t>Montáž obvodových soklíků výšky do 80 mm</t>
  </si>
  <si>
    <t>485876717</t>
  </si>
  <si>
    <t>27</t>
  </si>
  <si>
    <t>28411008</t>
  </si>
  <si>
    <t>lišta soklová PVC 16x60mm</t>
  </si>
  <si>
    <t>-335084921</t>
  </si>
  <si>
    <t>9,9*1,02 'Přepočtené koeficientem množství</t>
  </si>
  <si>
    <t>28</t>
  </si>
  <si>
    <t>998776213</t>
  </si>
  <si>
    <t>Přesun hmot procentní pro podlahy povlakové s omezením mechanizace v objektech v přes 12 do 24 m</t>
  </si>
  <si>
    <t>%</t>
  </si>
  <si>
    <t>245785806</t>
  </si>
  <si>
    <t>783</t>
  </si>
  <si>
    <t>Dokončovací práce - nátěry</t>
  </si>
  <si>
    <t>29</t>
  </si>
  <si>
    <t>783314101</t>
  </si>
  <si>
    <t>Základní jednonásobný syntetický nátěr zámečnických konstrukcí</t>
  </si>
  <si>
    <t>352443824</t>
  </si>
  <si>
    <t>(2,8+1,9+1)*0,14*4 "IPE 140</t>
  </si>
  <si>
    <t>VRN</t>
  </si>
  <si>
    <t>Vedlejší rozpočtové náklady</t>
  </si>
  <si>
    <t>VRN3</t>
  </si>
  <si>
    <t>Zařízení staveniště</t>
  </si>
  <si>
    <t>30</t>
  </si>
  <si>
    <t>030001000</t>
  </si>
  <si>
    <t>Kč</t>
  </si>
  <si>
    <t>1024</t>
  </si>
  <si>
    <t>164312482</t>
  </si>
  <si>
    <t>VRN4</t>
  </si>
  <si>
    <t>Inženýrská činnost</t>
  </si>
  <si>
    <t>31</t>
  </si>
  <si>
    <t>045002000</t>
  </si>
  <si>
    <t>Kompletační a koordinační činnost</t>
  </si>
  <si>
    <t>-1261409711</t>
  </si>
  <si>
    <t>02 - Silnoproud</t>
  </si>
  <si>
    <t xml:space="preserve">    997 - Přesun sutě</t>
  </si>
  <si>
    <t xml:space="preserve">    741 - Elektroinstalace - silnoproud</t>
  </si>
  <si>
    <t xml:space="preserve">    VRN2 - Příprava staveniště</t>
  </si>
  <si>
    <t xml:space="preserve">    VRN6 - Územní vlivy</t>
  </si>
  <si>
    <t xml:space="preserve">    VRN7 - Provozní vlivy</t>
  </si>
  <si>
    <t>612135101</t>
  </si>
  <si>
    <t>Hrubá výplň rýh maltou jakékoli šířky rýhy ve stěnách</t>
  </si>
  <si>
    <t>1246226659</t>
  </si>
  <si>
    <t>612315121</t>
  </si>
  <si>
    <t>Vápenná omítka rýh štuková ve stěnách, šířky rýhy do 150 mm</t>
  </si>
  <si>
    <t>1210200561</t>
  </si>
  <si>
    <t>971033561</t>
  </si>
  <si>
    <t>Vybourání otvorů ve zdivu základovém nebo nadzákladovém z cihel, tvárnic, příčkovek z cihel pálených na maltu vápennou nebo vápenocementovou plochy do 1 m2, tl. do 600 mm</t>
  </si>
  <si>
    <t>-1692145674</t>
  </si>
  <si>
    <t>974082113</t>
  </si>
  <si>
    <t>Vysekání rýh pro ploché vodiče v omítce vápenné nebo vápenocementové stěn, šířky do 50 mm</t>
  </si>
  <si>
    <t>-515790560</t>
  </si>
  <si>
    <t>974082115</t>
  </si>
  <si>
    <t>Vysekání rýh pro ploché vodiče v omítce vápenné nebo vápenocementové stěn, šířky do 100 mm</t>
  </si>
  <si>
    <t>-289070819</t>
  </si>
  <si>
    <t>974082116</t>
  </si>
  <si>
    <t>Vysekání rýh pro ploché vodiče v omítce vápenné nebo vápenocementové stěn, šířky do 150 mm</t>
  </si>
  <si>
    <t>-501080692</t>
  </si>
  <si>
    <t>Přesun sutě</t>
  </si>
  <si>
    <t>997013112</t>
  </si>
  <si>
    <t>Vnitrostaveništní doprava suti a vybouraných hmot vodorovně do 50 m svisle s použitím mechanizace pro budovy a haly výšky přes 6 do 9 m</t>
  </si>
  <si>
    <t>-1536078095</t>
  </si>
  <si>
    <t>Odvoz suti a vybouraných hmot na skládku nebo meziskládku se složením, na vzdálenost do 1 km</t>
  </si>
  <si>
    <t>-791164040</t>
  </si>
  <si>
    <t>Odvoz suti a vybouraných hmot na skládku nebo meziskládku se složením, na vzdálenost Příplatek k ceně za každý další i započatý 1 km přes 1 km</t>
  </si>
  <si>
    <t>-1930218794</t>
  </si>
  <si>
    <t>2,812*50 "Přepočtené koeficientem množství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</si>
  <si>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</si>
  <si>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</si>
  <si>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-814345999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</si>
  <si>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</si>
  <si>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</si>
  <si>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-1185651395</t>
  </si>
  <si>
    <t>741</t>
  </si>
  <si>
    <t>Elektroinstalace - silnoproud</t>
  </si>
  <si>
    <t>741112061</t>
  </si>
  <si>
    <t>Montáž krabic elektroinstalačních bez napojení na trubky a lišty, demontáže a montáže víčka a přístroje přístrojových zapuštěných plastových kruhových</t>
  </si>
  <si>
    <t>-481672536</t>
  </si>
  <si>
    <t>Pol78</t>
  </si>
  <si>
    <t>Krabice přístrojová univerzální do plných i dutých příček KU68/71L1</t>
  </si>
  <si>
    <t>ks</t>
  </si>
  <si>
    <t>-1599831733</t>
  </si>
  <si>
    <t>Pol79</t>
  </si>
  <si>
    <t>Krabice univerzální KU68 s víčkem včetně krabicových svorek bezšroubových 1,5-2,5mm2</t>
  </si>
  <si>
    <t>125269157</t>
  </si>
  <si>
    <t>Pol82</t>
  </si>
  <si>
    <t>A - Krabice univerzální KU68 s víčkem včetně krabicových svorek 6-10mm2</t>
  </si>
  <si>
    <t>1496774668</t>
  </si>
  <si>
    <t>741112063</t>
  </si>
  <si>
    <t>Montáž krabic elektroinstalačních bez napojení na trubky a lišty, demontáže a montáže víčka a přístroje přístrojových zapuštěných plastových čtyřhranných</t>
  </si>
  <si>
    <t>1331472167</t>
  </si>
  <si>
    <t>Pol80</t>
  </si>
  <si>
    <t>Hlavní ekvipotenciální svorkovnice MET (HEP), krabice KT250/1 včetně 2x svorkovnice EPS2</t>
  </si>
  <si>
    <t>733575276</t>
  </si>
  <si>
    <t>Pol81</t>
  </si>
  <si>
    <t>PA-XXX - Krabice Kopos KT250/1 včetně svorkovnic Kopos EPS4D</t>
  </si>
  <si>
    <t>594132067</t>
  </si>
  <si>
    <t>Pol83</t>
  </si>
  <si>
    <t>Požárně odolná elektroinstalační krabice vč. keramické svorkovnice, 100/100mm, P90-R, např. KOPOS KSK 100 PO</t>
  </si>
  <si>
    <t>1540643078</t>
  </si>
  <si>
    <t>741120001</t>
  </si>
  <si>
    <t>Montáž vodičů izolovaných měděných bez ukončení uložených pod omítku plných a laněných (např. CY), průřezu žíly 0,35 až 6 mm2</t>
  </si>
  <si>
    <t>-1487207987</t>
  </si>
  <si>
    <t>800+240+825</t>
  </si>
  <si>
    <t>Pol70</t>
  </si>
  <si>
    <t>CHAH-R 6 B2ca, s1, d1, a1</t>
  </si>
  <si>
    <t>-1493717255</t>
  </si>
  <si>
    <t>825*1,1 "Přepočtené koeficientem množství</t>
  </si>
  <si>
    <t>Pol71</t>
  </si>
  <si>
    <t>CHAH-R 4 B2ca, s1, d1, a1</t>
  </si>
  <si>
    <t>-142993871</t>
  </si>
  <si>
    <t>240*1,1 "Přepočtené koeficientem množství</t>
  </si>
  <si>
    <t>Pol72</t>
  </si>
  <si>
    <t>CHAH-R 2,5 B2ca, s1, d1, a1</t>
  </si>
  <si>
    <t>-625827059</t>
  </si>
  <si>
    <t>800*1,1 "Přepočtené koeficientem množství</t>
  </si>
  <si>
    <t>741120003</t>
  </si>
  <si>
    <t>Montáž vodičů izolovaných měděných bez ukončení uložených pod omítku plných a laněných (např. CY), průřezu žíly 10 až 16 mm2</t>
  </si>
  <si>
    <t>-1357861461</t>
  </si>
  <si>
    <t>Pol69</t>
  </si>
  <si>
    <t>CHAH-R 16 B2ca, s1, d1, a1</t>
  </si>
  <si>
    <t>37131084</t>
  </si>
  <si>
    <t>741120005</t>
  </si>
  <si>
    <t>Montáž vodičů izolovaných měděných bez ukončení uložených pod omítku plných a laněných (např. CY), průřezu žíly 25 až 35 mm2</t>
  </si>
  <si>
    <t>1416713827</t>
  </si>
  <si>
    <t>Pol68</t>
  </si>
  <si>
    <t>CHAH-R 25 B2ca, s1, d1, a1</t>
  </si>
  <si>
    <t>840984299</t>
  </si>
  <si>
    <t>40*1,1 "Přepočtené koeficientem množství</t>
  </si>
  <si>
    <t>741122011</t>
  </si>
  <si>
    <t>Montáž kabelů měděných bez ukončení uložených pod omítku plných kulatých (např. CYKY), počtu a průřezu žil 2x1,5 až 2,5 mm2</t>
  </si>
  <si>
    <t>-2076435027</t>
  </si>
  <si>
    <t>350+50</t>
  </si>
  <si>
    <t>Pol65</t>
  </si>
  <si>
    <t>CXKH-R 2A*1,5 B2ca, s1, d1, a1</t>
  </si>
  <si>
    <t>-960252848</t>
  </si>
  <si>
    <t>350*1,1 "Přepočtené koeficientem množství</t>
  </si>
  <si>
    <t>Pol66</t>
  </si>
  <si>
    <t>CXKH-V 2A*1,5 B2ca, s1, d1, a1, P60-R</t>
  </si>
  <si>
    <t>1630510723</t>
  </si>
  <si>
    <t>50*1,1 "Přepočtené koeficientem množství</t>
  </si>
  <si>
    <t>741122015</t>
  </si>
  <si>
    <t>Montáž kabelů měděných bez ukončení uložených pod omítku plných kulatých (např. CYKY), počtu a průřezu žil 3x1,5 mm2</t>
  </si>
  <si>
    <t>-1579485875</t>
  </si>
  <si>
    <t>90+530+225</t>
  </si>
  <si>
    <t>Pol61</t>
  </si>
  <si>
    <t>CXKH-R 3A*1,5 B2ca, s1, d1, a1</t>
  </si>
  <si>
    <t>-863231111</t>
  </si>
  <si>
    <t>90*1,1 "Přepočtené koeficientem množství</t>
  </si>
  <si>
    <t>33</t>
  </si>
  <si>
    <t>Pol62</t>
  </si>
  <si>
    <t>CXKH-R 3C*1,5 B2ca, s1, d1, a1</t>
  </si>
  <si>
    <t>1120514047</t>
  </si>
  <si>
    <t>530*1,1 "Přepočtené koeficientem množství</t>
  </si>
  <si>
    <t>34</t>
  </si>
  <si>
    <t>Pol67</t>
  </si>
  <si>
    <t>CXKH-V 3C*1,5 B2ca, s1, d1, a1, P60-R</t>
  </si>
  <si>
    <t>-2142485936</t>
  </si>
  <si>
    <t>225*1,1 "Přepočtené koeficientem množství</t>
  </si>
  <si>
    <t>35</t>
  </si>
  <si>
    <t>741122016</t>
  </si>
  <si>
    <t>Montáž kabelů měděných bez ukončení uložených pod omítku plných kulatých (např. CYKY), počtu a průřezu žil 3x2,5 až 6 mm2</t>
  </si>
  <si>
    <t>-1009912741</t>
  </si>
  <si>
    <t>1700+60</t>
  </si>
  <si>
    <t>36</t>
  </si>
  <si>
    <t>Pol63</t>
  </si>
  <si>
    <t>CXKH-R 3C*2,5 B2ca, s1, d1, a1</t>
  </si>
  <si>
    <t>-56033241</t>
  </si>
  <si>
    <t>37</t>
  </si>
  <si>
    <t>Pol60</t>
  </si>
  <si>
    <t>CXKH-R 3C*4 B2ca, s1, d1, a1</t>
  </si>
  <si>
    <t>-1181783120</t>
  </si>
  <si>
    <t>38</t>
  </si>
  <si>
    <t>741122031</t>
  </si>
  <si>
    <t>Montáž kabelů měděných bez ukončení uložených pod omítku plných kulatých (např. CYKY), počtu a průřezu žil 5x1,5 až 2,5 mm2</t>
  </si>
  <si>
    <t>-1941488636</t>
  </si>
  <si>
    <t>39</t>
  </si>
  <si>
    <t>Pol64</t>
  </si>
  <si>
    <t>CXKH-R 5C*1,5 B2ca, s1, d1, a1</t>
  </si>
  <si>
    <t>1823053283</t>
  </si>
  <si>
    <t>40</t>
  </si>
  <si>
    <t>741122032</t>
  </si>
  <si>
    <t>Montáž kabelů měděných bez ukončení uložených pod omítku plných kulatých (např. CYKY), počtu a průřezu žil 5x4 až 6 mm2</t>
  </si>
  <si>
    <t>2002492550</t>
  </si>
  <si>
    <t>41</t>
  </si>
  <si>
    <t>Pol59</t>
  </si>
  <si>
    <t>CXKH-R 5C*6 B2ca, s1, d1, a1</t>
  </si>
  <si>
    <t>-1188402339</t>
  </si>
  <si>
    <t>42</t>
  </si>
  <si>
    <t>741122033</t>
  </si>
  <si>
    <t>Montáž kabelů měděných bez ukončení uložených pod omítku plných kulatých (např. CYKY), počtu a průřezu žil 5x10 mm2</t>
  </si>
  <si>
    <t>-1359569705</t>
  </si>
  <si>
    <t>43</t>
  </si>
  <si>
    <t>Pol58</t>
  </si>
  <si>
    <t>CXKH-R 5C*16 B2ca, s1, d1, a1</t>
  </si>
  <si>
    <t>1455744624</t>
  </si>
  <si>
    <t>44</t>
  </si>
  <si>
    <t>741210102</t>
  </si>
  <si>
    <t>Montáž rozváděčů litinových, hliníkových nebo plastových bez zapojení vodičů sestavy hmotnosti do 100 kg</t>
  </si>
  <si>
    <t>634332478</t>
  </si>
  <si>
    <t>45</t>
  </si>
  <si>
    <t>Pol12</t>
  </si>
  <si>
    <t xml:space="preserve">Doplnění  stávajícího rozvaděče R-PO, přesný výkaz viz. níže</t>
  </si>
  <si>
    <t>-224061270</t>
  </si>
  <si>
    <t>46</t>
  </si>
  <si>
    <t>Pol11</t>
  </si>
  <si>
    <t xml:space="preserve">Doplnění  stávajícího rozvaděče RE/RH, přesný výkaz viz. níže</t>
  </si>
  <si>
    <t>-886282833</t>
  </si>
  <si>
    <t>47</t>
  </si>
  <si>
    <t>Pol13</t>
  </si>
  <si>
    <t>Rozvaděč RP-4 (MDO), přesný výkaz viz. níže</t>
  </si>
  <si>
    <t>740220453</t>
  </si>
  <si>
    <t>48</t>
  </si>
  <si>
    <t>Pol14</t>
  </si>
  <si>
    <t>Rozvaděč RP-4.1 (UPS), přesný výkaz viz. níže</t>
  </si>
  <si>
    <t>1793037784</t>
  </si>
  <si>
    <t>49</t>
  </si>
  <si>
    <t>Pol15</t>
  </si>
  <si>
    <t>Doplňující bezpečnostní zdroj UPS STAMP S3T 15kVA, 3f/3f, 400V/400V, on-line dvojitá konverze, externí bateriové boxy pro zajištění doby zálohy minimálně 60 minut při zátěži 12,0kW, baterie s životností 14 let dle norem Eurobat, min. 2 paralelní řetězce p</t>
  </si>
  <si>
    <t>-1487628561</t>
  </si>
  <si>
    <t>50</t>
  </si>
  <si>
    <t>741310101</t>
  </si>
  <si>
    <t>Montáž spínačů jedno nebo dvoupólových polozapuštěných nebo zapuštěných se zapojením vodičů bezšroubové připojení spínačů, řazení 1-jednopólových</t>
  </si>
  <si>
    <t>-1320140086</t>
  </si>
  <si>
    <t>4+1+16+3+3</t>
  </si>
  <si>
    <t>51</t>
  </si>
  <si>
    <t>Pol37</t>
  </si>
  <si>
    <t>Vypínač ř. 1, 10A, IP20, barva bílá, kompletní bez rámečku, montáž pod omítkou</t>
  </si>
  <si>
    <t>-1238841750</t>
  </si>
  <si>
    <t>52</t>
  </si>
  <si>
    <t>Pol51</t>
  </si>
  <si>
    <t>Vypínač ř. 1, 10A, IP44, barva bílá, kompletní bez rámečku, montáž pod omítkou</t>
  </si>
  <si>
    <t>234986998</t>
  </si>
  <si>
    <t>53</t>
  </si>
  <si>
    <t>Pol40</t>
  </si>
  <si>
    <t>Tlačítko ř. 1/0, 10A, IP20, barva bílá, kompletní bez rámečku, montáž pod omítkou</t>
  </si>
  <si>
    <t>1549117811</t>
  </si>
  <si>
    <t>54</t>
  </si>
  <si>
    <t>Pol41</t>
  </si>
  <si>
    <t xml:space="preserve">Aktivní stmívač DALI 15,5V DC, 75mA, otočné ovládání a tlačítkové spínání, max. 64 zařízení dle ČSN EN 62 386, integrované LED osvětlení, max. 300m, 230V AC, 10A, 50Hz, barva bílá, IP20, včetně krytu s otočným ovladačem, kompletní bez rámečku, montáž pod </t>
  </si>
  <si>
    <t>586366356</t>
  </si>
  <si>
    <t>55</t>
  </si>
  <si>
    <t>Pol42</t>
  </si>
  <si>
    <t xml:space="preserve">Pasivní stmívač DALI 15,5V DC, 75mA, otočné ovládání a tlačítkové spínání, max. 64 zařízení dle ČSN EN 62 386, integrované LED osvětlení, max. 300m, 230V AC, 10A, 50Hz, barva bílá, IP20, včetně krytu s otočným ovladačem, kompletní bez rámečku, montáž pod </t>
  </si>
  <si>
    <t>857462762</t>
  </si>
  <si>
    <t>56</t>
  </si>
  <si>
    <t>741310121</t>
  </si>
  <si>
    <t>Montáž spínačů jedno nebo dvoupólových polozapuštěných nebo zapuštěných se zapojením vodičů bezšroubové připojení přepínačů, řazení 5-sériových</t>
  </si>
  <si>
    <t>1923178644</t>
  </si>
  <si>
    <t>57</t>
  </si>
  <si>
    <t>Pol38</t>
  </si>
  <si>
    <t>Vypínač ř. 5, 10A, IP20, barva bílá, kompletní bez rámečku, montáž pod omítkou</t>
  </si>
  <si>
    <t>1038940870</t>
  </si>
  <si>
    <t>58</t>
  </si>
  <si>
    <t>741310122</t>
  </si>
  <si>
    <t>Montáž spínačů jedno nebo dvoupólových polozapuštěných nebo zapuštěných se zapojením vodičů bezšroubové připojení přepínačů, řazení 6-střídavých</t>
  </si>
  <si>
    <t>-1514464383</t>
  </si>
  <si>
    <t>59</t>
  </si>
  <si>
    <t>Pol52</t>
  </si>
  <si>
    <t>Vypínač ř. 6, 10A, IP44, barva bílá, kompletní bez rámečku, montáž pod omítkou</t>
  </si>
  <si>
    <t>1998189100</t>
  </si>
  <si>
    <t>60</t>
  </si>
  <si>
    <t>741310125</t>
  </si>
  <si>
    <t>Montáž spínačů jedno nebo dvoupólových polozapuštěných nebo zapuštěných se zapojením vodičů bezšroubové připojení přepínačů, řazení 6+6-dvojitých střídavých</t>
  </si>
  <si>
    <t>-938971667</t>
  </si>
  <si>
    <t>61</t>
  </si>
  <si>
    <t>Pol39</t>
  </si>
  <si>
    <t>Vypínač ř. 6+6, 10A, IP20, barva bílá, kompletní bez rámečku, montáž pod omítkou</t>
  </si>
  <si>
    <t>-1458113228</t>
  </si>
  <si>
    <t>62</t>
  </si>
  <si>
    <t>741313001</t>
  </si>
  <si>
    <t>Montáž zásuvek domovních se zapojením vodičů bezšroubové připojení polozapuštěných nebo zapuštěných 10/16 A, provedení 2P + PE</t>
  </si>
  <si>
    <t>-1372275834</t>
  </si>
  <si>
    <t>63</t>
  </si>
  <si>
    <t>Pol43</t>
  </si>
  <si>
    <t>Zásuvka 16A/230V, IP20, barva bílá, kompletní bez rámečku, montáž pod omítkou</t>
  </si>
  <si>
    <t>1474578237</t>
  </si>
  <si>
    <t>64</t>
  </si>
  <si>
    <t>Pol44</t>
  </si>
  <si>
    <t>Zásuvka 16A/230V, IP20, svodič T3, barva bílá, kompletní bez rámečku, montáž pod omítkou</t>
  </si>
  <si>
    <t>802102097</t>
  </si>
  <si>
    <t>65</t>
  </si>
  <si>
    <t>Pol45</t>
  </si>
  <si>
    <t>Zásuvka 16A/230V, IP20, barva zelená, kompletní bez rámečku, montáž pod omítkou</t>
  </si>
  <si>
    <t>-445064744</t>
  </si>
  <si>
    <t>66</t>
  </si>
  <si>
    <t>Pol46</t>
  </si>
  <si>
    <t>Zásuvka 16A/230V, IP20, svodič T3, barva zelená, kompletní bez rámečku, montáž pod omítkou</t>
  </si>
  <si>
    <t>-516742454</t>
  </si>
  <si>
    <t>67</t>
  </si>
  <si>
    <t>Pol47</t>
  </si>
  <si>
    <t xml:space="preserve">Svorka pro vyrovnání potenciálu, dvojnásobná, zapuštěná, barva bílá, hl. 17mm, 1*6mm2, 4*2,5mm2,  např. ABB 2095 UC-214</t>
  </si>
  <si>
    <t>-2084689966</t>
  </si>
  <si>
    <t>68</t>
  </si>
  <si>
    <t>Pol53</t>
  </si>
  <si>
    <t>Zásuvka 16A/230V, IP44, barva bílá, kompletní bez rámečku, montáž pod omítkou</t>
  </si>
  <si>
    <t>2096983749</t>
  </si>
  <si>
    <t>69</t>
  </si>
  <si>
    <t>741372062</t>
  </si>
  <si>
    <t>Montáž svítidel s integrovaným zdrojem LED se zapojením vodičů interiérových přisazených stropních hranatých nebo kruhových, plochy přes 0,09 do 0,36 m2</t>
  </si>
  <si>
    <t>-465934611</t>
  </si>
  <si>
    <t>70</t>
  </si>
  <si>
    <t>Pol17</t>
  </si>
  <si>
    <t>Svítidlo B, svítidlo stropní přisazené, LED, 54W, IP54, mikroprismatický kryt, Ra90, 4000K např. Elkovo Čepelík ZCLED4G54L940/HR300-MIKRO-IP54, 54W, IP54, 4000K, Ra90</t>
  </si>
  <si>
    <t>-1286520316</t>
  </si>
  <si>
    <t>71</t>
  </si>
  <si>
    <t>Pol18</t>
  </si>
  <si>
    <t>Svítidlo Bno, dtto. svítidlo B s integrovaným nouzovým zdrojem NZ, 1.0 hodina</t>
  </si>
  <si>
    <t>714116725</t>
  </si>
  <si>
    <t>72</t>
  </si>
  <si>
    <t>Pol19</t>
  </si>
  <si>
    <t>Svítidlo D, svítidlo stropní přisazené, LED, 53W, IP41, mikroprismatický kryt, Ra90, 4000K např. Elkovo Čepelík ZCLED3G53Q940/FLAT550-MIKRO, 53W, IP41, 4000K, Ra90</t>
  </si>
  <si>
    <t>1556422448</t>
  </si>
  <si>
    <t>73</t>
  </si>
  <si>
    <t>Pol20</t>
  </si>
  <si>
    <t>Svítidlo Dno, dtto. svítidlo D s integrovaným nouzovým zdrojem NZ, 1.0 hodina</t>
  </si>
  <si>
    <t>1469031391</t>
  </si>
  <si>
    <t>74</t>
  </si>
  <si>
    <t>Pol21</t>
  </si>
  <si>
    <t>Svítidlo Dstm, dtto. svítidlo D s integrovaným stmívatelným předřadníkem DALI</t>
  </si>
  <si>
    <t>256650669</t>
  </si>
  <si>
    <t>75</t>
  </si>
  <si>
    <t>Pol22</t>
  </si>
  <si>
    <t xml:space="preserve">Svítidlo Dstm+no, dtto. svítidlo D s integrovaným nouzovým zdrojem NZ, 1.0 hodina a  integrovaným stmívatelným předřadníkem DALI</t>
  </si>
  <si>
    <t>-1678202160</t>
  </si>
  <si>
    <t>76</t>
  </si>
  <si>
    <t>Pol23</t>
  </si>
  <si>
    <t>Svítidlo F, svítidlo stropní přisazené, LED, 53W, IP41, mikroprismatický kryt, Ra90, 4000K např. Elkovo Čepelík ZCLED3G53L940/FLAT250-MIKRO, 53W, IP41, 4000K, Ra90</t>
  </si>
  <si>
    <t>952137619</t>
  </si>
  <si>
    <t>77</t>
  </si>
  <si>
    <t>Pol24</t>
  </si>
  <si>
    <t>Svítidlo Fno, dtto. svítidlo F s integrovaným nouzovým zdrojem NZ, 1.0 hodina</t>
  </si>
  <si>
    <t>1173433003</t>
  </si>
  <si>
    <t>78</t>
  </si>
  <si>
    <t>Pol25</t>
  </si>
  <si>
    <t>Svítidlo H, svítidlo stropní přisazené, LED, 42W, IP44, opálový kryt, Ra80, 4000K např. MODUS BRSB 4 KO 480 V5 ND, 42W, IP44, 4000K, Ra80</t>
  </si>
  <si>
    <t>650359060</t>
  </si>
  <si>
    <t>79</t>
  </si>
  <si>
    <t>Pol26</t>
  </si>
  <si>
    <t>Svítidlo I, svítidlo stropní přisazené, LED, 27W, IP44, opálový kryt, Ra80, 4000K např. MODUS BRSB 4 KO 375 V2 ND, 27W, IP44, 4000K, Ra80</t>
  </si>
  <si>
    <t>798640511</t>
  </si>
  <si>
    <t>80</t>
  </si>
  <si>
    <t>Pol27</t>
  </si>
  <si>
    <t>Svítidlo J, svítidlo stropní přisazené, LED, 32W, IP44, opálový kryt, Ra80, 4000K např. MODUS BRSB 4 KO 480 V3 ND, 32W, IP44, 4000K, Ra80</t>
  </si>
  <si>
    <t>-770936481</t>
  </si>
  <si>
    <t>81</t>
  </si>
  <si>
    <t>Pol28</t>
  </si>
  <si>
    <t>Svítidlo K, svítidlo stropní přisazené, LED, 32W, IP41, mikroprismatický kryt, Ra90, 4000K např. Elkovo Čepelík ZCLED3G32L940/FLAT250-MIKRO, 32W, IP41, 4000K, Ra90</t>
  </si>
  <si>
    <t>177972473</t>
  </si>
  <si>
    <t>82</t>
  </si>
  <si>
    <t>Pol29</t>
  </si>
  <si>
    <t>Svítidlo Kno, dtto. svítidlo K s integrovaným nouzovým zdrojem NZ, 1.0 hodina</t>
  </si>
  <si>
    <t>-263889584</t>
  </si>
  <si>
    <t>83</t>
  </si>
  <si>
    <t>Pol30</t>
  </si>
  <si>
    <t>Svítidlo L, svítidlo stropní přisazené, LED, 27W, IP41, mikroprismatický kryt, Ra90, 4000K např. Elkovo Čepelík ZCLED3G27L940/FLAT250-MIKRO, 27W, IP41, 4000K, Ra90</t>
  </si>
  <si>
    <t>88902829</t>
  </si>
  <si>
    <t>84</t>
  </si>
  <si>
    <t>Pol31</t>
  </si>
  <si>
    <t>Svítidlo Lno, dtto. svítidlo L s integrovaným nouzovým zdrojem NZ, 1.0 hodina</t>
  </si>
  <si>
    <t>-799460199</t>
  </si>
  <si>
    <t>85</t>
  </si>
  <si>
    <t>Pol32</t>
  </si>
  <si>
    <t>Svítidlo M, LED svítidlo přisazené pod horní skříňkou na pracovišti sester, 24W, IP65, přisazená montáž, CCT 4000K, CRI 80+, životnost zdroje 15000 hodin, rozměry 575x120x66 mm, např. Philips Aqualine 31248/31/P3</t>
  </si>
  <si>
    <t>-1498825921</t>
  </si>
  <si>
    <t>86</t>
  </si>
  <si>
    <t>Pol33</t>
  </si>
  <si>
    <t>Svítidlo NO, svítidlo nouzové vč. pikktogramu, nástěnné, přisazené, 2W, IP40, napájení z centrálního zdroje, např. MODUS Infinity II B, IF2BWS 2W F CB WH</t>
  </si>
  <si>
    <t>-914098715</t>
  </si>
  <si>
    <t>87</t>
  </si>
  <si>
    <t>Pol34</t>
  </si>
  <si>
    <t>Svítidlo NO1, svítidlo nouzové vč. piktogramu, stropní zavěšené, přisazené, 2W, IP40, napájení z centrálního zdroje, např. MODUS Infinity II AL, IF2ALS 2W F CB WH</t>
  </si>
  <si>
    <t>69016902</t>
  </si>
  <si>
    <t>88</t>
  </si>
  <si>
    <t>Pol35</t>
  </si>
  <si>
    <t>Svítidlo NO2, svítidlo nouzové vč. piktogramu, nástěnné, přisazené, 2W, IP44, napájení z centrálního zdroje, např. MODUS SK-8, 3W F CB WH</t>
  </si>
  <si>
    <t>579144338</t>
  </si>
  <si>
    <t>89</t>
  </si>
  <si>
    <t>Pol57</t>
  </si>
  <si>
    <t>Montáž rámečku přístroje</t>
  </si>
  <si>
    <t>794237707</t>
  </si>
  <si>
    <t>90</t>
  </si>
  <si>
    <t>Pol48</t>
  </si>
  <si>
    <t>Rámeček jednonásobný vodorovný s popisným polem, barva bílá</t>
  </si>
  <si>
    <t>-904748857</t>
  </si>
  <si>
    <t>91</t>
  </si>
  <si>
    <t>Pol49</t>
  </si>
  <si>
    <t>Rámeček dvojnásobný vodorovný s popisným polem, barva bílá</t>
  </si>
  <si>
    <t>913244351</t>
  </si>
  <si>
    <t>92</t>
  </si>
  <si>
    <t>Pol50</t>
  </si>
  <si>
    <t>Rámeček trojnásobný vodorovný s popisným polem, barva bílá</t>
  </si>
  <si>
    <t>916531529</t>
  </si>
  <si>
    <t>93</t>
  </si>
  <si>
    <t>Pol54</t>
  </si>
  <si>
    <t>Rámeček jednonásobný vodorovný, barva bílá</t>
  </si>
  <si>
    <t>1471669121</t>
  </si>
  <si>
    <t>94</t>
  </si>
  <si>
    <t>Pol77</t>
  </si>
  <si>
    <t>Montáž svorek vyrovnání potenciálu do 25mm2</t>
  </si>
  <si>
    <t>624375422</t>
  </si>
  <si>
    <t>95</t>
  </si>
  <si>
    <t>Pol73</t>
  </si>
  <si>
    <t>Svorka doplňujícího ochranného pospojení 2,5-16mm2 (objímkové svorky, podložky pod stojánkové vodovodní baterie, samořezné vruty s podložkou a svorkou U, UM, KP, ,P, DV, TOP, VZT, ZP atp…)</t>
  </si>
  <si>
    <t>-1129179943</t>
  </si>
  <si>
    <t>96</t>
  </si>
  <si>
    <t>Pol87</t>
  </si>
  <si>
    <t>Montáž parapetního kanálu PK 210x70</t>
  </si>
  <si>
    <t>-377716875</t>
  </si>
  <si>
    <t>97</t>
  </si>
  <si>
    <t>Pol84</t>
  </si>
  <si>
    <t>Parapetní kanál 210x10, např. KOPOS KP 210x70D_HD, kompletní vč. spojek a koncovek</t>
  </si>
  <si>
    <t>784829029</t>
  </si>
  <si>
    <t>98</t>
  </si>
  <si>
    <t>Pol91</t>
  </si>
  <si>
    <t>Montáž kabelové požární ucpávky</t>
  </si>
  <si>
    <t>1145124194</t>
  </si>
  <si>
    <t>99</t>
  </si>
  <si>
    <t>Pol88</t>
  </si>
  <si>
    <t>Požární kabelová ucpávka EI60 dle požadavků PBŘ</t>
  </si>
  <si>
    <t>-2065742166</t>
  </si>
  <si>
    <t>100</t>
  </si>
  <si>
    <t>Pol92</t>
  </si>
  <si>
    <t>Montáž kabelové spojky</t>
  </si>
  <si>
    <t>-232940473</t>
  </si>
  <si>
    <t>101</t>
  </si>
  <si>
    <t>Pol89</t>
  </si>
  <si>
    <t>Kabelová spojka 4x16mm2 Cu smršťovací, např. GPH SLV-SV 6-25</t>
  </si>
  <si>
    <t>1543182733</t>
  </si>
  <si>
    <t>102</t>
  </si>
  <si>
    <t>Pol93</t>
  </si>
  <si>
    <t>Montáž lůžkové rampy</t>
  </si>
  <si>
    <t>-90538355</t>
  </si>
  <si>
    <t>103</t>
  </si>
  <si>
    <t>Pol90</t>
  </si>
  <si>
    <t>Nástěnná lůžková rampa pro dětské pacientské prostředí a všeobecnou péči. Lůžková lampa s lineárním designem umožňující uzpůsobení rozměrů na míru. Hliníková kontsrukce, nerezová ocel a vstřikovaný ABS. Vybavenost: Osvětlení přímé (vypínač v rámci rampy)/</t>
  </si>
  <si>
    <t>1488689510</t>
  </si>
  <si>
    <t>104</t>
  </si>
  <si>
    <t>Pol94</t>
  </si>
  <si>
    <t>Třífázový modul pro přepínání zdrojů ATySet gM, typ ATySet gM 40A/4P dle IEC 60947-3, EN 60947-3, NBN EN 60947-3, BS EN 60947-3, GB 14048, IEC 60947-6-1, EN 60947-6-1, NBN EN 60947-6-1, BS EN 60947-6-1, VDE 0660-107</t>
  </si>
  <si>
    <t>95973491</t>
  </si>
  <si>
    <t>VRN2</t>
  </si>
  <si>
    <t>Příprava staveniště</t>
  </si>
  <si>
    <t>105</t>
  </si>
  <si>
    <t>023002000</t>
  </si>
  <si>
    <t>Odstranění materiálů a konstrukcí - Dmtž elektroinstalace</t>
  </si>
  <si>
    <t>-770655818</t>
  </si>
  <si>
    <t>106</t>
  </si>
  <si>
    <t>-460568519</t>
  </si>
  <si>
    <t>107</t>
  </si>
  <si>
    <t>044002000</t>
  </si>
  <si>
    <t>Revize</t>
  </si>
  <si>
    <t>hod</t>
  </si>
  <si>
    <t>-1989427725</t>
  </si>
  <si>
    <t>108</t>
  </si>
  <si>
    <t>0440020R1</t>
  </si>
  <si>
    <t>Revizní zpráva TIČR vč. cestovních nákladů</t>
  </si>
  <si>
    <t>kpl</t>
  </si>
  <si>
    <t>-1807814734</t>
  </si>
  <si>
    <t>109</t>
  </si>
  <si>
    <t>-848800861</t>
  </si>
  <si>
    <t>VRN6</t>
  </si>
  <si>
    <t>Územní vlivy</t>
  </si>
  <si>
    <t>110</t>
  </si>
  <si>
    <t>065002000</t>
  </si>
  <si>
    <t>Mimostaveništní doprava materiálů</t>
  </si>
  <si>
    <t>2119796129</t>
  </si>
  <si>
    <t>VRN7</t>
  </si>
  <si>
    <t>Provozní vlivy</t>
  </si>
  <si>
    <t>111</t>
  </si>
  <si>
    <t>079002000</t>
  </si>
  <si>
    <t>Ostatní provozní vlivy</t>
  </si>
  <si>
    <t>-156412544</t>
  </si>
  <si>
    <t>03 - Slaboproud</t>
  </si>
  <si>
    <t>1100 - SK (STRUKTUROVANÁ KABELÁŽ)</t>
  </si>
  <si>
    <t>1200 - DT domácí telefon</t>
  </si>
  <si>
    <t>1300 - WIFI a aktivní prvky datové sítě</t>
  </si>
  <si>
    <t>1400 - VSS (video sledovací systém)</t>
  </si>
  <si>
    <t>1500 - DOROZUMÍVACÍ ZAŘÍZENÍ SESTRA - PACIENT</t>
  </si>
  <si>
    <t>1600 - Nosné a úložné konstrukce</t>
  </si>
  <si>
    <t xml:space="preserve">1700 - Dokumentace skutečného provedení </t>
  </si>
  <si>
    <t>1100</t>
  </si>
  <si>
    <t>SK (STRUKTUROVANÁ KABELÁŽ)</t>
  </si>
  <si>
    <t>1101</t>
  </si>
  <si>
    <t>RACK800x600 42U (Triton 42U, 800x600)</t>
  </si>
  <si>
    <t>641553621</t>
  </si>
  <si>
    <t>1102</t>
  </si>
  <si>
    <t>sokl 600x600</t>
  </si>
  <si>
    <t>875535661</t>
  </si>
  <si>
    <t>1103</t>
  </si>
  <si>
    <t>ventilátorová jednotka s termostatem</t>
  </si>
  <si>
    <t>-181407308</t>
  </si>
  <si>
    <t>1104</t>
  </si>
  <si>
    <t>osvětlovací jednotka</t>
  </si>
  <si>
    <t>-1520414600</t>
  </si>
  <si>
    <t>1105</t>
  </si>
  <si>
    <t>kabel nap. jednotky</t>
  </si>
  <si>
    <t>-925463683</t>
  </si>
  <si>
    <t>1106</t>
  </si>
  <si>
    <t>nap. jednotka 5x230V s PO</t>
  </si>
  <si>
    <t>-1658424161</t>
  </si>
  <si>
    <t>1107</t>
  </si>
  <si>
    <t xml:space="preserve">montážní sada M6  (sada=50ks)</t>
  </si>
  <si>
    <t>sada</t>
  </si>
  <si>
    <t>-808048317</t>
  </si>
  <si>
    <t>1108</t>
  </si>
  <si>
    <t>vertikální organizer 42U</t>
  </si>
  <si>
    <t>574421422</t>
  </si>
  <si>
    <t>1109</t>
  </si>
  <si>
    <t>Patch Panel 48 portů 1U neosazený</t>
  </si>
  <si>
    <t>-1827048054</t>
  </si>
  <si>
    <t>1110</t>
  </si>
  <si>
    <t>keystone cat.6A do patch panelu PRO KABEL U/ FTP</t>
  </si>
  <si>
    <t>894420936</t>
  </si>
  <si>
    <t>1111</t>
  </si>
  <si>
    <t>keystone cat.5E do patch panelu</t>
  </si>
  <si>
    <t>-1877189151</t>
  </si>
  <si>
    <t>1112</t>
  </si>
  <si>
    <t xml:space="preserve">organizer 1U  5x háček 40x80</t>
  </si>
  <si>
    <t>-1762326763</t>
  </si>
  <si>
    <t>1113</t>
  </si>
  <si>
    <t>MiniJack cat.6A STP do zásuvky</t>
  </si>
  <si>
    <t>-1757847475</t>
  </si>
  <si>
    <t>1114</t>
  </si>
  <si>
    <t>Záslepka černá do RJ45 gumová patch panelu</t>
  </si>
  <si>
    <t>918405706</t>
  </si>
  <si>
    <t>1115</t>
  </si>
  <si>
    <t xml:space="preserve">Dat.zásuvka metalická dvouportová (2xRJ45) bez MiniJack                                desing jako nn zásuvky a ovladače</t>
  </si>
  <si>
    <t>957842310</t>
  </si>
  <si>
    <t>1116</t>
  </si>
  <si>
    <t xml:space="preserve">Dat.zásuvka metalická jednoortová (1xRJ45) bez MiniJack                                desing jako nn zásuvky a ovladače</t>
  </si>
  <si>
    <t>-722873788</t>
  </si>
  <si>
    <t>1117</t>
  </si>
  <si>
    <t>Krabice pod zásuvku</t>
  </si>
  <si>
    <t>558539443</t>
  </si>
  <si>
    <t>1118</t>
  </si>
  <si>
    <t xml:space="preserve">Dat.zásuvka  45x45  bez modulů kompletní   do PK</t>
  </si>
  <si>
    <t>-1770793220</t>
  </si>
  <si>
    <t>1119</t>
  </si>
  <si>
    <t xml:space="preserve">Krabice pod zásuvku do podlahové krabice  nebo parapetního kanálu</t>
  </si>
  <si>
    <t>1656205317</t>
  </si>
  <si>
    <t>1120</t>
  </si>
  <si>
    <t>Rámeček pro datovou zásuvku</t>
  </si>
  <si>
    <t>1306803085</t>
  </si>
  <si>
    <t>1121</t>
  </si>
  <si>
    <t>Patch Cord Cat.5E 1m</t>
  </si>
  <si>
    <t>-1389422601</t>
  </si>
  <si>
    <t>1122</t>
  </si>
  <si>
    <t>Patch Cord Cat.6A 0,5m</t>
  </si>
  <si>
    <t>-1687801300</t>
  </si>
  <si>
    <t>1123</t>
  </si>
  <si>
    <t>Patch Cord Cat.6A 1m</t>
  </si>
  <si>
    <t>-1061597472</t>
  </si>
  <si>
    <t>1124</t>
  </si>
  <si>
    <t>Patch Cord Cat.6A 2m</t>
  </si>
  <si>
    <t>1607124662</t>
  </si>
  <si>
    <t>1125</t>
  </si>
  <si>
    <t>Patch Cord Cat.6A 3m</t>
  </si>
  <si>
    <t>1058405275</t>
  </si>
  <si>
    <t>1126</t>
  </si>
  <si>
    <t>Patch Cord Cat.6A 5m</t>
  </si>
  <si>
    <t>-889270100</t>
  </si>
  <si>
    <t>1127</t>
  </si>
  <si>
    <t>Kabel HDMI 10m</t>
  </si>
  <si>
    <t>719650464</t>
  </si>
  <si>
    <t>1128</t>
  </si>
  <si>
    <t xml:space="preserve">DATOVÝ KABEL  U/FTP, kat. 6A, 4-pár 23AWG, LSZH BARVA PLÁŠTĚ FIALOVÁÁ  kabel D, pr.do 7,3mm</t>
  </si>
  <si>
    <t>-947695950</t>
  </si>
  <si>
    <t>1129</t>
  </si>
  <si>
    <t>DATOVÝ KABEL UTP 4x2x0,55 CAT.5E LSZH BARVA PLÁŠTĚ MODRÁ kabel K, pr.do 5,5mm</t>
  </si>
  <si>
    <t>1821129652</t>
  </si>
  <si>
    <t>1130</t>
  </si>
  <si>
    <t xml:space="preserve">DATOVÝ KABEL UTP 4x2x0,55 CAT.5E LSZH BARVA PLÁŠTĚ MODRÁ kabel T  /napojení UR CETINU, pr.do 5,5mm</t>
  </si>
  <si>
    <t>-855641072</t>
  </si>
  <si>
    <t>1131</t>
  </si>
  <si>
    <t>popisky na Patch Panely</t>
  </si>
  <si>
    <t>-1311388863</t>
  </si>
  <si>
    <t>1132</t>
  </si>
  <si>
    <t>popis.MiniJack-bílá-laser -do zás.</t>
  </si>
  <si>
    <t>1234756643</t>
  </si>
  <si>
    <t>1133</t>
  </si>
  <si>
    <t>popiska na kabely</t>
  </si>
  <si>
    <t>2024080504</t>
  </si>
  <si>
    <t>1134</t>
  </si>
  <si>
    <t>zemnící sada</t>
  </si>
  <si>
    <t>853037612</t>
  </si>
  <si>
    <t>1135</t>
  </si>
  <si>
    <t>měření a certifikace rozvodů</t>
  </si>
  <si>
    <t>-26840394</t>
  </si>
  <si>
    <t>1200</t>
  </si>
  <si>
    <t>DT domácí telefon</t>
  </si>
  <si>
    <t>1201</t>
  </si>
  <si>
    <t>Kompaktní IP dveřní interkom, 2-tlačítkový, 2MPx kamera (DS-KV8213-WME1)</t>
  </si>
  <si>
    <t>1421128403</t>
  </si>
  <si>
    <t>1202</t>
  </si>
  <si>
    <t>7" IP bytový dotykový monitor s Wifi a PoE (DS-KH6320-WTE1/EU)</t>
  </si>
  <si>
    <t>705780900</t>
  </si>
  <si>
    <t>1203</t>
  </si>
  <si>
    <t>Stojánek pro monitory 7" (KABH6350-T)</t>
  </si>
  <si>
    <t>253724513</t>
  </si>
  <si>
    <t>1204</t>
  </si>
  <si>
    <t>Smart managed switch 4x 100TX PoE + 1x 100TX uplink, 45W, Super PoE (DS-3E1105P-EI/M)</t>
  </si>
  <si>
    <t>1964416754</t>
  </si>
  <si>
    <t>1205</t>
  </si>
  <si>
    <t>MicroSD karta 32 GB</t>
  </si>
  <si>
    <t>-891278572</t>
  </si>
  <si>
    <t>1206</t>
  </si>
  <si>
    <t>Befo nízkoodběrové</t>
  </si>
  <si>
    <t>255553608</t>
  </si>
  <si>
    <t>1208</t>
  </si>
  <si>
    <t>Uvedení domácího telefonu do provozu (včetně sw do PC)</t>
  </si>
  <si>
    <t>-915906636</t>
  </si>
  <si>
    <t>1300</t>
  </si>
  <si>
    <t>WIFI a aktivní prvky datové sítě</t>
  </si>
  <si>
    <t>1301</t>
  </si>
  <si>
    <t>AP WIFI systém MESH (TP-LINK Deco X50-POE)</t>
  </si>
  <si>
    <t>pack 2</t>
  </si>
  <si>
    <t>-1260215880</t>
  </si>
  <si>
    <t>1302</t>
  </si>
  <si>
    <t>Nastavení - uvedení do provozu</t>
  </si>
  <si>
    <t>-283967565</t>
  </si>
  <si>
    <t>1303</t>
  </si>
  <si>
    <t xml:space="preserve">PoE switch 48 portů x 10/100/1000 + 4 (2) x  SFP (HP)</t>
  </si>
  <si>
    <t>-820727279</t>
  </si>
  <si>
    <t>1304</t>
  </si>
  <si>
    <t>933588209</t>
  </si>
  <si>
    <t>1400</t>
  </si>
  <si>
    <t>VSS (video sledovací systém)</t>
  </si>
  <si>
    <t>1401</t>
  </si>
  <si>
    <t xml:space="preserve">IP kamery 4MPix IP Dome kamera, IR 30m, IP67, IK10, motor-objektiv 2,8-12 mm, (DS-2CD1743G2-IZ(2,8-12mm))                                                                                   </t>
  </si>
  <si>
    <t>1658962107</t>
  </si>
  <si>
    <t>1402</t>
  </si>
  <si>
    <t>16 kanálový NVR pro IP kamery (DS-7616NXI-K2(D))</t>
  </si>
  <si>
    <t>-1737828986</t>
  </si>
  <si>
    <t>1403</t>
  </si>
  <si>
    <t xml:space="preserve">Pevný disk  pro NVR 8TB (Western Digital)</t>
  </si>
  <si>
    <t>1433108364</t>
  </si>
  <si>
    <t>1404</t>
  </si>
  <si>
    <t>PC Intel Core i5 12400F Alder Lake 4.4 GHz, NVIDIA GeForce RTX 3060 Ti 8GB, RAM 16GB DDR4, SSD 1000 GB, Bez mechaniky, Wi-Fi, HDMI a DisplayPort, 2× USB 3.2, 4× USB 2.0, typ skříně: Mini Tower, myš a klávesnice, Windows 11</t>
  </si>
  <si>
    <t>-1648767908</t>
  </si>
  <si>
    <t>1405</t>
  </si>
  <si>
    <t>2xLCD 24" pro pracovní stanici (24" HP M24fe)</t>
  </si>
  <si>
    <t>196463131</t>
  </si>
  <si>
    <t>1406</t>
  </si>
  <si>
    <t>1xLCD48" pro VSS (43" LG 43NANO81)</t>
  </si>
  <si>
    <t>-559236654</t>
  </si>
  <si>
    <t>1407</t>
  </si>
  <si>
    <t xml:space="preserve">Držák  LCD  na zeď</t>
  </si>
  <si>
    <t>1188552714</t>
  </si>
  <si>
    <t>1408</t>
  </si>
  <si>
    <t>Uvedení do provozu VSS do provozu</t>
  </si>
  <si>
    <t>-2093185116</t>
  </si>
  <si>
    <t>1500</t>
  </si>
  <si>
    <t>DOROZUMÍVACÍ ZAŘÍZENÍ SESTRA - PACIENT</t>
  </si>
  <si>
    <t>1501</t>
  </si>
  <si>
    <t>Pokojový komunikační terminál s LCD (L4-KMT)</t>
  </si>
  <si>
    <t>-937835716</t>
  </si>
  <si>
    <t>1502</t>
  </si>
  <si>
    <t>Pacientský terminál IP LIGHT, hlasová komunikace, LCD, podsvícená tlačítka (L4-PAT-L)</t>
  </si>
  <si>
    <t>-672444661</t>
  </si>
  <si>
    <t>1503</t>
  </si>
  <si>
    <t>Nástěnný držák pacientského terminálu (K-PAT)</t>
  </si>
  <si>
    <t>-749141819</t>
  </si>
  <si>
    <t>1504</t>
  </si>
  <si>
    <t>Systémová zásuvka pro lůžkový terminál, diagnostický vstup pro obecná doplňková zařízení, přípojné místo klientského internetu (SM)</t>
  </si>
  <si>
    <t>1519032527</t>
  </si>
  <si>
    <t>1505</t>
  </si>
  <si>
    <t>Systémová zásuvka pro lůžkový nebo sesterský terminál (SM-S)</t>
  </si>
  <si>
    <t>-1365598830</t>
  </si>
  <si>
    <t>1506</t>
  </si>
  <si>
    <t>Nouzové tlačítko, membránová klávesnice, orientační a zpětnovazební LED (RT-IO)</t>
  </si>
  <si>
    <t>-1250219811</t>
  </si>
  <si>
    <t>1507</t>
  </si>
  <si>
    <t>Nouzové táhlo do vlhka, orientační a zpětnovazební LED (ZTB-IO)</t>
  </si>
  <si>
    <t>1211938559</t>
  </si>
  <si>
    <t>1508</t>
  </si>
  <si>
    <t>Potvrzovací tlačítko, membránová klávesnice, orientační a zpětnovazební LED (AT-IO)</t>
  </si>
  <si>
    <t>1607192289</t>
  </si>
  <si>
    <t>1509</t>
  </si>
  <si>
    <t>Volací a potvrzovací tlačítko, membránová klávesnice, orientační a zpětnovazební LED (RAT-IO)</t>
  </si>
  <si>
    <t>296426172</t>
  </si>
  <si>
    <t>1510</t>
  </si>
  <si>
    <t>Sesterský terminál, dotykový TFT 6,5" display (L4-ST-TOUCH)</t>
  </si>
  <si>
    <t>-742118518</t>
  </si>
  <si>
    <t>1511</t>
  </si>
  <si>
    <t>Pokojové světlo (LM-IO)</t>
  </si>
  <si>
    <t>-1404212525</t>
  </si>
  <si>
    <t>1512</t>
  </si>
  <si>
    <t>Systémový switch, 2 kruhové linky, 8x LAN port, 1x GB uplink, 24V, multicast, QoS (L4-SWI9-GBIT)</t>
  </si>
  <si>
    <t>-139982519</t>
  </si>
  <si>
    <t>1513</t>
  </si>
  <si>
    <t>Instalační rámeček pro nástěnnou montáž pokojového terminálu (AP-KMT)</t>
  </si>
  <si>
    <t>-1356250964</t>
  </si>
  <si>
    <t>1514</t>
  </si>
  <si>
    <t>Přídržný klip pro přívodní kabel lůžkového termimálu</t>
  </si>
  <si>
    <t>-670412248</t>
  </si>
  <si>
    <t>1515</t>
  </si>
  <si>
    <t>Napájecí zdroj 24V/120W/5A (DIMENSIONC-SERIE 120W)</t>
  </si>
  <si>
    <t>1405235594</t>
  </si>
  <si>
    <t>1516</t>
  </si>
  <si>
    <t>Kabel A CYKY 2x2,5</t>
  </si>
  <si>
    <t>-255452907</t>
  </si>
  <si>
    <t>1517</t>
  </si>
  <si>
    <t xml:space="preserve">Kabel B datový cat.5e  LSOH</t>
  </si>
  <si>
    <t>191007236</t>
  </si>
  <si>
    <t>1518</t>
  </si>
  <si>
    <t xml:space="preserve">Kabel C datový cat.5e  LSOH</t>
  </si>
  <si>
    <t>-1323098901</t>
  </si>
  <si>
    <t>1519</t>
  </si>
  <si>
    <t xml:space="preserve">Kabel E datový cat.5e  LSOH</t>
  </si>
  <si>
    <t>746355557</t>
  </si>
  <si>
    <t>1520</t>
  </si>
  <si>
    <t>Nastavení přezkoušení systému DZ sestra pacient</t>
  </si>
  <si>
    <t>1632126021</t>
  </si>
  <si>
    <t>1600</t>
  </si>
  <si>
    <t>Nosné a úložné konstrukce</t>
  </si>
  <si>
    <t>1601</t>
  </si>
  <si>
    <t>Trubka PVC ohebná SUPERMONOFLEX 1220 (20/14,1mm) (KOPOS)</t>
  </si>
  <si>
    <t>-2009639229</t>
  </si>
  <si>
    <t>1602</t>
  </si>
  <si>
    <t>Trubka PVC ohebná SUPERMONOFLEX 1225 (25/18,3mm) (KOPOS)</t>
  </si>
  <si>
    <t>390371541</t>
  </si>
  <si>
    <t>1603</t>
  </si>
  <si>
    <t>Trubka PVC ohebná SUPERMONOFLEX 1232 (32/24,3mm) (KOPOS)</t>
  </si>
  <si>
    <t>416992736</t>
  </si>
  <si>
    <t>1604</t>
  </si>
  <si>
    <t>Trubka PVC ohebná SUPERMONOFLEX 1240 (40/32,5mm) (KOPOS)</t>
  </si>
  <si>
    <t>-1565175221</t>
  </si>
  <si>
    <t>1605</t>
  </si>
  <si>
    <t>STÍNÍCÍ KANÁL 40x30 (KOPOS)</t>
  </si>
  <si>
    <t>1204181692</t>
  </si>
  <si>
    <t>1606</t>
  </si>
  <si>
    <t>Žlab 100/50 drátěný (MERKUR)</t>
  </si>
  <si>
    <t>-1041454589</t>
  </si>
  <si>
    <t>1607</t>
  </si>
  <si>
    <t>KU68 s víčkem (KOPOS)</t>
  </si>
  <si>
    <t>594306520</t>
  </si>
  <si>
    <t>1608</t>
  </si>
  <si>
    <t>KO100E (KOPOS)</t>
  </si>
  <si>
    <t>1893968624</t>
  </si>
  <si>
    <t>1609</t>
  </si>
  <si>
    <t>KO125E (KOPOS)</t>
  </si>
  <si>
    <t>1948600902</t>
  </si>
  <si>
    <t>1610</t>
  </si>
  <si>
    <t>Požární ucpávky</t>
  </si>
  <si>
    <t>m/2</t>
  </si>
  <si>
    <t>1850060802</t>
  </si>
  <si>
    <t>1700</t>
  </si>
  <si>
    <t xml:space="preserve">Dokumentace skutečného provedení </t>
  </si>
  <si>
    <t>1701</t>
  </si>
  <si>
    <t>Dokumentace skutečného provedení - vyhotovení 3 paré + digitálně</t>
  </si>
  <si>
    <t>155263715</t>
  </si>
  <si>
    <t>04 - EPS</t>
  </si>
  <si>
    <t>1100 - ÚSTŘEDNA EPS</t>
  </si>
  <si>
    <t>1150 - ADRESOVATELNÉ PRVKY NA KRUHOVÉ VEDENÍ</t>
  </si>
  <si>
    <t xml:space="preserve">1200 - PROVOZNÍ DOKUMENTACE, PROGRAMOVÁNÍ, REVIZE, ZKOUŠKY  A ŠKOLENÍ OBSLUHY</t>
  </si>
  <si>
    <t>1250 - DEMONTÁŽE</t>
  </si>
  <si>
    <t>1300 - EPS - KABELÁŽ</t>
  </si>
  <si>
    <t xml:space="preserve">3000 - EPS  - skutečné provedení</t>
  </si>
  <si>
    <t>ÚSTŘEDNA EPS</t>
  </si>
  <si>
    <t xml:space="preserve">Ústředna EPS  B9 Integral EvoxX C ústředna, základní verze včetně čelního ovládacího panelu, 2 kruhové linky, bluetooth servisní rozhraní, LAN port (B9-X2-C)</t>
  </si>
  <si>
    <t>390342148</t>
  </si>
  <si>
    <t>SD - karta 1GB (SD-CARD-8GB IND)</t>
  </si>
  <si>
    <t>-115613533</t>
  </si>
  <si>
    <t>MAP výměnné popisné pole na ovládací panel - česky (MAPTXT-RA CS01)</t>
  </si>
  <si>
    <t>-1381926505</t>
  </si>
  <si>
    <t>VPN router, LAN pro připojení ke cloud platformě S2Service včetně VPN certifikátu (VPN LAN FAS)</t>
  </si>
  <si>
    <t>-923338324</t>
  </si>
  <si>
    <t xml:space="preserve">AKUMULÁTOR  Akku 12 V / 17 Ah (AKKU 17)</t>
  </si>
  <si>
    <t>-832436471</t>
  </si>
  <si>
    <t xml:space="preserve">Napojení EPS  na stávající přívod NN objektový rozvaděč + jistič 10A</t>
  </si>
  <si>
    <t>234352623</t>
  </si>
  <si>
    <t>Základní licence mobilní aplikace Integral Mobile pro 1 připojení (IMOB BASIC 1)</t>
  </si>
  <si>
    <t>969849516</t>
  </si>
  <si>
    <t xml:space="preserve">Sestavení a zahoření ústředny Integral EvoxX C (VPN LTE-LAN FAS) </t>
  </si>
  <si>
    <t>1733610076</t>
  </si>
  <si>
    <t>Obslužný panel požární ochrany OPPO (PHA 101)</t>
  </si>
  <si>
    <t>379683273</t>
  </si>
  <si>
    <t>PROVOZNÍ DOKUMENTACE, ZKOUŠKY A NASTAVENÍ A ZAŠKOLENÍ OBSLUHY</t>
  </si>
  <si>
    <t>350364952</t>
  </si>
  <si>
    <t>1150</t>
  </si>
  <si>
    <t>ADRESOVATELNÉ PRVKY NA KRUHOVÉ VEDENÍ</t>
  </si>
  <si>
    <t>1151</t>
  </si>
  <si>
    <t>Multisenzorový hlásič MTD 533X</t>
  </si>
  <si>
    <t>1172519864</t>
  </si>
  <si>
    <t>1152</t>
  </si>
  <si>
    <t>sokl USB 502-6 bez loop kontaktu</t>
  </si>
  <si>
    <t>-1461442411</t>
  </si>
  <si>
    <t>1153</t>
  </si>
  <si>
    <t xml:space="preserve">Popisný štítek  pro sokl</t>
  </si>
  <si>
    <t>-382141072</t>
  </si>
  <si>
    <t>1154</t>
  </si>
  <si>
    <t>Popiska pro manuální tlačítkový hlásič typu B se symbolem "ruky" (MCP535 AK)</t>
  </si>
  <si>
    <t>577536514</t>
  </si>
  <si>
    <t>1155</t>
  </si>
  <si>
    <t>Tlačítkový hlásič MCP545X-1R červený, IP24 (vnitřní), se základnou (MCP535X-1)</t>
  </si>
  <si>
    <t>-122480367</t>
  </si>
  <si>
    <t>1156</t>
  </si>
  <si>
    <t>Siréna do hlásičové patice vysoká, boční připojení (BX-SBL501-WDB)</t>
  </si>
  <si>
    <t>-1071473745</t>
  </si>
  <si>
    <t>1157</t>
  </si>
  <si>
    <t>Maják Solex 10, červený kryt, červený záblesk, IP65 (SOLEX 10 RT)</t>
  </si>
  <si>
    <t>-190342748</t>
  </si>
  <si>
    <t>1158</t>
  </si>
  <si>
    <t>Siréna Y04 červená (SIR YO4 R)</t>
  </si>
  <si>
    <t>1674244716</t>
  </si>
  <si>
    <t xml:space="preserve">PROVOZNÍ DOKUMENTACE, PROGRAMOVÁNÍ, REVIZE, ZKOUŠKY  A ŠKOLENÍ OBSLUHY</t>
  </si>
  <si>
    <t>Požární kniha</t>
  </si>
  <si>
    <t>-1253777067</t>
  </si>
  <si>
    <t xml:space="preserve">EPS - programování  napojení GSM komunikátoru EPS - programování  napojení  komunikátoru</t>
  </si>
  <si>
    <t>-1209455709</t>
  </si>
  <si>
    <t>Programování systému - oživení</t>
  </si>
  <si>
    <t>1244129066</t>
  </si>
  <si>
    <t>Výchozí revize systému EPS</t>
  </si>
  <si>
    <t>-1653015398</t>
  </si>
  <si>
    <t>Funkční zkoušky systému EPS</t>
  </si>
  <si>
    <t>64552629</t>
  </si>
  <si>
    <t>Zaškolení obsluhy</t>
  </si>
  <si>
    <t>374280970</t>
  </si>
  <si>
    <t>1250</t>
  </si>
  <si>
    <t>DEMONTÁŽE</t>
  </si>
  <si>
    <t>1251</t>
  </si>
  <si>
    <t>Demontáž stávající ústředny EPS do šrotu</t>
  </si>
  <si>
    <t>-1474131663</t>
  </si>
  <si>
    <t>1252</t>
  </si>
  <si>
    <t xml:space="preserve">Demontáž stávajícho automatického  hlásiče EPS včetně výměny patice</t>
  </si>
  <si>
    <t>-267662322</t>
  </si>
  <si>
    <t>1253</t>
  </si>
  <si>
    <t xml:space="preserve">Demontáž stávajícho tlačítkového  hlásiče EPS</t>
  </si>
  <si>
    <t>-1858267212</t>
  </si>
  <si>
    <t>1254</t>
  </si>
  <si>
    <t>Demontáž stávající sirény na 12 V</t>
  </si>
  <si>
    <t>530548635</t>
  </si>
  <si>
    <t>EPS - KABELÁŽ</t>
  </si>
  <si>
    <t>MATERIÁL - KABEL kruhového vedení bez požární funkčností 1x2x0,8 B2caS1D0, pod omítkou (JE-H(ST)H 1x2x0,8mm)</t>
  </si>
  <si>
    <t>358577679</t>
  </si>
  <si>
    <t xml:space="preserve">MATERIÁL - KABEL kruhového vedení  s požární funkčností a 60 min. Kabel pro instalaci EPS PH 180,   dle ZP-27/2008, B2caS1D0 (PRAFLaGuard 1x2x0,8)</t>
  </si>
  <si>
    <t>-104681279</t>
  </si>
  <si>
    <t xml:space="preserve">MATERIÁL - KABEL s požární funkčností a 60min. 1x2x0.8 B2caS1D0   maják (PRAFLaGuard 1x2x0,8)</t>
  </si>
  <si>
    <t>436096165</t>
  </si>
  <si>
    <t xml:space="preserve">MATERIÁL - KABEL PRO  OPPO  s požární funkčností a60min. 5x2x0.8 B2caS1D0 (PRAFLaGuard 1x2x0,8)</t>
  </si>
  <si>
    <t>-1793398899</t>
  </si>
  <si>
    <t>1305</t>
  </si>
  <si>
    <t xml:space="preserve">Požární ucpávky    EI 60´</t>
  </si>
  <si>
    <t>520444877</t>
  </si>
  <si>
    <t>3000</t>
  </si>
  <si>
    <t xml:space="preserve">EPS  - skutečné provedení</t>
  </si>
  <si>
    <t>3001</t>
  </si>
  <si>
    <t>Dokumentace skutečného provedení EPS</t>
  </si>
  <si>
    <t>-810497099</t>
  </si>
  <si>
    <t>05 - Chlazení</t>
  </si>
  <si>
    <t>D1 - 732 - Strojovny</t>
  </si>
  <si>
    <t>D2 - 94 - Lešení</t>
  </si>
  <si>
    <t>D3 - 789 - HZS</t>
  </si>
  <si>
    <t>D1</t>
  </si>
  <si>
    <t>732 - Strojovny</t>
  </si>
  <si>
    <t>Pol1</t>
  </si>
  <si>
    <t>Venkovní jednotka CU-Z25TKEA</t>
  </si>
  <si>
    <t>1441062803</t>
  </si>
  <si>
    <t>Pol2</t>
  </si>
  <si>
    <t>Vnitřní jednotka CS-Z25TKEA</t>
  </si>
  <si>
    <t>610320191</t>
  </si>
  <si>
    <t>Pol3</t>
  </si>
  <si>
    <t>Regulace pro jednotku vč. čidel</t>
  </si>
  <si>
    <t>soub</t>
  </si>
  <si>
    <t>318763037</t>
  </si>
  <si>
    <t>Pol4</t>
  </si>
  <si>
    <t>podstavec pod venkovní jednotku</t>
  </si>
  <si>
    <t>-25022323</t>
  </si>
  <si>
    <t>Pol5</t>
  </si>
  <si>
    <t>silentblock k jednotce</t>
  </si>
  <si>
    <t>-533339097</t>
  </si>
  <si>
    <t>Pol6</t>
  </si>
  <si>
    <t>plech tl 4 mm 1 m2</t>
  </si>
  <si>
    <t>1061685762</t>
  </si>
  <si>
    <t>Pol7</t>
  </si>
  <si>
    <t>lepidlo do venkovního prosturu</t>
  </si>
  <si>
    <t>-271691528</t>
  </si>
  <si>
    <t>Pol8</t>
  </si>
  <si>
    <t>potrubí plyn/kapalina vč. izolace</t>
  </si>
  <si>
    <t>189515814</t>
  </si>
  <si>
    <t>Pol9</t>
  </si>
  <si>
    <t>Přesun hmot pro strojovny v objektech výšky přes 6 do 12 m</t>
  </si>
  <si>
    <t>-223495940</t>
  </si>
  <si>
    <t>D2</t>
  </si>
  <si>
    <t>94 - Lešení</t>
  </si>
  <si>
    <t>Pol10</t>
  </si>
  <si>
    <t>Montáž podlahy lešení s příčníky nebo podélníky přes 10 m do 20 m</t>
  </si>
  <si>
    <t>-645877887</t>
  </si>
  <si>
    <t>Pol16</t>
  </si>
  <si>
    <t>Přesun hmot samaostatně budovaného lešení bez ohledu na výšku</t>
  </si>
  <si>
    <t>-60151375</t>
  </si>
  <si>
    <t>D3</t>
  </si>
  <si>
    <t>789 - HZS</t>
  </si>
  <si>
    <t>Pol36</t>
  </si>
  <si>
    <t>Komplexní zkoušky</t>
  </si>
  <si>
    <t>512</t>
  </si>
  <si>
    <t>1489249962</t>
  </si>
  <si>
    <t>Pol55</t>
  </si>
  <si>
    <t>-1153524777</t>
  </si>
  <si>
    <t>Pol56</t>
  </si>
  <si>
    <t>Nezměř.stavební práce</t>
  </si>
  <si>
    <t>-879653892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</si>
</sst>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="1" customFormat="1" ht="12" customHeight="1">
      <c r="B5" s="19"/>
      <c r="D5" s="23" t="s">
        <v>13</v>
      </c>
      <c r="K5" s="24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9"/>
      <c r="BE5" s="25" t="s">
        <v>15</v>
      </c>
      <c r="BS5" s="16" t="s">
        <v>6</v>
      </c>
    </row>
    <row r="6" s="1" customFormat="1" ht="36.96" customHeight="1">
      <c r="B6" s="19"/>
      <c r="D6" s="26" t="s">
        <v>16</v>
      </c>
      <c r="K6" s="27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9"/>
      <c r="BE6" s="28"/>
      <c r="BS6" s="16" t="s">
        <v>6</v>
      </c>
    </row>
    <row r="7" s="1" customFormat="1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24</v>
      </c>
      <c r="AK10" s="29" t="s">
        <v>25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26</v>
      </c>
      <c r="AK11" s="29" t="s">
        <v>27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28</v>
      </c>
      <c r="AK13" s="29" t="s">
        <v>25</v>
      </c>
      <c r="AN13" s="31" t="s">
        <v>29</v>
      </c>
      <c r="AR13" s="19"/>
      <c r="BE13" s="28"/>
      <c r="BS13" s="16" t="s">
        <v>6</v>
      </c>
    </row>
    <row r="14">
      <c r="B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N14" s="31" t="s">
        <v>29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30</v>
      </c>
      <c r="AK16" s="29" t="s">
        <v>25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31</v>
      </c>
      <c r="AK17" s="29" t="s">
        <v>27</v>
      </c>
      <c r="AN17" s="24" t="s">
        <v>1</v>
      </c>
      <c r="AR17" s="19"/>
      <c r="BE17" s="28"/>
      <c r="BS17" s="16" t="s">
        <v>32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33</v>
      </c>
      <c r="AK19" s="29" t="s">
        <v>25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34</v>
      </c>
      <c r="AK20" s="29" t="s">
        <v>27</v>
      </c>
      <c r="AN20" s="24" t="s">
        <v>1</v>
      </c>
      <c r="AR20" s="19"/>
      <c r="BE20" s="28"/>
      <c r="BS20" s="16" t="s">
        <v>32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35</v>
      </c>
      <c r="AR22" s="19"/>
      <c r="BE22" s="28"/>
    </row>
    <row r="23" s="1" customFormat="1" ht="14.4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37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38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39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40</v>
      </c>
      <c r="E29" s="3"/>
      <c r="F29" s="29" t="s">
        <v>41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42</v>
      </c>
      <c r="G30" s="3"/>
      <c r="H30" s="3"/>
      <c r="I30" s="3"/>
      <c r="J30" s="3"/>
      <c r="K30" s="3"/>
      <c r="L30" s="42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43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44</v>
      </c>
      <c r="G32" s="3"/>
      <c r="H32" s="3"/>
      <c r="I32" s="3"/>
      <c r="J32" s="3"/>
      <c r="K32" s="3"/>
      <c r="L32" s="42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45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45"/>
      <c r="D35" s="46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47</v>
      </c>
      <c r="U35" s="47"/>
      <c r="V35" s="47"/>
      <c r="W35" s="47"/>
      <c r="X35" s="49" t="s">
        <v>48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50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51</v>
      </c>
      <c r="AI60" s="38"/>
      <c r="AJ60" s="38"/>
      <c r="AK60" s="38"/>
      <c r="AL60" s="38"/>
      <c r="AM60" s="55" t="s">
        <v>52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54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51</v>
      </c>
      <c r="AI75" s="38"/>
      <c r="AJ75" s="38"/>
      <c r="AK75" s="38"/>
      <c r="AL75" s="38"/>
      <c r="AM75" s="55" t="s">
        <v>52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5"/>
    </row>
    <row r="82" s="2" customFormat="1" ht="24.96" customHeight="1">
      <c r="A82" s="35"/>
      <c r="B82" s="36"/>
      <c r="C82" s="20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1"/>
      <c r="C84" s="29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0425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16</v>
      </c>
      <c r="D85" s="5"/>
      <c r="E85" s="5"/>
      <c r="F85" s="5"/>
      <c r="G85" s="5"/>
      <c r="H85" s="5"/>
      <c r="I85" s="5"/>
      <c r="J85" s="5"/>
      <c r="K85" s="5"/>
      <c r="L85" s="64" t="str">
        <f>K6</f>
        <v>Dětské centrum K.Vary p.o. Zítkova 1267/4 -Výměna elektroinstalace a UPS ve 4.np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66" t="str">
        <f>IF(AN8= "","",AN8)</f>
        <v>3. 4. 2025</v>
      </c>
      <c r="AN87" s="66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6" customHeight="1">
      <c r="A89" s="35"/>
      <c r="B89" s="36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>Dětské centrum K.Vary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30</v>
      </c>
      <c r="AJ89" s="35"/>
      <c r="AK89" s="35"/>
      <c r="AL89" s="35"/>
      <c r="AM89" s="67" t="str">
        <f>IF(E17="","",E17)</f>
        <v>I.Křesina K.Vary</v>
      </c>
      <c r="AN89" s="4"/>
      <c r="AO89" s="4"/>
      <c r="AP89" s="4"/>
      <c r="AQ89" s="35"/>
      <c r="AR89" s="36"/>
      <c r="AS89" s="68" t="s">
        <v>56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5"/>
    </row>
    <row r="90" s="2" customFormat="1" ht="15.6" customHeight="1">
      <c r="A90" s="35"/>
      <c r="B90" s="36"/>
      <c r="C90" s="29" t="s">
        <v>28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33</v>
      </c>
      <c r="AJ90" s="35"/>
      <c r="AK90" s="35"/>
      <c r="AL90" s="35"/>
      <c r="AM90" s="67" t="str">
        <f>IF(E20="","",E20)</f>
        <v>Šimková Dita, K.Vary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5"/>
    </row>
    <row r="92" s="2" customFormat="1" ht="29.28" customHeight="1">
      <c r="A92" s="35"/>
      <c r="B92" s="36"/>
      <c r="C92" s="76" t="s">
        <v>57</v>
      </c>
      <c r="D92" s="77"/>
      <c r="E92" s="77"/>
      <c r="F92" s="77"/>
      <c r="G92" s="77"/>
      <c r="H92" s="78"/>
      <c r="I92" s="79" t="s">
        <v>58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59</v>
      </c>
      <c r="AH92" s="77"/>
      <c r="AI92" s="77"/>
      <c r="AJ92" s="77"/>
      <c r="AK92" s="77"/>
      <c r="AL92" s="77"/>
      <c r="AM92" s="77"/>
      <c r="AN92" s="79" t="s">
        <v>60</v>
      </c>
      <c r="AO92" s="77"/>
      <c r="AP92" s="81"/>
      <c r="AQ92" s="82" t="s">
        <v>61</v>
      </c>
      <c r="AR92" s="36"/>
      <c r="AS92" s="83" t="s">
        <v>62</v>
      </c>
      <c r="AT92" s="84" t="s">
        <v>63</v>
      </c>
      <c r="AU92" s="84" t="s">
        <v>64</v>
      </c>
      <c r="AV92" s="84" t="s">
        <v>65</v>
      </c>
      <c r="AW92" s="84" t="s">
        <v>66</v>
      </c>
      <c r="AX92" s="84" t="s">
        <v>67</v>
      </c>
      <c r="AY92" s="84" t="s">
        <v>68</v>
      </c>
      <c r="AZ92" s="84" t="s">
        <v>69</v>
      </c>
      <c r="BA92" s="84" t="s">
        <v>70</v>
      </c>
      <c r="BB92" s="84" t="s">
        <v>71</v>
      </c>
      <c r="BC92" s="84" t="s">
        <v>72</v>
      </c>
      <c r="BD92" s="85" t="s">
        <v>73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5"/>
    </row>
    <row r="94" s="6" customFormat="1" ht="32.4" customHeight="1">
      <c r="A94" s="6"/>
      <c r="B94" s="89"/>
      <c r="C94" s="90" t="s">
        <v>74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ROUND(SUM(AG95:AG99),2)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ROUND(SUM(AS95:AS99),2)</f>
        <v>0</v>
      </c>
      <c r="AT94" s="96">
        <f>ROUND(SUM(AV94:AW94),2)</f>
        <v>0</v>
      </c>
      <c r="AU94" s="97">
        <f>ROUND(SUM(AU95:AU99),5)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ROUND(SUM(AZ95:AZ99),2)</f>
        <v>0</v>
      </c>
      <c r="BA94" s="96">
        <f>ROUND(SUM(BA95:BA99),2)</f>
        <v>0</v>
      </c>
      <c r="BB94" s="96">
        <f>ROUND(SUM(BB95:BB99),2)</f>
        <v>0</v>
      </c>
      <c r="BC94" s="96">
        <f>ROUND(SUM(BC95:BC99),2)</f>
        <v>0</v>
      </c>
      <c r="BD94" s="98">
        <f>ROUND(SUM(BD95:BD99),2)</f>
        <v>0</v>
      </c>
      <c r="BE94" s="6"/>
      <c r="BS94" s="99" t="s">
        <v>75</v>
      </c>
      <c r="BT94" s="99" t="s">
        <v>76</v>
      </c>
      <c r="BU94" s="100" t="s">
        <v>77</v>
      </c>
      <c r="BV94" s="99" t="s">
        <v>78</v>
      </c>
      <c r="BW94" s="99" t="s">
        <v>4</v>
      </c>
      <c r="BX94" s="99" t="s">
        <v>79</v>
      </c>
      <c r="CL94" s="99" t="s">
        <v>1</v>
      </c>
    </row>
    <row r="95" s="7" customFormat="1" ht="14.4" customHeight="1">
      <c r="A95" s="101" t="s">
        <v>80</v>
      </c>
      <c r="B95" s="102"/>
      <c r="C95" s="103"/>
      <c r="D95" s="104" t="s">
        <v>81</v>
      </c>
      <c r="E95" s="104"/>
      <c r="F95" s="104"/>
      <c r="G95" s="104"/>
      <c r="H95" s="104"/>
      <c r="I95" s="105"/>
      <c r="J95" s="104" t="s">
        <v>82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'01 - Úprava podlahy pro UPS'!J30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83</v>
      </c>
      <c r="AR95" s="102"/>
      <c r="AS95" s="108">
        <v>0</v>
      </c>
      <c r="AT95" s="109">
        <f>ROUND(SUM(AV95:AW95),2)</f>
        <v>0</v>
      </c>
      <c r="AU95" s="110">
        <f>'01 - Úprava podlahy pro UPS'!P128</f>
        <v>0</v>
      </c>
      <c r="AV95" s="109">
        <f>'01 - Úprava podlahy pro UPS'!J33</f>
        <v>0</v>
      </c>
      <c r="AW95" s="109">
        <f>'01 - Úprava podlahy pro UPS'!J34</f>
        <v>0</v>
      </c>
      <c r="AX95" s="109">
        <f>'01 - Úprava podlahy pro UPS'!J35</f>
        <v>0</v>
      </c>
      <c r="AY95" s="109">
        <f>'01 - Úprava podlahy pro UPS'!J36</f>
        <v>0</v>
      </c>
      <c r="AZ95" s="109">
        <f>'01 - Úprava podlahy pro UPS'!F33</f>
        <v>0</v>
      </c>
      <c r="BA95" s="109">
        <f>'01 - Úprava podlahy pro UPS'!F34</f>
        <v>0</v>
      </c>
      <c r="BB95" s="109">
        <f>'01 - Úprava podlahy pro UPS'!F35</f>
        <v>0</v>
      </c>
      <c r="BC95" s="109">
        <f>'01 - Úprava podlahy pro UPS'!F36</f>
        <v>0</v>
      </c>
      <c r="BD95" s="111">
        <f>'01 - Úprava podlahy pro UPS'!F37</f>
        <v>0</v>
      </c>
      <c r="BE95" s="7"/>
      <c r="BT95" s="112" t="s">
        <v>84</v>
      </c>
      <c r="BV95" s="112" t="s">
        <v>78</v>
      </c>
      <c r="BW95" s="112" t="s">
        <v>85</v>
      </c>
      <c r="BX95" s="112" t="s">
        <v>4</v>
      </c>
      <c r="CL95" s="112" t="s">
        <v>1</v>
      </c>
      <c r="CM95" s="112" t="s">
        <v>86</v>
      </c>
    </row>
    <row r="96" s="7" customFormat="1" ht="14.4" customHeight="1">
      <c r="A96" s="101" t="s">
        <v>80</v>
      </c>
      <c r="B96" s="102"/>
      <c r="C96" s="103"/>
      <c r="D96" s="104" t="s">
        <v>87</v>
      </c>
      <c r="E96" s="104"/>
      <c r="F96" s="104"/>
      <c r="G96" s="104"/>
      <c r="H96" s="104"/>
      <c r="I96" s="105"/>
      <c r="J96" s="104" t="s">
        <v>88</v>
      </c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6">
        <f>'02 - Silnoproud'!J30</f>
        <v>0</v>
      </c>
      <c r="AH96" s="105"/>
      <c r="AI96" s="105"/>
      <c r="AJ96" s="105"/>
      <c r="AK96" s="105"/>
      <c r="AL96" s="105"/>
      <c r="AM96" s="105"/>
      <c r="AN96" s="106">
        <f>SUM(AG96,AT96)</f>
        <v>0</v>
      </c>
      <c r="AO96" s="105"/>
      <c r="AP96" s="105"/>
      <c r="AQ96" s="107" t="s">
        <v>83</v>
      </c>
      <c r="AR96" s="102"/>
      <c r="AS96" s="108">
        <v>0</v>
      </c>
      <c r="AT96" s="109">
        <f>ROUND(SUM(AV96:AW96),2)</f>
        <v>0</v>
      </c>
      <c r="AU96" s="110">
        <f>'02 - Silnoproud'!P129</f>
        <v>0</v>
      </c>
      <c r="AV96" s="109">
        <f>'02 - Silnoproud'!J33</f>
        <v>0</v>
      </c>
      <c r="AW96" s="109">
        <f>'02 - Silnoproud'!J34</f>
        <v>0</v>
      </c>
      <c r="AX96" s="109">
        <f>'02 - Silnoproud'!J35</f>
        <v>0</v>
      </c>
      <c r="AY96" s="109">
        <f>'02 - Silnoproud'!J36</f>
        <v>0</v>
      </c>
      <c r="AZ96" s="109">
        <f>'02 - Silnoproud'!F33</f>
        <v>0</v>
      </c>
      <c r="BA96" s="109">
        <f>'02 - Silnoproud'!F34</f>
        <v>0</v>
      </c>
      <c r="BB96" s="109">
        <f>'02 - Silnoproud'!F35</f>
        <v>0</v>
      </c>
      <c r="BC96" s="109">
        <f>'02 - Silnoproud'!F36</f>
        <v>0</v>
      </c>
      <c r="BD96" s="111">
        <f>'02 - Silnoproud'!F37</f>
        <v>0</v>
      </c>
      <c r="BE96" s="7"/>
      <c r="BT96" s="112" t="s">
        <v>84</v>
      </c>
      <c r="BV96" s="112" t="s">
        <v>78</v>
      </c>
      <c r="BW96" s="112" t="s">
        <v>89</v>
      </c>
      <c r="BX96" s="112" t="s">
        <v>4</v>
      </c>
      <c r="CL96" s="112" t="s">
        <v>1</v>
      </c>
      <c r="CM96" s="112" t="s">
        <v>86</v>
      </c>
    </row>
    <row r="97" s="7" customFormat="1" ht="14.4" customHeight="1">
      <c r="A97" s="101" t="s">
        <v>80</v>
      </c>
      <c r="B97" s="102"/>
      <c r="C97" s="103"/>
      <c r="D97" s="104" t="s">
        <v>90</v>
      </c>
      <c r="E97" s="104"/>
      <c r="F97" s="104"/>
      <c r="G97" s="104"/>
      <c r="H97" s="104"/>
      <c r="I97" s="105"/>
      <c r="J97" s="104" t="s">
        <v>91</v>
      </c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6">
        <f>'03 - Slaboproud'!J30</f>
        <v>0</v>
      </c>
      <c r="AH97" s="105"/>
      <c r="AI97" s="105"/>
      <c r="AJ97" s="105"/>
      <c r="AK97" s="105"/>
      <c r="AL97" s="105"/>
      <c r="AM97" s="105"/>
      <c r="AN97" s="106">
        <f>SUM(AG97,AT97)</f>
        <v>0</v>
      </c>
      <c r="AO97" s="105"/>
      <c r="AP97" s="105"/>
      <c r="AQ97" s="107" t="s">
        <v>83</v>
      </c>
      <c r="AR97" s="102"/>
      <c r="AS97" s="108">
        <v>0</v>
      </c>
      <c r="AT97" s="109">
        <f>ROUND(SUM(AV97:AW97),2)</f>
        <v>0</v>
      </c>
      <c r="AU97" s="110">
        <f>'03 - Slaboproud'!P123</f>
        <v>0</v>
      </c>
      <c r="AV97" s="109">
        <f>'03 - Slaboproud'!J33</f>
        <v>0</v>
      </c>
      <c r="AW97" s="109">
        <f>'03 - Slaboproud'!J34</f>
        <v>0</v>
      </c>
      <c r="AX97" s="109">
        <f>'03 - Slaboproud'!J35</f>
        <v>0</v>
      </c>
      <c r="AY97" s="109">
        <f>'03 - Slaboproud'!J36</f>
        <v>0</v>
      </c>
      <c r="AZ97" s="109">
        <f>'03 - Slaboproud'!F33</f>
        <v>0</v>
      </c>
      <c r="BA97" s="109">
        <f>'03 - Slaboproud'!F34</f>
        <v>0</v>
      </c>
      <c r="BB97" s="109">
        <f>'03 - Slaboproud'!F35</f>
        <v>0</v>
      </c>
      <c r="BC97" s="109">
        <f>'03 - Slaboproud'!F36</f>
        <v>0</v>
      </c>
      <c r="BD97" s="111">
        <f>'03 - Slaboproud'!F37</f>
        <v>0</v>
      </c>
      <c r="BE97" s="7"/>
      <c r="BT97" s="112" t="s">
        <v>84</v>
      </c>
      <c r="BV97" s="112" t="s">
        <v>78</v>
      </c>
      <c r="BW97" s="112" t="s">
        <v>92</v>
      </c>
      <c r="BX97" s="112" t="s">
        <v>4</v>
      </c>
      <c r="CL97" s="112" t="s">
        <v>1</v>
      </c>
      <c r="CM97" s="112" t="s">
        <v>86</v>
      </c>
    </row>
    <row r="98" s="7" customFormat="1" ht="14.4" customHeight="1">
      <c r="A98" s="101" t="s">
        <v>80</v>
      </c>
      <c r="B98" s="102"/>
      <c r="C98" s="103"/>
      <c r="D98" s="104" t="s">
        <v>93</v>
      </c>
      <c r="E98" s="104"/>
      <c r="F98" s="104"/>
      <c r="G98" s="104"/>
      <c r="H98" s="104"/>
      <c r="I98" s="105"/>
      <c r="J98" s="104" t="s">
        <v>94</v>
      </c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6">
        <f>'04 - EPS'!J30</f>
        <v>0</v>
      </c>
      <c r="AH98" s="105"/>
      <c r="AI98" s="105"/>
      <c r="AJ98" s="105"/>
      <c r="AK98" s="105"/>
      <c r="AL98" s="105"/>
      <c r="AM98" s="105"/>
      <c r="AN98" s="106">
        <f>SUM(AG98,AT98)</f>
        <v>0</v>
      </c>
      <c r="AO98" s="105"/>
      <c r="AP98" s="105"/>
      <c r="AQ98" s="107" t="s">
        <v>83</v>
      </c>
      <c r="AR98" s="102"/>
      <c r="AS98" s="108">
        <v>0</v>
      </c>
      <c r="AT98" s="109">
        <f>ROUND(SUM(AV98:AW98),2)</f>
        <v>0</v>
      </c>
      <c r="AU98" s="110">
        <f>'04 - EPS'!P122</f>
        <v>0</v>
      </c>
      <c r="AV98" s="109">
        <f>'04 - EPS'!J33</f>
        <v>0</v>
      </c>
      <c r="AW98" s="109">
        <f>'04 - EPS'!J34</f>
        <v>0</v>
      </c>
      <c r="AX98" s="109">
        <f>'04 - EPS'!J35</f>
        <v>0</v>
      </c>
      <c r="AY98" s="109">
        <f>'04 - EPS'!J36</f>
        <v>0</v>
      </c>
      <c r="AZ98" s="109">
        <f>'04 - EPS'!F33</f>
        <v>0</v>
      </c>
      <c r="BA98" s="109">
        <f>'04 - EPS'!F34</f>
        <v>0</v>
      </c>
      <c r="BB98" s="109">
        <f>'04 - EPS'!F35</f>
        <v>0</v>
      </c>
      <c r="BC98" s="109">
        <f>'04 - EPS'!F36</f>
        <v>0</v>
      </c>
      <c r="BD98" s="111">
        <f>'04 - EPS'!F37</f>
        <v>0</v>
      </c>
      <c r="BE98" s="7"/>
      <c r="BT98" s="112" t="s">
        <v>84</v>
      </c>
      <c r="BV98" s="112" t="s">
        <v>78</v>
      </c>
      <c r="BW98" s="112" t="s">
        <v>95</v>
      </c>
      <c r="BX98" s="112" t="s">
        <v>4</v>
      </c>
      <c r="CL98" s="112" t="s">
        <v>1</v>
      </c>
      <c r="CM98" s="112" t="s">
        <v>86</v>
      </c>
    </row>
    <row r="99" s="7" customFormat="1" ht="14.4" customHeight="1">
      <c r="A99" s="101" t="s">
        <v>80</v>
      </c>
      <c r="B99" s="102"/>
      <c r="C99" s="103"/>
      <c r="D99" s="104" t="s">
        <v>96</v>
      </c>
      <c r="E99" s="104"/>
      <c r="F99" s="104"/>
      <c r="G99" s="104"/>
      <c r="H99" s="104"/>
      <c r="I99" s="105"/>
      <c r="J99" s="104" t="s">
        <v>97</v>
      </c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6">
        <f>'05 - Chlazení'!J30</f>
        <v>0</v>
      </c>
      <c r="AH99" s="105"/>
      <c r="AI99" s="105"/>
      <c r="AJ99" s="105"/>
      <c r="AK99" s="105"/>
      <c r="AL99" s="105"/>
      <c r="AM99" s="105"/>
      <c r="AN99" s="106">
        <f>SUM(AG99,AT99)</f>
        <v>0</v>
      </c>
      <c r="AO99" s="105"/>
      <c r="AP99" s="105"/>
      <c r="AQ99" s="107" t="s">
        <v>83</v>
      </c>
      <c r="AR99" s="102"/>
      <c r="AS99" s="113">
        <v>0</v>
      </c>
      <c r="AT99" s="114">
        <f>ROUND(SUM(AV99:AW99),2)</f>
        <v>0</v>
      </c>
      <c r="AU99" s="115">
        <f>'05 - Chlazení'!P119</f>
        <v>0</v>
      </c>
      <c r="AV99" s="114">
        <f>'05 - Chlazení'!J33</f>
        <v>0</v>
      </c>
      <c r="AW99" s="114">
        <f>'05 - Chlazení'!J34</f>
        <v>0</v>
      </c>
      <c r="AX99" s="114">
        <f>'05 - Chlazení'!J35</f>
        <v>0</v>
      </c>
      <c r="AY99" s="114">
        <f>'05 - Chlazení'!J36</f>
        <v>0</v>
      </c>
      <c r="AZ99" s="114">
        <f>'05 - Chlazení'!F33</f>
        <v>0</v>
      </c>
      <c r="BA99" s="114">
        <f>'05 - Chlazení'!F34</f>
        <v>0</v>
      </c>
      <c r="BB99" s="114">
        <f>'05 - Chlazení'!F35</f>
        <v>0</v>
      </c>
      <c r="BC99" s="114">
        <f>'05 - Chlazení'!F36</f>
        <v>0</v>
      </c>
      <c r="BD99" s="116">
        <f>'05 - Chlazení'!F37</f>
        <v>0</v>
      </c>
      <c r="BE99" s="7"/>
      <c r="BT99" s="112" t="s">
        <v>84</v>
      </c>
      <c r="BV99" s="112" t="s">
        <v>78</v>
      </c>
      <c r="BW99" s="112" t="s">
        <v>98</v>
      </c>
      <c r="BX99" s="112" t="s">
        <v>4</v>
      </c>
      <c r="CL99" s="112" t="s">
        <v>1</v>
      </c>
      <c r="CM99" s="112" t="s">
        <v>86</v>
      </c>
    </row>
    <row r="100" s="2" customFormat="1" ht="30" customHeight="1">
      <c r="A100" s="35"/>
      <c r="B100" s="36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6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="2" customFormat="1" ht="6.96" customHeight="1">
      <c r="A101" s="35"/>
      <c r="B101" s="57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36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</sheetData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Úprava podlahy pro UPS'!C2" display="/"/>
    <hyperlink ref="A96" location="'02 - Silnoproud'!C2" display="/"/>
    <hyperlink ref="A97" location="'03 - Slaboproud'!C2" display="/"/>
    <hyperlink ref="A98" location="'04 - EPS'!C2" display="/"/>
    <hyperlink ref="A99" location="'05 - Chlaz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99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4.4" customHeight="1">
      <c r="B7" s="19"/>
      <c r="E7" s="118" t="str">
        <f>'Rekapitulace stavby'!K6</f>
        <v>Dětské centrum K.Vary p.o. Zítkova 1267/4 -Výměna elektroinstalace a UPS ve 4.np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100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5.6" customHeight="1">
      <c r="A9" s="35"/>
      <c r="B9" s="36"/>
      <c r="C9" s="35"/>
      <c r="D9" s="35"/>
      <c r="E9" s="64" t="s">
        <v>101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3. 4. 2025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">
        <v>34</v>
      </c>
      <c r="F24" s="35"/>
      <c r="G24" s="35"/>
      <c r="H24" s="35"/>
      <c r="I24" s="29" t="s">
        <v>27</v>
      </c>
      <c r="J24" s="2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4.4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36</v>
      </c>
      <c r="E30" s="35"/>
      <c r="F30" s="35"/>
      <c r="G30" s="35"/>
      <c r="H30" s="35"/>
      <c r="I30" s="35"/>
      <c r="J30" s="93">
        <f>ROUND(J128,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40</v>
      </c>
      <c r="E33" s="29" t="s">
        <v>41</v>
      </c>
      <c r="F33" s="124">
        <f>ROUND((SUM(BE128:BE190)),  2)</f>
        <v>0</v>
      </c>
      <c r="G33" s="35"/>
      <c r="H33" s="35"/>
      <c r="I33" s="125">
        <v>0.20999999999999999</v>
      </c>
      <c r="J33" s="124">
        <f>ROUND(((SUM(BE128:BE190))*I33),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4">
        <f>ROUND((SUM(BF128:BF190)),  2)</f>
        <v>0</v>
      </c>
      <c r="G34" s="35"/>
      <c r="H34" s="35"/>
      <c r="I34" s="125">
        <v>0.12</v>
      </c>
      <c r="J34" s="124">
        <f>ROUND(((SUM(BF128:BF190))*I34),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4">
        <f>ROUND((SUM(BG128:BG190)),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4">
        <f>ROUND((SUM(BH128:BH190)),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4">
        <f>ROUND((SUM(BI128:BI190)),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46</v>
      </c>
      <c r="E39" s="78"/>
      <c r="F39" s="78"/>
      <c r="G39" s="128" t="s">
        <v>47</v>
      </c>
      <c r="H39" s="129" t="s">
        <v>48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32" t="s">
        <v>52</v>
      </c>
      <c r="G61" s="55" t="s">
        <v>51</v>
      </c>
      <c r="H61" s="38"/>
      <c r="I61" s="38"/>
      <c r="J61" s="133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32" t="s">
        <v>52</v>
      </c>
      <c r="G76" s="55" t="s">
        <v>51</v>
      </c>
      <c r="H76" s="38"/>
      <c r="I76" s="38"/>
      <c r="J76" s="133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102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4.4" customHeight="1">
      <c r="A85" s="35"/>
      <c r="B85" s="36"/>
      <c r="C85" s="35"/>
      <c r="D85" s="35"/>
      <c r="E85" s="118" t="str">
        <f>E7</f>
        <v>Dětské centrum K.Vary p.o. Zítkova 1267/4 -Výměna elektroinstalace a UPS ve 4.np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100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5.6" customHeight="1">
      <c r="A87" s="35"/>
      <c r="B87" s="36"/>
      <c r="C87" s="35"/>
      <c r="D87" s="35"/>
      <c r="E87" s="64" t="str">
        <f>E9</f>
        <v>01 - Úprava podlahy pro UPS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 xml:space="preserve"> </v>
      </c>
      <c r="G89" s="35"/>
      <c r="H89" s="35"/>
      <c r="I89" s="29" t="s">
        <v>22</v>
      </c>
      <c r="J89" s="66" t="str">
        <f>IF(J12="","",J12)</f>
        <v>3. 4. 2025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6" customHeight="1">
      <c r="A91" s="35"/>
      <c r="B91" s="36"/>
      <c r="C91" s="29" t="s">
        <v>24</v>
      </c>
      <c r="D91" s="35"/>
      <c r="E91" s="35"/>
      <c r="F91" s="24" t="str">
        <f>E15</f>
        <v>Dětské centrum K.Vary</v>
      </c>
      <c r="G91" s="35"/>
      <c r="H91" s="35"/>
      <c r="I91" s="29" t="s">
        <v>30</v>
      </c>
      <c r="J91" s="33" t="str">
        <f>E21</f>
        <v>I.Křesina K.Vary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6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>Šimková Dita, K.Vary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103</v>
      </c>
      <c r="D94" s="126"/>
      <c r="E94" s="126"/>
      <c r="F94" s="126"/>
      <c r="G94" s="126"/>
      <c r="H94" s="126"/>
      <c r="I94" s="126"/>
      <c r="J94" s="135" t="s">
        <v>104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105</v>
      </c>
      <c r="D96" s="35"/>
      <c r="E96" s="35"/>
      <c r="F96" s="35"/>
      <c r="G96" s="35"/>
      <c r="H96" s="35"/>
      <c r="I96" s="35"/>
      <c r="J96" s="93">
        <f>J128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106</v>
      </c>
    </row>
    <row r="97" s="9" customFormat="1" ht="24.96" customHeight="1">
      <c r="A97" s="9"/>
      <c r="B97" s="137"/>
      <c r="C97" s="9"/>
      <c r="D97" s="138" t="s">
        <v>107</v>
      </c>
      <c r="E97" s="139"/>
      <c r="F97" s="139"/>
      <c r="G97" s="139"/>
      <c r="H97" s="139"/>
      <c r="I97" s="139"/>
      <c r="J97" s="140">
        <f>J129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108</v>
      </c>
      <c r="E98" s="143"/>
      <c r="F98" s="143"/>
      <c r="G98" s="143"/>
      <c r="H98" s="143"/>
      <c r="I98" s="143"/>
      <c r="J98" s="144">
        <f>J130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1"/>
      <c r="C99" s="10"/>
      <c r="D99" s="142" t="s">
        <v>109</v>
      </c>
      <c r="E99" s="143"/>
      <c r="F99" s="143"/>
      <c r="G99" s="143"/>
      <c r="H99" s="143"/>
      <c r="I99" s="143"/>
      <c r="J99" s="144">
        <f>J143</f>
        <v>0</v>
      </c>
      <c r="K99" s="10"/>
      <c r="L99" s="14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1"/>
      <c r="C100" s="10"/>
      <c r="D100" s="142" t="s">
        <v>110</v>
      </c>
      <c r="E100" s="143"/>
      <c r="F100" s="143"/>
      <c r="G100" s="143"/>
      <c r="H100" s="143"/>
      <c r="I100" s="143"/>
      <c r="J100" s="144">
        <f>J146</f>
        <v>0</v>
      </c>
      <c r="K100" s="10"/>
      <c r="L100" s="14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1"/>
      <c r="C101" s="10"/>
      <c r="D101" s="142" t="s">
        <v>111</v>
      </c>
      <c r="E101" s="143"/>
      <c r="F101" s="143"/>
      <c r="G101" s="143"/>
      <c r="H101" s="143"/>
      <c r="I101" s="143"/>
      <c r="J101" s="144">
        <f>J158</f>
        <v>0</v>
      </c>
      <c r="K101" s="10"/>
      <c r="L101" s="14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1"/>
      <c r="C102" s="10"/>
      <c r="D102" s="142" t="s">
        <v>112</v>
      </c>
      <c r="E102" s="143"/>
      <c r="F102" s="143"/>
      <c r="G102" s="143"/>
      <c r="H102" s="143"/>
      <c r="I102" s="143"/>
      <c r="J102" s="144">
        <f>J164</f>
        <v>0</v>
      </c>
      <c r="K102" s="10"/>
      <c r="L102" s="14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7"/>
      <c r="C103" s="9"/>
      <c r="D103" s="138" t="s">
        <v>113</v>
      </c>
      <c r="E103" s="139"/>
      <c r="F103" s="139"/>
      <c r="G103" s="139"/>
      <c r="H103" s="139"/>
      <c r="I103" s="139"/>
      <c r="J103" s="140">
        <f>J166</f>
        <v>0</v>
      </c>
      <c r="K103" s="9"/>
      <c r="L103" s="13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41"/>
      <c r="C104" s="10"/>
      <c r="D104" s="142" t="s">
        <v>114</v>
      </c>
      <c r="E104" s="143"/>
      <c r="F104" s="143"/>
      <c r="G104" s="143"/>
      <c r="H104" s="143"/>
      <c r="I104" s="143"/>
      <c r="J104" s="144">
        <f>J167</f>
        <v>0</v>
      </c>
      <c r="K104" s="10"/>
      <c r="L104" s="14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1"/>
      <c r="C105" s="10"/>
      <c r="D105" s="142" t="s">
        <v>115</v>
      </c>
      <c r="E105" s="143"/>
      <c r="F105" s="143"/>
      <c r="G105" s="143"/>
      <c r="H105" s="143"/>
      <c r="I105" s="143"/>
      <c r="J105" s="144">
        <f>J183</f>
        <v>0</v>
      </c>
      <c r="K105" s="10"/>
      <c r="L105" s="14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7"/>
      <c r="C106" s="9"/>
      <c r="D106" s="138" t="s">
        <v>116</v>
      </c>
      <c r="E106" s="139"/>
      <c r="F106" s="139"/>
      <c r="G106" s="139"/>
      <c r="H106" s="139"/>
      <c r="I106" s="139"/>
      <c r="J106" s="140">
        <f>J186</f>
        <v>0</v>
      </c>
      <c r="K106" s="9"/>
      <c r="L106" s="13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1"/>
      <c r="C107" s="10"/>
      <c r="D107" s="142" t="s">
        <v>117</v>
      </c>
      <c r="E107" s="143"/>
      <c r="F107" s="143"/>
      <c r="G107" s="143"/>
      <c r="H107" s="143"/>
      <c r="I107" s="143"/>
      <c r="J107" s="144">
        <f>J187</f>
        <v>0</v>
      </c>
      <c r="K107" s="10"/>
      <c r="L107" s="14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1"/>
      <c r="C108" s="10"/>
      <c r="D108" s="142" t="s">
        <v>118</v>
      </c>
      <c r="E108" s="143"/>
      <c r="F108" s="143"/>
      <c r="G108" s="143"/>
      <c r="H108" s="143"/>
      <c r="I108" s="143"/>
      <c r="J108" s="144">
        <f>J189</f>
        <v>0</v>
      </c>
      <c r="K108" s="10"/>
      <c r="L108" s="14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="2" customFormat="1" ht="6.96" customHeight="1">
      <c r="A114" s="35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119</v>
      </c>
      <c r="D115" s="35"/>
      <c r="E115" s="35"/>
      <c r="F115" s="35"/>
      <c r="G115" s="35"/>
      <c r="H115" s="35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16</v>
      </c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4.4" customHeight="1">
      <c r="A118" s="35"/>
      <c r="B118" s="36"/>
      <c r="C118" s="35"/>
      <c r="D118" s="35"/>
      <c r="E118" s="118" t="str">
        <f>E7</f>
        <v>Dětské centrum K.Vary p.o. Zítkova 1267/4 -Výměna elektroinstalace a UPS ve 4.np</v>
      </c>
      <c r="F118" s="29"/>
      <c r="G118" s="29"/>
      <c r="H118" s="29"/>
      <c r="I118" s="35"/>
      <c r="J118" s="35"/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100</v>
      </c>
      <c r="D119" s="35"/>
      <c r="E119" s="35"/>
      <c r="F119" s="35"/>
      <c r="G119" s="35"/>
      <c r="H119" s="35"/>
      <c r="I119" s="35"/>
      <c r="J119" s="35"/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6" customHeight="1">
      <c r="A120" s="35"/>
      <c r="B120" s="36"/>
      <c r="C120" s="35"/>
      <c r="D120" s="35"/>
      <c r="E120" s="64" t="str">
        <f>E9</f>
        <v>01 - Úprava podlahy pro UPS</v>
      </c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20</v>
      </c>
      <c r="D122" s="35"/>
      <c r="E122" s="35"/>
      <c r="F122" s="24" t="str">
        <f>F12</f>
        <v xml:space="preserve"> </v>
      </c>
      <c r="G122" s="35"/>
      <c r="H122" s="35"/>
      <c r="I122" s="29" t="s">
        <v>22</v>
      </c>
      <c r="J122" s="66" t="str">
        <f>IF(J12="","",J12)</f>
        <v>3. 4. 2025</v>
      </c>
      <c r="K122" s="35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6" customHeight="1">
      <c r="A124" s="35"/>
      <c r="B124" s="36"/>
      <c r="C124" s="29" t="s">
        <v>24</v>
      </c>
      <c r="D124" s="35"/>
      <c r="E124" s="35"/>
      <c r="F124" s="24" t="str">
        <f>E15</f>
        <v>Dětské centrum K.Vary</v>
      </c>
      <c r="G124" s="35"/>
      <c r="H124" s="35"/>
      <c r="I124" s="29" t="s">
        <v>30</v>
      </c>
      <c r="J124" s="33" t="str">
        <f>E21</f>
        <v>I.Křesina K.Vary</v>
      </c>
      <c r="K124" s="35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6" customHeight="1">
      <c r="A125" s="35"/>
      <c r="B125" s="36"/>
      <c r="C125" s="29" t="s">
        <v>28</v>
      </c>
      <c r="D125" s="35"/>
      <c r="E125" s="35"/>
      <c r="F125" s="24" t="str">
        <f>IF(E18="","",E18)</f>
        <v>Vyplň údaj</v>
      </c>
      <c r="G125" s="35"/>
      <c r="H125" s="35"/>
      <c r="I125" s="29" t="s">
        <v>33</v>
      </c>
      <c r="J125" s="33" t="str">
        <f>E24</f>
        <v>Šimková Dita, K.Vary</v>
      </c>
      <c r="K125" s="35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45"/>
      <c r="B127" s="146"/>
      <c r="C127" s="147" t="s">
        <v>120</v>
      </c>
      <c r="D127" s="148" t="s">
        <v>61</v>
      </c>
      <c r="E127" s="148" t="s">
        <v>57</v>
      </c>
      <c r="F127" s="148" t="s">
        <v>58</v>
      </c>
      <c r="G127" s="148" t="s">
        <v>121</v>
      </c>
      <c r="H127" s="148" t="s">
        <v>122</v>
      </c>
      <c r="I127" s="148" t="s">
        <v>123</v>
      </c>
      <c r="J127" s="149" t="s">
        <v>104</v>
      </c>
      <c r="K127" s="150" t="s">
        <v>124</v>
      </c>
      <c r="L127" s="151"/>
      <c r="M127" s="83" t="s">
        <v>1</v>
      </c>
      <c r="N127" s="84" t="s">
        <v>40</v>
      </c>
      <c r="O127" s="84" t="s">
        <v>125</v>
      </c>
      <c r="P127" s="84" t="s">
        <v>126</v>
      </c>
      <c r="Q127" s="84" t="s">
        <v>127</v>
      </c>
      <c r="R127" s="84" t="s">
        <v>128</v>
      </c>
      <c r="S127" s="84" t="s">
        <v>129</v>
      </c>
      <c r="T127" s="85" t="s">
        <v>130</v>
      </c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</row>
    <row r="128" s="2" customFormat="1" ht="22.8" customHeight="1">
      <c r="A128" s="35"/>
      <c r="B128" s="36"/>
      <c r="C128" s="90" t="s">
        <v>131</v>
      </c>
      <c r="D128" s="35"/>
      <c r="E128" s="35"/>
      <c r="F128" s="35"/>
      <c r="G128" s="35"/>
      <c r="H128" s="35"/>
      <c r="I128" s="35"/>
      <c r="J128" s="152">
        <f>BK128</f>
        <v>0</v>
      </c>
      <c r="K128" s="35"/>
      <c r="L128" s="36"/>
      <c r="M128" s="86"/>
      <c r="N128" s="70"/>
      <c r="O128" s="87"/>
      <c r="P128" s="153">
        <f>P129+P166+P186</f>
        <v>0</v>
      </c>
      <c r="Q128" s="87"/>
      <c r="R128" s="153">
        <f>R129+R166+R186</f>
        <v>0.93719920000000001</v>
      </c>
      <c r="S128" s="87"/>
      <c r="T128" s="154">
        <f>T129+T166+T186</f>
        <v>0.64339999999999997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6" t="s">
        <v>75</v>
      </c>
      <c r="AU128" s="16" t="s">
        <v>106</v>
      </c>
      <c r="BK128" s="155">
        <f>BK129+BK166+BK186</f>
        <v>0</v>
      </c>
    </row>
    <row r="129" s="12" customFormat="1" ht="25.92" customHeight="1">
      <c r="A129" s="12"/>
      <c r="B129" s="156"/>
      <c r="C129" s="12"/>
      <c r="D129" s="157" t="s">
        <v>75</v>
      </c>
      <c r="E129" s="158" t="s">
        <v>132</v>
      </c>
      <c r="F129" s="158" t="s">
        <v>133</v>
      </c>
      <c r="G129" s="12"/>
      <c r="H129" s="12"/>
      <c r="I129" s="159"/>
      <c r="J129" s="160">
        <f>BK129</f>
        <v>0</v>
      </c>
      <c r="K129" s="12"/>
      <c r="L129" s="156"/>
      <c r="M129" s="161"/>
      <c r="N129" s="162"/>
      <c r="O129" s="162"/>
      <c r="P129" s="163">
        <f>P130+P143+P146+P158+P164</f>
        <v>0</v>
      </c>
      <c r="Q129" s="162"/>
      <c r="R129" s="163">
        <f>R130+R143+R146+R158+R164</f>
        <v>0.88028872000000002</v>
      </c>
      <c r="S129" s="162"/>
      <c r="T129" s="164">
        <f>T130+T143+T146+T158+T164</f>
        <v>0.62478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7" t="s">
        <v>84</v>
      </c>
      <c r="AT129" s="165" t="s">
        <v>75</v>
      </c>
      <c r="AU129" s="165" t="s">
        <v>76</v>
      </c>
      <c r="AY129" s="157" t="s">
        <v>134</v>
      </c>
      <c r="BK129" s="166">
        <f>BK130+BK143+BK146+BK158+BK164</f>
        <v>0</v>
      </c>
    </row>
    <row r="130" s="12" customFormat="1" ht="22.8" customHeight="1">
      <c r="A130" s="12"/>
      <c r="B130" s="156"/>
      <c r="C130" s="12"/>
      <c r="D130" s="157" t="s">
        <v>75</v>
      </c>
      <c r="E130" s="167" t="s">
        <v>135</v>
      </c>
      <c r="F130" s="167" t="s">
        <v>136</v>
      </c>
      <c r="G130" s="12"/>
      <c r="H130" s="12"/>
      <c r="I130" s="159"/>
      <c r="J130" s="168">
        <f>BK130</f>
        <v>0</v>
      </c>
      <c r="K130" s="12"/>
      <c r="L130" s="156"/>
      <c r="M130" s="161"/>
      <c r="N130" s="162"/>
      <c r="O130" s="162"/>
      <c r="P130" s="163">
        <f>SUM(P131:P142)</f>
        <v>0</v>
      </c>
      <c r="Q130" s="162"/>
      <c r="R130" s="163">
        <f>SUM(R131:R142)</f>
        <v>0.87903832000000004</v>
      </c>
      <c r="S130" s="162"/>
      <c r="T130" s="164">
        <f>SUM(T131:T142)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7" t="s">
        <v>84</v>
      </c>
      <c r="AT130" s="165" t="s">
        <v>75</v>
      </c>
      <c r="AU130" s="165" t="s">
        <v>84</v>
      </c>
      <c r="AY130" s="157" t="s">
        <v>134</v>
      </c>
      <c r="BK130" s="166">
        <f>SUM(BK131:BK142)</f>
        <v>0</v>
      </c>
    </row>
    <row r="131" s="2" customFormat="1" ht="14.4" customHeight="1">
      <c r="A131" s="35"/>
      <c r="B131" s="169"/>
      <c r="C131" s="170" t="s">
        <v>84</v>
      </c>
      <c r="D131" s="170" t="s">
        <v>137</v>
      </c>
      <c r="E131" s="171" t="s">
        <v>138</v>
      </c>
      <c r="F131" s="172" t="s">
        <v>139</v>
      </c>
      <c r="G131" s="173" t="s">
        <v>140</v>
      </c>
      <c r="H131" s="174">
        <v>0.14999999999999999</v>
      </c>
      <c r="I131" s="175"/>
      <c r="J131" s="176">
        <f>ROUND(I131*H131,2)</f>
        <v>0</v>
      </c>
      <c r="K131" s="177"/>
      <c r="L131" s="36"/>
      <c r="M131" s="178" t="s">
        <v>1</v>
      </c>
      <c r="N131" s="179" t="s">
        <v>41</v>
      </c>
      <c r="O131" s="74"/>
      <c r="P131" s="180">
        <f>O131*H131</f>
        <v>0</v>
      </c>
      <c r="Q131" s="180">
        <v>2.5020099999999998</v>
      </c>
      <c r="R131" s="180">
        <f>Q131*H131</f>
        <v>0.37530149999999995</v>
      </c>
      <c r="S131" s="180">
        <v>0</v>
      </c>
      <c r="T131" s="18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2" t="s">
        <v>135</v>
      </c>
      <c r="AT131" s="182" t="s">
        <v>137</v>
      </c>
      <c r="AU131" s="182" t="s">
        <v>86</v>
      </c>
      <c r="AY131" s="16" t="s">
        <v>134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6" t="s">
        <v>84</v>
      </c>
      <c r="BK131" s="183">
        <f>ROUND(I131*H131,2)</f>
        <v>0</v>
      </c>
      <c r="BL131" s="16" t="s">
        <v>135</v>
      </c>
      <c r="BM131" s="182" t="s">
        <v>141</v>
      </c>
    </row>
    <row r="132" s="13" customFormat="1">
      <c r="A132" s="13"/>
      <c r="B132" s="184"/>
      <c r="C132" s="13"/>
      <c r="D132" s="185" t="s">
        <v>142</v>
      </c>
      <c r="E132" s="186" t="s">
        <v>1</v>
      </c>
      <c r="F132" s="187" t="s">
        <v>143</v>
      </c>
      <c r="G132" s="13"/>
      <c r="H132" s="188">
        <v>0.14999999999999999</v>
      </c>
      <c r="I132" s="189"/>
      <c r="J132" s="13"/>
      <c r="K132" s="13"/>
      <c r="L132" s="184"/>
      <c r="M132" s="190"/>
      <c r="N132" s="191"/>
      <c r="O132" s="191"/>
      <c r="P132" s="191"/>
      <c r="Q132" s="191"/>
      <c r="R132" s="191"/>
      <c r="S132" s="191"/>
      <c r="T132" s="1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6" t="s">
        <v>142</v>
      </c>
      <c r="AU132" s="186" t="s">
        <v>86</v>
      </c>
      <c r="AV132" s="13" t="s">
        <v>86</v>
      </c>
      <c r="AW132" s="13" t="s">
        <v>32</v>
      </c>
      <c r="AX132" s="13" t="s">
        <v>84</v>
      </c>
      <c r="AY132" s="186" t="s">
        <v>134</v>
      </c>
    </row>
    <row r="133" s="2" customFormat="1" ht="14.4" customHeight="1">
      <c r="A133" s="35"/>
      <c r="B133" s="169"/>
      <c r="C133" s="170" t="s">
        <v>86</v>
      </c>
      <c r="D133" s="170" t="s">
        <v>137</v>
      </c>
      <c r="E133" s="171" t="s">
        <v>144</v>
      </c>
      <c r="F133" s="172" t="s">
        <v>145</v>
      </c>
      <c r="G133" s="173" t="s">
        <v>146</v>
      </c>
      <c r="H133" s="174">
        <v>1.5</v>
      </c>
      <c r="I133" s="175"/>
      <c r="J133" s="176">
        <f>ROUND(I133*H133,2)</f>
        <v>0</v>
      </c>
      <c r="K133" s="177"/>
      <c r="L133" s="36"/>
      <c r="M133" s="178" t="s">
        <v>1</v>
      </c>
      <c r="N133" s="179" t="s">
        <v>41</v>
      </c>
      <c r="O133" s="74"/>
      <c r="P133" s="180">
        <f>O133*H133</f>
        <v>0</v>
      </c>
      <c r="Q133" s="180">
        <v>0.00958</v>
      </c>
      <c r="R133" s="180">
        <f>Q133*H133</f>
        <v>0.014370000000000001</v>
      </c>
      <c r="S133" s="180">
        <v>0</v>
      </c>
      <c r="T133" s="18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2" t="s">
        <v>135</v>
      </c>
      <c r="AT133" s="182" t="s">
        <v>137</v>
      </c>
      <c r="AU133" s="182" t="s">
        <v>86</v>
      </c>
      <c r="AY133" s="16" t="s">
        <v>134</v>
      </c>
      <c r="BE133" s="183">
        <f>IF(N133="základní",J133,0)</f>
        <v>0</v>
      </c>
      <c r="BF133" s="183">
        <f>IF(N133="snížená",J133,0)</f>
        <v>0</v>
      </c>
      <c r="BG133" s="183">
        <f>IF(N133="zákl. přenesená",J133,0)</f>
        <v>0</v>
      </c>
      <c r="BH133" s="183">
        <f>IF(N133="sníž. přenesená",J133,0)</f>
        <v>0</v>
      </c>
      <c r="BI133" s="183">
        <f>IF(N133="nulová",J133,0)</f>
        <v>0</v>
      </c>
      <c r="BJ133" s="16" t="s">
        <v>84</v>
      </c>
      <c r="BK133" s="183">
        <f>ROUND(I133*H133,2)</f>
        <v>0</v>
      </c>
      <c r="BL133" s="16" t="s">
        <v>135</v>
      </c>
      <c r="BM133" s="182" t="s">
        <v>147</v>
      </c>
    </row>
    <row r="134" s="13" customFormat="1">
      <c r="A134" s="13"/>
      <c r="B134" s="184"/>
      <c r="C134" s="13"/>
      <c r="D134" s="185" t="s">
        <v>142</v>
      </c>
      <c r="E134" s="186" t="s">
        <v>1</v>
      </c>
      <c r="F134" s="187" t="s">
        <v>148</v>
      </c>
      <c r="G134" s="13"/>
      <c r="H134" s="188">
        <v>1.5</v>
      </c>
      <c r="I134" s="189"/>
      <c r="J134" s="13"/>
      <c r="K134" s="13"/>
      <c r="L134" s="184"/>
      <c r="M134" s="190"/>
      <c r="N134" s="191"/>
      <c r="O134" s="191"/>
      <c r="P134" s="191"/>
      <c r="Q134" s="191"/>
      <c r="R134" s="191"/>
      <c r="S134" s="191"/>
      <c r="T134" s="19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6" t="s">
        <v>142</v>
      </c>
      <c r="AU134" s="186" t="s">
        <v>86</v>
      </c>
      <c r="AV134" s="13" t="s">
        <v>86</v>
      </c>
      <c r="AW134" s="13" t="s">
        <v>32</v>
      </c>
      <c r="AX134" s="13" t="s">
        <v>84</v>
      </c>
      <c r="AY134" s="186" t="s">
        <v>134</v>
      </c>
    </row>
    <row r="135" s="2" customFormat="1" ht="14.4" customHeight="1">
      <c r="A135" s="35"/>
      <c r="B135" s="169"/>
      <c r="C135" s="170" t="s">
        <v>149</v>
      </c>
      <c r="D135" s="170" t="s">
        <v>137</v>
      </c>
      <c r="E135" s="171" t="s">
        <v>150</v>
      </c>
      <c r="F135" s="172" t="s">
        <v>151</v>
      </c>
      <c r="G135" s="173" t="s">
        <v>152</v>
      </c>
      <c r="H135" s="174">
        <v>0.0080000000000000002</v>
      </c>
      <c r="I135" s="175"/>
      <c r="J135" s="176">
        <f>ROUND(I135*H135,2)</f>
        <v>0</v>
      </c>
      <c r="K135" s="177"/>
      <c r="L135" s="36"/>
      <c r="M135" s="178" t="s">
        <v>1</v>
      </c>
      <c r="N135" s="179" t="s">
        <v>41</v>
      </c>
      <c r="O135" s="74"/>
      <c r="P135" s="180">
        <f>O135*H135</f>
        <v>0</v>
      </c>
      <c r="Q135" s="180">
        <v>1.06277</v>
      </c>
      <c r="R135" s="180">
        <f>Q135*H135</f>
        <v>0.0085021599999999999</v>
      </c>
      <c r="S135" s="180">
        <v>0</v>
      </c>
      <c r="T135" s="18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2" t="s">
        <v>135</v>
      </c>
      <c r="AT135" s="182" t="s">
        <v>137</v>
      </c>
      <c r="AU135" s="182" t="s">
        <v>86</v>
      </c>
      <c r="AY135" s="16" t="s">
        <v>134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6" t="s">
        <v>84</v>
      </c>
      <c r="BK135" s="183">
        <f>ROUND(I135*H135,2)</f>
        <v>0</v>
      </c>
      <c r="BL135" s="16" t="s">
        <v>135</v>
      </c>
      <c r="BM135" s="182" t="s">
        <v>153</v>
      </c>
    </row>
    <row r="136" s="13" customFormat="1">
      <c r="A136" s="13"/>
      <c r="B136" s="184"/>
      <c r="C136" s="13"/>
      <c r="D136" s="185" t="s">
        <v>142</v>
      </c>
      <c r="E136" s="186" t="s">
        <v>1</v>
      </c>
      <c r="F136" s="187" t="s">
        <v>154</v>
      </c>
      <c r="G136" s="13"/>
      <c r="H136" s="188">
        <v>0.0080000000000000002</v>
      </c>
      <c r="I136" s="189"/>
      <c r="J136" s="13"/>
      <c r="K136" s="13"/>
      <c r="L136" s="184"/>
      <c r="M136" s="190"/>
      <c r="N136" s="191"/>
      <c r="O136" s="191"/>
      <c r="P136" s="191"/>
      <c r="Q136" s="191"/>
      <c r="R136" s="191"/>
      <c r="S136" s="191"/>
      <c r="T136" s="19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6" t="s">
        <v>142</v>
      </c>
      <c r="AU136" s="186" t="s">
        <v>86</v>
      </c>
      <c r="AV136" s="13" t="s">
        <v>86</v>
      </c>
      <c r="AW136" s="13" t="s">
        <v>32</v>
      </c>
      <c r="AX136" s="13" t="s">
        <v>84</v>
      </c>
      <c r="AY136" s="186" t="s">
        <v>134</v>
      </c>
    </row>
    <row r="137" s="2" customFormat="1" ht="14.4" customHeight="1">
      <c r="A137" s="35"/>
      <c r="B137" s="169"/>
      <c r="C137" s="170" t="s">
        <v>135</v>
      </c>
      <c r="D137" s="170" t="s">
        <v>137</v>
      </c>
      <c r="E137" s="171" t="s">
        <v>155</v>
      </c>
      <c r="F137" s="172" t="s">
        <v>156</v>
      </c>
      <c r="G137" s="173" t="s">
        <v>157</v>
      </c>
      <c r="H137" s="174">
        <v>6</v>
      </c>
      <c r="I137" s="175"/>
      <c r="J137" s="176">
        <f>ROUND(I137*H137,2)</f>
        <v>0</v>
      </c>
      <c r="K137" s="177"/>
      <c r="L137" s="36"/>
      <c r="M137" s="178" t="s">
        <v>1</v>
      </c>
      <c r="N137" s="179" t="s">
        <v>41</v>
      </c>
      <c r="O137" s="74"/>
      <c r="P137" s="180">
        <f>O137*H137</f>
        <v>0</v>
      </c>
      <c r="Q137" s="180">
        <v>0.066600000000000006</v>
      </c>
      <c r="R137" s="180">
        <f>Q137*H137</f>
        <v>0.39960000000000007</v>
      </c>
      <c r="S137" s="180">
        <v>0</v>
      </c>
      <c r="T137" s="181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2" t="s">
        <v>135</v>
      </c>
      <c r="AT137" s="182" t="s">
        <v>137</v>
      </c>
      <c r="AU137" s="182" t="s">
        <v>86</v>
      </c>
      <c r="AY137" s="16" t="s">
        <v>134</v>
      </c>
      <c r="BE137" s="183">
        <f>IF(N137="základní",J137,0)</f>
        <v>0</v>
      </c>
      <c r="BF137" s="183">
        <f>IF(N137="snížená",J137,0)</f>
        <v>0</v>
      </c>
      <c r="BG137" s="183">
        <f>IF(N137="zákl. přenesená",J137,0)</f>
        <v>0</v>
      </c>
      <c r="BH137" s="183">
        <f>IF(N137="sníž. přenesená",J137,0)</f>
        <v>0</v>
      </c>
      <c r="BI137" s="183">
        <f>IF(N137="nulová",J137,0)</f>
        <v>0</v>
      </c>
      <c r="BJ137" s="16" t="s">
        <v>84</v>
      </c>
      <c r="BK137" s="183">
        <f>ROUND(I137*H137,2)</f>
        <v>0</v>
      </c>
      <c r="BL137" s="16" t="s">
        <v>135</v>
      </c>
      <c r="BM137" s="182" t="s">
        <v>158</v>
      </c>
    </row>
    <row r="138" s="13" customFormat="1">
      <c r="A138" s="13"/>
      <c r="B138" s="184"/>
      <c r="C138" s="13"/>
      <c r="D138" s="185" t="s">
        <v>142</v>
      </c>
      <c r="E138" s="186" t="s">
        <v>1</v>
      </c>
      <c r="F138" s="187" t="s">
        <v>159</v>
      </c>
      <c r="G138" s="13"/>
      <c r="H138" s="188">
        <v>6</v>
      </c>
      <c r="I138" s="189"/>
      <c r="J138" s="13"/>
      <c r="K138" s="13"/>
      <c r="L138" s="184"/>
      <c r="M138" s="190"/>
      <c r="N138" s="191"/>
      <c r="O138" s="191"/>
      <c r="P138" s="191"/>
      <c r="Q138" s="191"/>
      <c r="R138" s="191"/>
      <c r="S138" s="191"/>
      <c r="T138" s="19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6" t="s">
        <v>142</v>
      </c>
      <c r="AU138" s="186" t="s">
        <v>86</v>
      </c>
      <c r="AV138" s="13" t="s">
        <v>86</v>
      </c>
      <c r="AW138" s="13" t="s">
        <v>32</v>
      </c>
      <c r="AX138" s="13" t="s">
        <v>84</v>
      </c>
      <c r="AY138" s="186" t="s">
        <v>134</v>
      </c>
    </row>
    <row r="139" s="2" customFormat="1" ht="19.8" customHeight="1">
      <c r="A139" s="35"/>
      <c r="B139" s="169"/>
      <c r="C139" s="170" t="s">
        <v>160</v>
      </c>
      <c r="D139" s="170" t="s">
        <v>137</v>
      </c>
      <c r="E139" s="171" t="s">
        <v>161</v>
      </c>
      <c r="F139" s="172" t="s">
        <v>162</v>
      </c>
      <c r="G139" s="173" t="s">
        <v>152</v>
      </c>
      <c r="H139" s="174">
        <v>0.073999999999999996</v>
      </c>
      <c r="I139" s="175"/>
      <c r="J139" s="176">
        <f>ROUND(I139*H139,2)</f>
        <v>0</v>
      </c>
      <c r="K139" s="177"/>
      <c r="L139" s="36"/>
      <c r="M139" s="178" t="s">
        <v>1</v>
      </c>
      <c r="N139" s="179" t="s">
        <v>41</v>
      </c>
      <c r="O139" s="74"/>
      <c r="P139" s="180">
        <f>O139*H139</f>
        <v>0</v>
      </c>
      <c r="Q139" s="180">
        <v>0.017090000000000001</v>
      </c>
      <c r="R139" s="180">
        <f>Q139*H139</f>
        <v>0.0012646599999999999</v>
      </c>
      <c r="S139" s="180">
        <v>0</v>
      </c>
      <c r="T139" s="181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2" t="s">
        <v>135</v>
      </c>
      <c r="AT139" s="182" t="s">
        <v>137</v>
      </c>
      <c r="AU139" s="182" t="s">
        <v>86</v>
      </c>
      <c r="AY139" s="16" t="s">
        <v>134</v>
      </c>
      <c r="BE139" s="183">
        <f>IF(N139="základní",J139,0)</f>
        <v>0</v>
      </c>
      <c r="BF139" s="183">
        <f>IF(N139="snížená",J139,0)</f>
        <v>0</v>
      </c>
      <c r="BG139" s="183">
        <f>IF(N139="zákl. přenesená",J139,0)</f>
        <v>0</v>
      </c>
      <c r="BH139" s="183">
        <f>IF(N139="sníž. přenesená",J139,0)</f>
        <v>0</v>
      </c>
      <c r="BI139" s="183">
        <f>IF(N139="nulová",J139,0)</f>
        <v>0</v>
      </c>
      <c r="BJ139" s="16" t="s">
        <v>84</v>
      </c>
      <c r="BK139" s="183">
        <f>ROUND(I139*H139,2)</f>
        <v>0</v>
      </c>
      <c r="BL139" s="16" t="s">
        <v>135</v>
      </c>
      <c r="BM139" s="182" t="s">
        <v>163</v>
      </c>
    </row>
    <row r="140" s="13" customFormat="1">
      <c r="A140" s="13"/>
      <c r="B140" s="184"/>
      <c r="C140" s="13"/>
      <c r="D140" s="185" t="s">
        <v>142</v>
      </c>
      <c r="E140" s="186" t="s">
        <v>1</v>
      </c>
      <c r="F140" s="187" t="s">
        <v>164</v>
      </c>
      <c r="G140" s="13"/>
      <c r="H140" s="188">
        <v>0.073999999999999996</v>
      </c>
      <c r="I140" s="189"/>
      <c r="J140" s="13"/>
      <c r="K140" s="13"/>
      <c r="L140" s="184"/>
      <c r="M140" s="190"/>
      <c r="N140" s="191"/>
      <c r="O140" s="191"/>
      <c r="P140" s="191"/>
      <c r="Q140" s="191"/>
      <c r="R140" s="191"/>
      <c r="S140" s="191"/>
      <c r="T140" s="19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6" t="s">
        <v>142</v>
      </c>
      <c r="AU140" s="186" t="s">
        <v>86</v>
      </c>
      <c r="AV140" s="13" t="s">
        <v>86</v>
      </c>
      <c r="AW140" s="13" t="s">
        <v>32</v>
      </c>
      <c r="AX140" s="13" t="s">
        <v>84</v>
      </c>
      <c r="AY140" s="186" t="s">
        <v>134</v>
      </c>
    </row>
    <row r="141" s="2" customFormat="1" ht="14.4" customHeight="1">
      <c r="A141" s="35"/>
      <c r="B141" s="169"/>
      <c r="C141" s="193" t="s">
        <v>159</v>
      </c>
      <c r="D141" s="193" t="s">
        <v>165</v>
      </c>
      <c r="E141" s="194" t="s">
        <v>166</v>
      </c>
      <c r="F141" s="195" t="s">
        <v>167</v>
      </c>
      <c r="G141" s="196" t="s">
        <v>152</v>
      </c>
      <c r="H141" s="197">
        <v>0.080000000000000002</v>
      </c>
      <c r="I141" s="198"/>
      <c r="J141" s="199">
        <f>ROUND(I141*H141,2)</f>
        <v>0</v>
      </c>
      <c r="K141" s="200"/>
      <c r="L141" s="201"/>
      <c r="M141" s="202" t="s">
        <v>1</v>
      </c>
      <c r="N141" s="203" t="s">
        <v>41</v>
      </c>
      <c r="O141" s="74"/>
      <c r="P141" s="180">
        <f>O141*H141</f>
        <v>0</v>
      </c>
      <c r="Q141" s="180">
        <v>1</v>
      </c>
      <c r="R141" s="180">
        <f>Q141*H141</f>
        <v>0.080000000000000002</v>
      </c>
      <c r="S141" s="180">
        <v>0</v>
      </c>
      <c r="T141" s="18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2" t="s">
        <v>168</v>
      </c>
      <c r="AT141" s="182" t="s">
        <v>165</v>
      </c>
      <c r="AU141" s="182" t="s">
        <v>86</v>
      </c>
      <c r="AY141" s="16" t="s">
        <v>134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6" t="s">
        <v>84</v>
      </c>
      <c r="BK141" s="183">
        <f>ROUND(I141*H141,2)</f>
        <v>0</v>
      </c>
      <c r="BL141" s="16" t="s">
        <v>135</v>
      </c>
      <c r="BM141" s="182" t="s">
        <v>169</v>
      </c>
    </row>
    <row r="142" s="13" customFormat="1">
      <c r="A142" s="13"/>
      <c r="B142" s="184"/>
      <c r="C142" s="13"/>
      <c r="D142" s="185" t="s">
        <v>142</v>
      </c>
      <c r="E142" s="13"/>
      <c r="F142" s="187" t="s">
        <v>170</v>
      </c>
      <c r="G142" s="13"/>
      <c r="H142" s="188">
        <v>0.080000000000000002</v>
      </c>
      <c r="I142" s="189"/>
      <c r="J142" s="13"/>
      <c r="K142" s="13"/>
      <c r="L142" s="184"/>
      <c r="M142" s="190"/>
      <c r="N142" s="191"/>
      <c r="O142" s="191"/>
      <c r="P142" s="191"/>
      <c r="Q142" s="191"/>
      <c r="R142" s="191"/>
      <c r="S142" s="191"/>
      <c r="T142" s="19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6" t="s">
        <v>142</v>
      </c>
      <c r="AU142" s="186" t="s">
        <v>86</v>
      </c>
      <c r="AV142" s="13" t="s">
        <v>86</v>
      </c>
      <c r="AW142" s="13" t="s">
        <v>3</v>
      </c>
      <c r="AX142" s="13" t="s">
        <v>84</v>
      </c>
      <c r="AY142" s="186" t="s">
        <v>134</v>
      </c>
    </row>
    <row r="143" s="12" customFormat="1" ht="22.8" customHeight="1">
      <c r="A143" s="12"/>
      <c r="B143" s="156"/>
      <c r="C143" s="12"/>
      <c r="D143" s="157" t="s">
        <v>75</v>
      </c>
      <c r="E143" s="167" t="s">
        <v>159</v>
      </c>
      <c r="F143" s="167" t="s">
        <v>171</v>
      </c>
      <c r="G143" s="12"/>
      <c r="H143" s="12"/>
      <c r="I143" s="159"/>
      <c r="J143" s="168">
        <f>BK143</f>
        <v>0</v>
      </c>
      <c r="K143" s="12"/>
      <c r="L143" s="156"/>
      <c r="M143" s="161"/>
      <c r="N143" s="162"/>
      <c r="O143" s="162"/>
      <c r="P143" s="163">
        <f>SUM(P144:P145)</f>
        <v>0</v>
      </c>
      <c r="Q143" s="162"/>
      <c r="R143" s="163">
        <f>SUM(R144:R145)</f>
        <v>0.001</v>
      </c>
      <c r="S143" s="162"/>
      <c r="T143" s="164">
        <f>SUM(T144:T145)</f>
        <v>0.0015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7" t="s">
        <v>84</v>
      </c>
      <c r="AT143" s="165" t="s">
        <v>75</v>
      </c>
      <c r="AU143" s="165" t="s">
        <v>84</v>
      </c>
      <c r="AY143" s="157" t="s">
        <v>134</v>
      </c>
      <c r="BK143" s="166">
        <f>SUM(BK144:BK145)</f>
        <v>0</v>
      </c>
    </row>
    <row r="144" s="2" customFormat="1" ht="14.4" customHeight="1">
      <c r="A144" s="35"/>
      <c r="B144" s="169"/>
      <c r="C144" s="170" t="s">
        <v>172</v>
      </c>
      <c r="D144" s="170" t="s">
        <v>137</v>
      </c>
      <c r="E144" s="171" t="s">
        <v>173</v>
      </c>
      <c r="F144" s="172" t="s">
        <v>174</v>
      </c>
      <c r="G144" s="173" t="s">
        <v>146</v>
      </c>
      <c r="H144" s="174">
        <v>25</v>
      </c>
      <c r="I144" s="175"/>
      <c r="J144" s="176">
        <f>ROUND(I144*H144,2)</f>
        <v>0</v>
      </c>
      <c r="K144" s="177"/>
      <c r="L144" s="36"/>
      <c r="M144" s="178" t="s">
        <v>1</v>
      </c>
      <c r="N144" s="179" t="s">
        <v>41</v>
      </c>
      <c r="O144" s="74"/>
      <c r="P144" s="180">
        <f>O144*H144</f>
        <v>0</v>
      </c>
      <c r="Q144" s="180">
        <v>4.0000000000000003E-05</v>
      </c>
      <c r="R144" s="180">
        <f>Q144*H144</f>
        <v>0.001</v>
      </c>
      <c r="S144" s="180">
        <v>6.0000000000000002E-05</v>
      </c>
      <c r="T144" s="181">
        <f>S144*H144</f>
        <v>0.0015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2" t="s">
        <v>135</v>
      </c>
      <c r="AT144" s="182" t="s">
        <v>137</v>
      </c>
      <c r="AU144" s="182" t="s">
        <v>86</v>
      </c>
      <c r="AY144" s="16" t="s">
        <v>134</v>
      </c>
      <c r="BE144" s="183">
        <f>IF(N144="základní",J144,0)</f>
        <v>0</v>
      </c>
      <c r="BF144" s="183">
        <f>IF(N144="snížená",J144,0)</f>
        <v>0</v>
      </c>
      <c r="BG144" s="183">
        <f>IF(N144="zákl. přenesená",J144,0)</f>
        <v>0</v>
      </c>
      <c r="BH144" s="183">
        <f>IF(N144="sníž. přenesená",J144,0)</f>
        <v>0</v>
      </c>
      <c r="BI144" s="183">
        <f>IF(N144="nulová",J144,0)</f>
        <v>0</v>
      </c>
      <c r="BJ144" s="16" t="s">
        <v>84</v>
      </c>
      <c r="BK144" s="183">
        <f>ROUND(I144*H144,2)</f>
        <v>0</v>
      </c>
      <c r="BL144" s="16" t="s">
        <v>135</v>
      </c>
      <c r="BM144" s="182" t="s">
        <v>175</v>
      </c>
    </row>
    <row r="145" s="13" customFormat="1">
      <c r="A145" s="13"/>
      <c r="B145" s="184"/>
      <c r="C145" s="13"/>
      <c r="D145" s="185" t="s">
        <v>142</v>
      </c>
      <c r="E145" s="186" t="s">
        <v>1</v>
      </c>
      <c r="F145" s="187" t="s">
        <v>176</v>
      </c>
      <c r="G145" s="13"/>
      <c r="H145" s="188">
        <v>25</v>
      </c>
      <c r="I145" s="189"/>
      <c r="J145" s="13"/>
      <c r="K145" s="13"/>
      <c r="L145" s="184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6" t="s">
        <v>142</v>
      </c>
      <c r="AU145" s="186" t="s">
        <v>86</v>
      </c>
      <c r="AV145" s="13" t="s">
        <v>86</v>
      </c>
      <c r="AW145" s="13" t="s">
        <v>32</v>
      </c>
      <c r="AX145" s="13" t="s">
        <v>84</v>
      </c>
      <c r="AY145" s="186" t="s">
        <v>134</v>
      </c>
    </row>
    <row r="146" s="12" customFormat="1" ht="22.8" customHeight="1">
      <c r="A146" s="12"/>
      <c r="B146" s="156"/>
      <c r="C146" s="12"/>
      <c r="D146" s="157" t="s">
        <v>75</v>
      </c>
      <c r="E146" s="167" t="s">
        <v>177</v>
      </c>
      <c r="F146" s="167" t="s">
        <v>178</v>
      </c>
      <c r="G146" s="12"/>
      <c r="H146" s="12"/>
      <c r="I146" s="159"/>
      <c r="J146" s="168">
        <f>BK146</f>
        <v>0</v>
      </c>
      <c r="K146" s="12"/>
      <c r="L146" s="156"/>
      <c r="M146" s="161"/>
      <c r="N146" s="162"/>
      <c r="O146" s="162"/>
      <c r="P146" s="163">
        <f>SUM(P147:P157)</f>
        <v>0</v>
      </c>
      <c r="Q146" s="162"/>
      <c r="R146" s="163">
        <f>SUM(R147:R157)</f>
        <v>0.00025040000000000001</v>
      </c>
      <c r="S146" s="162"/>
      <c r="T146" s="164">
        <f>SUM(T147:T157)</f>
        <v>0.62328000000000006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7" t="s">
        <v>84</v>
      </c>
      <c r="AT146" s="165" t="s">
        <v>75</v>
      </c>
      <c r="AU146" s="165" t="s">
        <v>84</v>
      </c>
      <c r="AY146" s="157" t="s">
        <v>134</v>
      </c>
      <c r="BK146" s="166">
        <f>SUM(BK147:BK157)</f>
        <v>0</v>
      </c>
    </row>
    <row r="147" s="2" customFormat="1" ht="14.4" customHeight="1">
      <c r="A147" s="35"/>
      <c r="B147" s="169"/>
      <c r="C147" s="170" t="s">
        <v>168</v>
      </c>
      <c r="D147" s="170" t="s">
        <v>137</v>
      </c>
      <c r="E147" s="171" t="s">
        <v>179</v>
      </c>
      <c r="F147" s="172" t="s">
        <v>180</v>
      </c>
      <c r="G147" s="173" t="s">
        <v>146</v>
      </c>
      <c r="H147" s="174">
        <v>6.2599999999999998</v>
      </c>
      <c r="I147" s="175"/>
      <c r="J147" s="176">
        <f>ROUND(I147*H147,2)</f>
        <v>0</v>
      </c>
      <c r="K147" s="177"/>
      <c r="L147" s="36"/>
      <c r="M147" s="178" t="s">
        <v>1</v>
      </c>
      <c r="N147" s="179" t="s">
        <v>41</v>
      </c>
      <c r="O147" s="74"/>
      <c r="P147" s="180">
        <f>O147*H147</f>
        <v>0</v>
      </c>
      <c r="Q147" s="180">
        <v>4.0000000000000003E-05</v>
      </c>
      <c r="R147" s="180">
        <f>Q147*H147</f>
        <v>0.00025040000000000001</v>
      </c>
      <c r="S147" s="180">
        <v>0</v>
      </c>
      <c r="T147" s="18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2" t="s">
        <v>135</v>
      </c>
      <c r="AT147" s="182" t="s">
        <v>137</v>
      </c>
      <c r="AU147" s="182" t="s">
        <v>86</v>
      </c>
      <c r="AY147" s="16" t="s">
        <v>134</v>
      </c>
      <c r="BE147" s="183">
        <f>IF(N147="základní",J147,0)</f>
        <v>0</v>
      </c>
      <c r="BF147" s="183">
        <f>IF(N147="snížená",J147,0)</f>
        <v>0</v>
      </c>
      <c r="BG147" s="183">
        <f>IF(N147="zákl. přenesená",J147,0)</f>
        <v>0</v>
      </c>
      <c r="BH147" s="183">
        <f>IF(N147="sníž. přenesená",J147,0)</f>
        <v>0</v>
      </c>
      <c r="BI147" s="183">
        <f>IF(N147="nulová",J147,0)</f>
        <v>0</v>
      </c>
      <c r="BJ147" s="16" t="s">
        <v>84</v>
      </c>
      <c r="BK147" s="183">
        <f>ROUND(I147*H147,2)</f>
        <v>0</v>
      </c>
      <c r="BL147" s="16" t="s">
        <v>135</v>
      </c>
      <c r="BM147" s="182" t="s">
        <v>181</v>
      </c>
    </row>
    <row r="148" s="13" customFormat="1">
      <c r="A148" s="13"/>
      <c r="B148" s="184"/>
      <c r="C148" s="13"/>
      <c r="D148" s="185" t="s">
        <v>142</v>
      </c>
      <c r="E148" s="186" t="s">
        <v>1</v>
      </c>
      <c r="F148" s="187" t="s">
        <v>182</v>
      </c>
      <c r="G148" s="13"/>
      <c r="H148" s="188">
        <v>6.2599999999999998</v>
      </c>
      <c r="I148" s="189"/>
      <c r="J148" s="13"/>
      <c r="K148" s="13"/>
      <c r="L148" s="184"/>
      <c r="M148" s="190"/>
      <c r="N148" s="191"/>
      <c r="O148" s="191"/>
      <c r="P148" s="191"/>
      <c r="Q148" s="191"/>
      <c r="R148" s="191"/>
      <c r="S148" s="191"/>
      <c r="T148" s="19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6" t="s">
        <v>142</v>
      </c>
      <c r="AU148" s="186" t="s">
        <v>86</v>
      </c>
      <c r="AV148" s="13" t="s">
        <v>86</v>
      </c>
      <c r="AW148" s="13" t="s">
        <v>32</v>
      </c>
      <c r="AX148" s="13" t="s">
        <v>84</v>
      </c>
      <c r="AY148" s="186" t="s">
        <v>134</v>
      </c>
    </row>
    <row r="149" s="2" customFormat="1" ht="19.8" customHeight="1">
      <c r="A149" s="35"/>
      <c r="B149" s="169"/>
      <c r="C149" s="170" t="s">
        <v>177</v>
      </c>
      <c r="D149" s="170" t="s">
        <v>137</v>
      </c>
      <c r="E149" s="171" t="s">
        <v>183</v>
      </c>
      <c r="F149" s="172" t="s">
        <v>184</v>
      </c>
      <c r="G149" s="173" t="s">
        <v>140</v>
      </c>
      <c r="H149" s="174">
        <v>0.12</v>
      </c>
      <c r="I149" s="175"/>
      <c r="J149" s="176">
        <f>ROUND(I149*H149,2)</f>
        <v>0</v>
      </c>
      <c r="K149" s="177"/>
      <c r="L149" s="36"/>
      <c r="M149" s="178" t="s">
        <v>1</v>
      </c>
      <c r="N149" s="179" t="s">
        <v>41</v>
      </c>
      <c r="O149" s="74"/>
      <c r="P149" s="180">
        <f>O149*H149</f>
        <v>0</v>
      </c>
      <c r="Q149" s="180">
        <v>0</v>
      </c>
      <c r="R149" s="180">
        <f>Q149*H149</f>
        <v>0</v>
      </c>
      <c r="S149" s="180">
        <v>2.2000000000000002</v>
      </c>
      <c r="T149" s="181">
        <f>S149*H149</f>
        <v>0.26400000000000001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2" t="s">
        <v>135</v>
      </c>
      <c r="AT149" s="182" t="s">
        <v>137</v>
      </c>
      <c r="AU149" s="182" t="s">
        <v>86</v>
      </c>
      <c r="AY149" s="16" t="s">
        <v>134</v>
      </c>
      <c r="BE149" s="183">
        <f>IF(N149="základní",J149,0)</f>
        <v>0</v>
      </c>
      <c r="BF149" s="183">
        <f>IF(N149="snížená",J149,0)</f>
        <v>0</v>
      </c>
      <c r="BG149" s="183">
        <f>IF(N149="zákl. přenesená",J149,0)</f>
        <v>0</v>
      </c>
      <c r="BH149" s="183">
        <f>IF(N149="sníž. přenesená",J149,0)</f>
        <v>0</v>
      </c>
      <c r="BI149" s="183">
        <f>IF(N149="nulová",J149,0)</f>
        <v>0</v>
      </c>
      <c r="BJ149" s="16" t="s">
        <v>84</v>
      </c>
      <c r="BK149" s="183">
        <f>ROUND(I149*H149,2)</f>
        <v>0</v>
      </c>
      <c r="BL149" s="16" t="s">
        <v>135</v>
      </c>
      <c r="BM149" s="182" t="s">
        <v>185</v>
      </c>
    </row>
    <row r="150" s="13" customFormat="1">
      <c r="A150" s="13"/>
      <c r="B150" s="184"/>
      <c r="C150" s="13"/>
      <c r="D150" s="185" t="s">
        <v>142</v>
      </c>
      <c r="E150" s="186" t="s">
        <v>1</v>
      </c>
      <c r="F150" s="187" t="s">
        <v>186</v>
      </c>
      <c r="G150" s="13"/>
      <c r="H150" s="188">
        <v>0.12</v>
      </c>
      <c r="I150" s="189"/>
      <c r="J150" s="13"/>
      <c r="K150" s="13"/>
      <c r="L150" s="184"/>
      <c r="M150" s="190"/>
      <c r="N150" s="191"/>
      <c r="O150" s="191"/>
      <c r="P150" s="191"/>
      <c r="Q150" s="191"/>
      <c r="R150" s="191"/>
      <c r="S150" s="191"/>
      <c r="T150" s="19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6" t="s">
        <v>142</v>
      </c>
      <c r="AU150" s="186" t="s">
        <v>86</v>
      </c>
      <c r="AV150" s="13" t="s">
        <v>86</v>
      </c>
      <c r="AW150" s="13" t="s">
        <v>32</v>
      </c>
      <c r="AX150" s="13" t="s">
        <v>84</v>
      </c>
      <c r="AY150" s="186" t="s">
        <v>134</v>
      </c>
    </row>
    <row r="151" s="2" customFormat="1" ht="14.4" customHeight="1">
      <c r="A151" s="35"/>
      <c r="B151" s="169"/>
      <c r="C151" s="170" t="s">
        <v>187</v>
      </c>
      <c r="D151" s="170" t="s">
        <v>137</v>
      </c>
      <c r="E151" s="171" t="s">
        <v>188</v>
      </c>
      <c r="F151" s="172" t="s">
        <v>189</v>
      </c>
      <c r="G151" s="173" t="s">
        <v>140</v>
      </c>
      <c r="H151" s="174">
        <v>0.12</v>
      </c>
      <c r="I151" s="175"/>
      <c r="J151" s="176">
        <f>ROUND(I151*H151,2)</f>
        <v>0</v>
      </c>
      <c r="K151" s="177"/>
      <c r="L151" s="36"/>
      <c r="M151" s="178" t="s">
        <v>1</v>
      </c>
      <c r="N151" s="179" t="s">
        <v>41</v>
      </c>
      <c r="O151" s="74"/>
      <c r="P151" s="180">
        <f>O151*H151</f>
        <v>0</v>
      </c>
      <c r="Q151" s="180">
        <v>0</v>
      </c>
      <c r="R151" s="180">
        <f>Q151*H151</f>
        <v>0</v>
      </c>
      <c r="S151" s="180">
        <v>0.043999999999999997</v>
      </c>
      <c r="T151" s="181">
        <f>S151*H151</f>
        <v>0.0052799999999999991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2" t="s">
        <v>135</v>
      </c>
      <c r="AT151" s="182" t="s">
        <v>137</v>
      </c>
      <c r="AU151" s="182" t="s">
        <v>86</v>
      </c>
      <c r="AY151" s="16" t="s">
        <v>134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6" t="s">
        <v>84</v>
      </c>
      <c r="BK151" s="183">
        <f>ROUND(I151*H151,2)</f>
        <v>0</v>
      </c>
      <c r="BL151" s="16" t="s">
        <v>135</v>
      </c>
      <c r="BM151" s="182" t="s">
        <v>190</v>
      </c>
    </row>
    <row r="152" s="2" customFormat="1" ht="14.4" customHeight="1">
      <c r="A152" s="35"/>
      <c r="B152" s="169"/>
      <c r="C152" s="170" t="s">
        <v>191</v>
      </c>
      <c r="D152" s="170" t="s">
        <v>137</v>
      </c>
      <c r="E152" s="171" t="s">
        <v>192</v>
      </c>
      <c r="F152" s="172" t="s">
        <v>193</v>
      </c>
      <c r="G152" s="173" t="s">
        <v>140</v>
      </c>
      <c r="H152" s="174">
        <v>0.12</v>
      </c>
      <c r="I152" s="175"/>
      <c r="J152" s="176">
        <f>ROUND(I152*H152,2)</f>
        <v>0</v>
      </c>
      <c r="K152" s="177"/>
      <c r="L152" s="36"/>
      <c r="M152" s="178" t="s">
        <v>1</v>
      </c>
      <c r="N152" s="179" t="s">
        <v>41</v>
      </c>
      <c r="O152" s="74"/>
      <c r="P152" s="180">
        <f>O152*H152</f>
        <v>0</v>
      </c>
      <c r="Q152" s="180">
        <v>0</v>
      </c>
      <c r="R152" s="180">
        <f>Q152*H152</f>
        <v>0</v>
      </c>
      <c r="S152" s="180">
        <v>1.3999999999999999</v>
      </c>
      <c r="T152" s="181">
        <f>S152*H152</f>
        <v>0.16799999999999998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2" t="s">
        <v>135</v>
      </c>
      <c r="AT152" s="182" t="s">
        <v>137</v>
      </c>
      <c r="AU152" s="182" t="s">
        <v>86</v>
      </c>
      <c r="AY152" s="16" t="s">
        <v>134</v>
      </c>
      <c r="BE152" s="183">
        <f>IF(N152="základní",J152,0)</f>
        <v>0</v>
      </c>
      <c r="BF152" s="183">
        <f>IF(N152="snížená",J152,0)</f>
        <v>0</v>
      </c>
      <c r="BG152" s="183">
        <f>IF(N152="zákl. přenesená",J152,0)</f>
        <v>0</v>
      </c>
      <c r="BH152" s="183">
        <f>IF(N152="sníž. přenesená",J152,0)</f>
        <v>0</v>
      </c>
      <c r="BI152" s="183">
        <f>IF(N152="nulová",J152,0)</f>
        <v>0</v>
      </c>
      <c r="BJ152" s="16" t="s">
        <v>84</v>
      </c>
      <c r="BK152" s="183">
        <f>ROUND(I152*H152,2)</f>
        <v>0</v>
      </c>
      <c r="BL152" s="16" t="s">
        <v>135</v>
      </c>
      <c r="BM152" s="182" t="s">
        <v>194</v>
      </c>
    </row>
    <row r="153" s="13" customFormat="1">
      <c r="A153" s="13"/>
      <c r="B153" s="184"/>
      <c r="C153" s="13"/>
      <c r="D153" s="185" t="s">
        <v>142</v>
      </c>
      <c r="E153" s="186" t="s">
        <v>1</v>
      </c>
      <c r="F153" s="187" t="s">
        <v>186</v>
      </c>
      <c r="G153" s="13"/>
      <c r="H153" s="188">
        <v>0.12</v>
      </c>
      <c r="I153" s="189"/>
      <c r="J153" s="13"/>
      <c r="K153" s="13"/>
      <c r="L153" s="184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6" t="s">
        <v>142</v>
      </c>
      <c r="AU153" s="186" t="s">
        <v>86</v>
      </c>
      <c r="AV153" s="13" t="s">
        <v>86</v>
      </c>
      <c r="AW153" s="13" t="s">
        <v>32</v>
      </c>
      <c r="AX153" s="13" t="s">
        <v>84</v>
      </c>
      <c r="AY153" s="186" t="s">
        <v>134</v>
      </c>
    </row>
    <row r="154" s="2" customFormat="1" ht="14.4" customHeight="1">
      <c r="A154" s="35"/>
      <c r="B154" s="169"/>
      <c r="C154" s="170" t="s">
        <v>8</v>
      </c>
      <c r="D154" s="170" t="s">
        <v>137</v>
      </c>
      <c r="E154" s="171" t="s">
        <v>195</v>
      </c>
      <c r="F154" s="172" t="s">
        <v>196</v>
      </c>
      <c r="G154" s="173" t="s">
        <v>157</v>
      </c>
      <c r="H154" s="174">
        <v>6</v>
      </c>
      <c r="I154" s="175"/>
      <c r="J154" s="176">
        <f>ROUND(I154*H154,2)</f>
        <v>0</v>
      </c>
      <c r="K154" s="177"/>
      <c r="L154" s="36"/>
      <c r="M154" s="178" t="s">
        <v>1</v>
      </c>
      <c r="N154" s="179" t="s">
        <v>41</v>
      </c>
      <c r="O154" s="74"/>
      <c r="P154" s="180">
        <f>O154*H154</f>
        <v>0</v>
      </c>
      <c r="Q154" s="180">
        <v>0</v>
      </c>
      <c r="R154" s="180">
        <f>Q154*H154</f>
        <v>0</v>
      </c>
      <c r="S154" s="180">
        <v>0.031</v>
      </c>
      <c r="T154" s="181">
        <f>S154*H154</f>
        <v>0.186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2" t="s">
        <v>135</v>
      </c>
      <c r="AT154" s="182" t="s">
        <v>137</v>
      </c>
      <c r="AU154" s="182" t="s">
        <v>86</v>
      </c>
      <c r="AY154" s="16" t="s">
        <v>134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6" t="s">
        <v>84</v>
      </c>
      <c r="BK154" s="183">
        <f>ROUND(I154*H154,2)</f>
        <v>0</v>
      </c>
      <c r="BL154" s="16" t="s">
        <v>135</v>
      </c>
      <c r="BM154" s="182" t="s">
        <v>197</v>
      </c>
    </row>
    <row r="155" s="13" customFormat="1">
      <c r="A155" s="13"/>
      <c r="B155" s="184"/>
      <c r="C155" s="13"/>
      <c r="D155" s="185" t="s">
        <v>142</v>
      </c>
      <c r="E155" s="186" t="s">
        <v>1</v>
      </c>
      <c r="F155" s="187" t="s">
        <v>198</v>
      </c>
      <c r="G155" s="13"/>
      <c r="H155" s="188">
        <v>6</v>
      </c>
      <c r="I155" s="189"/>
      <c r="J155" s="13"/>
      <c r="K155" s="13"/>
      <c r="L155" s="184"/>
      <c r="M155" s="190"/>
      <c r="N155" s="191"/>
      <c r="O155" s="191"/>
      <c r="P155" s="191"/>
      <c r="Q155" s="191"/>
      <c r="R155" s="191"/>
      <c r="S155" s="191"/>
      <c r="T155" s="19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6" t="s">
        <v>142</v>
      </c>
      <c r="AU155" s="186" t="s">
        <v>86</v>
      </c>
      <c r="AV155" s="13" t="s">
        <v>86</v>
      </c>
      <c r="AW155" s="13" t="s">
        <v>32</v>
      </c>
      <c r="AX155" s="13" t="s">
        <v>84</v>
      </c>
      <c r="AY155" s="186" t="s">
        <v>134</v>
      </c>
    </row>
    <row r="156" s="2" customFormat="1" ht="14.4" customHeight="1">
      <c r="A156" s="35"/>
      <c r="B156" s="169"/>
      <c r="C156" s="170" t="s">
        <v>199</v>
      </c>
      <c r="D156" s="170" t="s">
        <v>137</v>
      </c>
      <c r="E156" s="171" t="s">
        <v>200</v>
      </c>
      <c r="F156" s="172" t="s">
        <v>201</v>
      </c>
      <c r="G156" s="173" t="s">
        <v>202</v>
      </c>
      <c r="H156" s="174">
        <v>2.5</v>
      </c>
      <c r="I156" s="175"/>
      <c r="J156" s="176">
        <f>ROUND(I156*H156,2)</f>
        <v>0</v>
      </c>
      <c r="K156" s="177"/>
      <c r="L156" s="36"/>
      <c r="M156" s="178" t="s">
        <v>1</v>
      </c>
      <c r="N156" s="179" t="s">
        <v>41</v>
      </c>
      <c r="O156" s="74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2" t="s">
        <v>135</v>
      </c>
      <c r="AT156" s="182" t="s">
        <v>137</v>
      </c>
      <c r="AU156" s="182" t="s">
        <v>86</v>
      </c>
      <c r="AY156" s="16" t="s">
        <v>134</v>
      </c>
      <c r="BE156" s="183">
        <f>IF(N156="základní",J156,0)</f>
        <v>0</v>
      </c>
      <c r="BF156" s="183">
        <f>IF(N156="snížená",J156,0)</f>
        <v>0</v>
      </c>
      <c r="BG156" s="183">
        <f>IF(N156="zákl. přenesená",J156,0)</f>
        <v>0</v>
      </c>
      <c r="BH156" s="183">
        <f>IF(N156="sníž. přenesená",J156,0)</f>
        <v>0</v>
      </c>
      <c r="BI156" s="183">
        <f>IF(N156="nulová",J156,0)</f>
        <v>0</v>
      </c>
      <c r="BJ156" s="16" t="s">
        <v>84</v>
      </c>
      <c r="BK156" s="183">
        <f>ROUND(I156*H156,2)</f>
        <v>0</v>
      </c>
      <c r="BL156" s="16" t="s">
        <v>135</v>
      </c>
      <c r="BM156" s="182" t="s">
        <v>203</v>
      </c>
    </row>
    <row r="157" s="13" customFormat="1">
      <c r="A157" s="13"/>
      <c r="B157" s="184"/>
      <c r="C157" s="13"/>
      <c r="D157" s="185" t="s">
        <v>142</v>
      </c>
      <c r="E157" s="186" t="s">
        <v>1</v>
      </c>
      <c r="F157" s="187" t="s">
        <v>204</v>
      </c>
      <c r="G157" s="13"/>
      <c r="H157" s="188">
        <v>2.5</v>
      </c>
      <c r="I157" s="189"/>
      <c r="J157" s="13"/>
      <c r="K157" s="13"/>
      <c r="L157" s="184"/>
      <c r="M157" s="190"/>
      <c r="N157" s="191"/>
      <c r="O157" s="191"/>
      <c r="P157" s="191"/>
      <c r="Q157" s="191"/>
      <c r="R157" s="191"/>
      <c r="S157" s="191"/>
      <c r="T157" s="19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6" t="s">
        <v>142</v>
      </c>
      <c r="AU157" s="186" t="s">
        <v>86</v>
      </c>
      <c r="AV157" s="13" t="s">
        <v>86</v>
      </c>
      <c r="AW157" s="13" t="s">
        <v>32</v>
      </c>
      <c r="AX157" s="13" t="s">
        <v>84</v>
      </c>
      <c r="AY157" s="186" t="s">
        <v>134</v>
      </c>
    </row>
    <row r="158" s="12" customFormat="1" ht="22.8" customHeight="1">
      <c r="A158" s="12"/>
      <c r="B158" s="156"/>
      <c r="C158" s="12"/>
      <c r="D158" s="157" t="s">
        <v>75</v>
      </c>
      <c r="E158" s="167" t="s">
        <v>205</v>
      </c>
      <c r="F158" s="167" t="s">
        <v>206</v>
      </c>
      <c r="G158" s="12"/>
      <c r="H158" s="12"/>
      <c r="I158" s="159"/>
      <c r="J158" s="168">
        <f>BK158</f>
        <v>0</v>
      </c>
      <c r="K158" s="12"/>
      <c r="L158" s="156"/>
      <c r="M158" s="161"/>
      <c r="N158" s="162"/>
      <c r="O158" s="162"/>
      <c r="P158" s="163">
        <f>SUM(P159:P163)</f>
        <v>0</v>
      </c>
      <c r="Q158" s="162"/>
      <c r="R158" s="163">
        <f>SUM(R159:R163)</f>
        <v>0</v>
      </c>
      <c r="S158" s="162"/>
      <c r="T158" s="164">
        <f>SUM(T159:T163)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7" t="s">
        <v>84</v>
      </c>
      <c r="AT158" s="165" t="s">
        <v>75</v>
      </c>
      <c r="AU158" s="165" t="s">
        <v>84</v>
      </c>
      <c r="AY158" s="157" t="s">
        <v>134</v>
      </c>
      <c r="BK158" s="166">
        <f>SUM(BK159:BK163)</f>
        <v>0</v>
      </c>
    </row>
    <row r="159" s="2" customFormat="1" ht="19.8" customHeight="1">
      <c r="A159" s="35"/>
      <c r="B159" s="169"/>
      <c r="C159" s="170" t="s">
        <v>207</v>
      </c>
      <c r="D159" s="170" t="s">
        <v>137</v>
      </c>
      <c r="E159" s="171" t="s">
        <v>208</v>
      </c>
      <c r="F159" s="172" t="s">
        <v>209</v>
      </c>
      <c r="G159" s="173" t="s">
        <v>152</v>
      </c>
      <c r="H159" s="174">
        <v>0.64300000000000002</v>
      </c>
      <c r="I159" s="175"/>
      <c r="J159" s="176">
        <f>ROUND(I159*H159,2)</f>
        <v>0</v>
      </c>
      <c r="K159" s="177"/>
      <c r="L159" s="36"/>
      <c r="M159" s="178" t="s">
        <v>1</v>
      </c>
      <c r="N159" s="179" t="s">
        <v>41</v>
      </c>
      <c r="O159" s="74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2" t="s">
        <v>135</v>
      </c>
      <c r="AT159" s="182" t="s">
        <v>137</v>
      </c>
      <c r="AU159" s="182" t="s">
        <v>86</v>
      </c>
      <c r="AY159" s="16" t="s">
        <v>134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6" t="s">
        <v>84</v>
      </c>
      <c r="BK159" s="183">
        <f>ROUND(I159*H159,2)</f>
        <v>0</v>
      </c>
      <c r="BL159" s="16" t="s">
        <v>135</v>
      </c>
      <c r="BM159" s="182" t="s">
        <v>210</v>
      </c>
    </row>
    <row r="160" s="2" customFormat="1" ht="14.4" customHeight="1">
      <c r="A160" s="35"/>
      <c r="B160" s="169"/>
      <c r="C160" s="170" t="s">
        <v>211</v>
      </c>
      <c r="D160" s="170" t="s">
        <v>137</v>
      </c>
      <c r="E160" s="171" t="s">
        <v>212</v>
      </c>
      <c r="F160" s="172" t="s">
        <v>213</v>
      </c>
      <c r="G160" s="173" t="s">
        <v>152</v>
      </c>
      <c r="H160" s="174">
        <v>0.64300000000000002</v>
      </c>
      <c r="I160" s="175"/>
      <c r="J160" s="176">
        <f>ROUND(I160*H160,2)</f>
        <v>0</v>
      </c>
      <c r="K160" s="177"/>
      <c r="L160" s="36"/>
      <c r="M160" s="178" t="s">
        <v>1</v>
      </c>
      <c r="N160" s="179" t="s">
        <v>41</v>
      </c>
      <c r="O160" s="74"/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2" t="s">
        <v>135</v>
      </c>
      <c r="AT160" s="182" t="s">
        <v>137</v>
      </c>
      <c r="AU160" s="182" t="s">
        <v>86</v>
      </c>
      <c r="AY160" s="16" t="s">
        <v>134</v>
      </c>
      <c r="BE160" s="183">
        <f>IF(N160="základní",J160,0)</f>
        <v>0</v>
      </c>
      <c r="BF160" s="183">
        <f>IF(N160="snížená",J160,0)</f>
        <v>0</v>
      </c>
      <c r="BG160" s="183">
        <f>IF(N160="zákl. přenesená",J160,0)</f>
        <v>0</v>
      </c>
      <c r="BH160" s="183">
        <f>IF(N160="sníž. přenesená",J160,0)</f>
        <v>0</v>
      </c>
      <c r="BI160" s="183">
        <f>IF(N160="nulová",J160,0)</f>
        <v>0</v>
      </c>
      <c r="BJ160" s="16" t="s">
        <v>84</v>
      </c>
      <c r="BK160" s="183">
        <f>ROUND(I160*H160,2)</f>
        <v>0</v>
      </c>
      <c r="BL160" s="16" t="s">
        <v>135</v>
      </c>
      <c r="BM160" s="182" t="s">
        <v>214</v>
      </c>
    </row>
    <row r="161" s="2" customFormat="1" ht="14.4" customHeight="1">
      <c r="A161" s="35"/>
      <c r="B161" s="169"/>
      <c r="C161" s="170" t="s">
        <v>215</v>
      </c>
      <c r="D161" s="170" t="s">
        <v>137</v>
      </c>
      <c r="E161" s="171" t="s">
        <v>216</v>
      </c>
      <c r="F161" s="172" t="s">
        <v>217</v>
      </c>
      <c r="G161" s="173" t="s">
        <v>152</v>
      </c>
      <c r="H161" s="174">
        <v>15.408</v>
      </c>
      <c r="I161" s="175"/>
      <c r="J161" s="176">
        <f>ROUND(I161*H161,2)</f>
        <v>0</v>
      </c>
      <c r="K161" s="177"/>
      <c r="L161" s="36"/>
      <c r="M161" s="178" t="s">
        <v>1</v>
      </c>
      <c r="N161" s="179" t="s">
        <v>41</v>
      </c>
      <c r="O161" s="74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2" t="s">
        <v>135</v>
      </c>
      <c r="AT161" s="182" t="s">
        <v>137</v>
      </c>
      <c r="AU161" s="182" t="s">
        <v>86</v>
      </c>
      <c r="AY161" s="16" t="s">
        <v>134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6" t="s">
        <v>84</v>
      </c>
      <c r="BK161" s="183">
        <f>ROUND(I161*H161,2)</f>
        <v>0</v>
      </c>
      <c r="BL161" s="16" t="s">
        <v>135</v>
      </c>
      <c r="BM161" s="182" t="s">
        <v>218</v>
      </c>
    </row>
    <row r="162" s="13" customFormat="1">
      <c r="A162" s="13"/>
      <c r="B162" s="184"/>
      <c r="C162" s="13"/>
      <c r="D162" s="185" t="s">
        <v>142</v>
      </c>
      <c r="E162" s="186" t="s">
        <v>1</v>
      </c>
      <c r="F162" s="187" t="s">
        <v>219</v>
      </c>
      <c r="G162" s="13"/>
      <c r="H162" s="188">
        <v>15.408</v>
      </c>
      <c r="I162" s="189"/>
      <c r="J162" s="13"/>
      <c r="K162" s="13"/>
      <c r="L162" s="184"/>
      <c r="M162" s="190"/>
      <c r="N162" s="191"/>
      <c r="O162" s="191"/>
      <c r="P162" s="191"/>
      <c r="Q162" s="191"/>
      <c r="R162" s="191"/>
      <c r="S162" s="191"/>
      <c r="T162" s="19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6" t="s">
        <v>142</v>
      </c>
      <c r="AU162" s="186" t="s">
        <v>86</v>
      </c>
      <c r="AV162" s="13" t="s">
        <v>86</v>
      </c>
      <c r="AW162" s="13" t="s">
        <v>32</v>
      </c>
      <c r="AX162" s="13" t="s">
        <v>84</v>
      </c>
      <c r="AY162" s="186" t="s">
        <v>134</v>
      </c>
    </row>
    <row r="163" s="2" customFormat="1" ht="14.4" customHeight="1">
      <c r="A163" s="35"/>
      <c r="B163" s="169"/>
      <c r="C163" s="170" t="s">
        <v>220</v>
      </c>
      <c r="D163" s="170" t="s">
        <v>137</v>
      </c>
      <c r="E163" s="171" t="s">
        <v>221</v>
      </c>
      <c r="F163" s="172" t="s">
        <v>222</v>
      </c>
      <c r="G163" s="173" t="s">
        <v>152</v>
      </c>
      <c r="H163" s="174">
        <v>0.64200000000000002</v>
      </c>
      <c r="I163" s="175"/>
      <c r="J163" s="176">
        <f>ROUND(I163*H163,2)</f>
        <v>0</v>
      </c>
      <c r="K163" s="177"/>
      <c r="L163" s="36"/>
      <c r="M163" s="178" t="s">
        <v>1</v>
      </c>
      <c r="N163" s="179" t="s">
        <v>41</v>
      </c>
      <c r="O163" s="74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2" t="s">
        <v>135</v>
      </c>
      <c r="AT163" s="182" t="s">
        <v>137</v>
      </c>
      <c r="AU163" s="182" t="s">
        <v>86</v>
      </c>
      <c r="AY163" s="16" t="s">
        <v>134</v>
      </c>
      <c r="BE163" s="183">
        <f>IF(N163="základní",J163,0)</f>
        <v>0</v>
      </c>
      <c r="BF163" s="183">
        <f>IF(N163="snížená",J163,0)</f>
        <v>0</v>
      </c>
      <c r="BG163" s="183">
        <f>IF(N163="zákl. přenesená",J163,0)</f>
        <v>0</v>
      </c>
      <c r="BH163" s="183">
        <f>IF(N163="sníž. přenesená",J163,0)</f>
        <v>0</v>
      </c>
      <c r="BI163" s="183">
        <f>IF(N163="nulová",J163,0)</f>
        <v>0</v>
      </c>
      <c r="BJ163" s="16" t="s">
        <v>84</v>
      </c>
      <c r="BK163" s="183">
        <f>ROUND(I163*H163,2)</f>
        <v>0</v>
      </c>
      <c r="BL163" s="16" t="s">
        <v>135</v>
      </c>
      <c r="BM163" s="182" t="s">
        <v>223</v>
      </c>
    </row>
    <row r="164" s="12" customFormat="1" ht="22.8" customHeight="1">
      <c r="A164" s="12"/>
      <c r="B164" s="156"/>
      <c r="C164" s="12"/>
      <c r="D164" s="157" t="s">
        <v>75</v>
      </c>
      <c r="E164" s="167" t="s">
        <v>224</v>
      </c>
      <c r="F164" s="167" t="s">
        <v>225</v>
      </c>
      <c r="G164" s="12"/>
      <c r="H164" s="12"/>
      <c r="I164" s="159"/>
      <c r="J164" s="168">
        <f>BK164</f>
        <v>0</v>
      </c>
      <c r="K164" s="12"/>
      <c r="L164" s="156"/>
      <c r="M164" s="161"/>
      <c r="N164" s="162"/>
      <c r="O164" s="162"/>
      <c r="P164" s="163">
        <f>P165</f>
        <v>0</v>
      </c>
      <c r="Q164" s="162"/>
      <c r="R164" s="163">
        <f>R165</f>
        <v>0</v>
      </c>
      <c r="S164" s="162"/>
      <c r="T164" s="164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7" t="s">
        <v>84</v>
      </c>
      <c r="AT164" s="165" t="s">
        <v>75</v>
      </c>
      <c r="AU164" s="165" t="s">
        <v>84</v>
      </c>
      <c r="AY164" s="157" t="s">
        <v>134</v>
      </c>
      <c r="BK164" s="166">
        <f>BK165</f>
        <v>0</v>
      </c>
    </row>
    <row r="165" s="2" customFormat="1" ht="14.4" customHeight="1">
      <c r="A165" s="35"/>
      <c r="B165" s="169"/>
      <c r="C165" s="170" t="s">
        <v>226</v>
      </c>
      <c r="D165" s="170" t="s">
        <v>137</v>
      </c>
      <c r="E165" s="171" t="s">
        <v>227</v>
      </c>
      <c r="F165" s="172" t="s">
        <v>228</v>
      </c>
      <c r="G165" s="173" t="s">
        <v>152</v>
      </c>
      <c r="H165" s="174">
        <v>0.88</v>
      </c>
      <c r="I165" s="175"/>
      <c r="J165" s="176">
        <f>ROUND(I165*H165,2)</f>
        <v>0</v>
      </c>
      <c r="K165" s="177"/>
      <c r="L165" s="36"/>
      <c r="M165" s="178" t="s">
        <v>1</v>
      </c>
      <c r="N165" s="179" t="s">
        <v>41</v>
      </c>
      <c r="O165" s="74"/>
      <c r="P165" s="180">
        <f>O165*H165</f>
        <v>0</v>
      </c>
      <c r="Q165" s="180">
        <v>0</v>
      </c>
      <c r="R165" s="180">
        <f>Q165*H165</f>
        <v>0</v>
      </c>
      <c r="S165" s="180">
        <v>0</v>
      </c>
      <c r="T165" s="18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2" t="s">
        <v>135</v>
      </c>
      <c r="AT165" s="182" t="s">
        <v>137</v>
      </c>
      <c r="AU165" s="182" t="s">
        <v>86</v>
      </c>
      <c r="AY165" s="16" t="s">
        <v>134</v>
      </c>
      <c r="BE165" s="183">
        <f>IF(N165="základní",J165,0)</f>
        <v>0</v>
      </c>
      <c r="BF165" s="183">
        <f>IF(N165="snížená",J165,0)</f>
        <v>0</v>
      </c>
      <c r="BG165" s="183">
        <f>IF(N165="zákl. přenesená",J165,0)</f>
        <v>0</v>
      </c>
      <c r="BH165" s="183">
        <f>IF(N165="sníž. přenesená",J165,0)</f>
        <v>0</v>
      </c>
      <c r="BI165" s="183">
        <f>IF(N165="nulová",J165,0)</f>
        <v>0</v>
      </c>
      <c r="BJ165" s="16" t="s">
        <v>84</v>
      </c>
      <c r="BK165" s="183">
        <f>ROUND(I165*H165,2)</f>
        <v>0</v>
      </c>
      <c r="BL165" s="16" t="s">
        <v>135</v>
      </c>
      <c r="BM165" s="182" t="s">
        <v>229</v>
      </c>
    </row>
    <row r="166" s="12" customFormat="1" ht="25.92" customHeight="1">
      <c r="A166" s="12"/>
      <c r="B166" s="156"/>
      <c r="C166" s="12"/>
      <c r="D166" s="157" t="s">
        <v>75</v>
      </c>
      <c r="E166" s="158" t="s">
        <v>230</v>
      </c>
      <c r="F166" s="158" t="s">
        <v>231</v>
      </c>
      <c r="G166" s="12"/>
      <c r="H166" s="12"/>
      <c r="I166" s="159"/>
      <c r="J166" s="160">
        <f>BK166</f>
        <v>0</v>
      </c>
      <c r="K166" s="12"/>
      <c r="L166" s="156"/>
      <c r="M166" s="161"/>
      <c r="N166" s="162"/>
      <c r="O166" s="162"/>
      <c r="P166" s="163">
        <f>P167+P183</f>
        <v>0</v>
      </c>
      <c r="Q166" s="162"/>
      <c r="R166" s="163">
        <f>R167+R183</f>
        <v>0.056910479999999999</v>
      </c>
      <c r="S166" s="162"/>
      <c r="T166" s="164">
        <f>T167+T183</f>
        <v>0.018620000000000001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7" t="s">
        <v>86</v>
      </c>
      <c r="AT166" s="165" t="s">
        <v>75</v>
      </c>
      <c r="AU166" s="165" t="s">
        <v>76</v>
      </c>
      <c r="AY166" s="157" t="s">
        <v>134</v>
      </c>
      <c r="BK166" s="166">
        <f>BK167+BK183</f>
        <v>0</v>
      </c>
    </row>
    <row r="167" s="12" customFormat="1" ht="22.8" customHeight="1">
      <c r="A167" s="12"/>
      <c r="B167" s="156"/>
      <c r="C167" s="12"/>
      <c r="D167" s="157" t="s">
        <v>75</v>
      </c>
      <c r="E167" s="167" t="s">
        <v>232</v>
      </c>
      <c r="F167" s="167" t="s">
        <v>233</v>
      </c>
      <c r="G167" s="12"/>
      <c r="H167" s="12"/>
      <c r="I167" s="159"/>
      <c r="J167" s="168">
        <f>BK167</f>
        <v>0</v>
      </c>
      <c r="K167" s="12"/>
      <c r="L167" s="156"/>
      <c r="M167" s="161"/>
      <c r="N167" s="162"/>
      <c r="O167" s="162"/>
      <c r="P167" s="163">
        <f>SUM(P168:P182)</f>
        <v>0</v>
      </c>
      <c r="Q167" s="162"/>
      <c r="R167" s="163">
        <f>SUM(R168:R182)</f>
        <v>0.056463600000000003</v>
      </c>
      <c r="S167" s="162"/>
      <c r="T167" s="164">
        <f>SUM(T168:T182)</f>
        <v>0.018620000000000001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57" t="s">
        <v>86</v>
      </c>
      <c r="AT167" s="165" t="s">
        <v>75</v>
      </c>
      <c r="AU167" s="165" t="s">
        <v>84</v>
      </c>
      <c r="AY167" s="157" t="s">
        <v>134</v>
      </c>
      <c r="BK167" s="166">
        <f>SUM(BK168:BK182)</f>
        <v>0</v>
      </c>
    </row>
    <row r="168" s="2" customFormat="1" ht="14.4" customHeight="1">
      <c r="A168" s="35"/>
      <c r="B168" s="169"/>
      <c r="C168" s="170" t="s">
        <v>234</v>
      </c>
      <c r="D168" s="170" t="s">
        <v>137</v>
      </c>
      <c r="E168" s="171" t="s">
        <v>235</v>
      </c>
      <c r="F168" s="172" t="s">
        <v>236</v>
      </c>
      <c r="G168" s="173" t="s">
        <v>146</v>
      </c>
      <c r="H168" s="174">
        <v>6.2599999999999998</v>
      </c>
      <c r="I168" s="175"/>
      <c r="J168" s="176">
        <f>ROUND(I168*H168,2)</f>
        <v>0</v>
      </c>
      <c r="K168" s="177"/>
      <c r="L168" s="36"/>
      <c r="M168" s="178" t="s">
        <v>1</v>
      </c>
      <c r="N168" s="179" t="s">
        <v>41</v>
      </c>
      <c r="O168" s="74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2" t="s">
        <v>215</v>
      </c>
      <c r="AT168" s="182" t="s">
        <v>137</v>
      </c>
      <c r="AU168" s="182" t="s">
        <v>86</v>
      </c>
      <c r="AY168" s="16" t="s">
        <v>134</v>
      </c>
      <c r="BE168" s="183">
        <f>IF(N168="základní",J168,0)</f>
        <v>0</v>
      </c>
      <c r="BF168" s="183">
        <f>IF(N168="snížená",J168,0)</f>
        <v>0</v>
      </c>
      <c r="BG168" s="183">
        <f>IF(N168="zákl. přenesená",J168,0)</f>
        <v>0</v>
      </c>
      <c r="BH168" s="183">
        <f>IF(N168="sníž. přenesená",J168,0)</f>
        <v>0</v>
      </c>
      <c r="BI168" s="183">
        <f>IF(N168="nulová",J168,0)</f>
        <v>0</v>
      </c>
      <c r="BJ168" s="16" t="s">
        <v>84</v>
      </c>
      <c r="BK168" s="183">
        <f>ROUND(I168*H168,2)</f>
        <v>0</v>
      </c>
      <c r="BL168" s="16" t="s">
        <v>215</v>
      </c>
      <c r="BM168" s="182" t="s">
        <v>237</v>
      </c>
    </row>
    <row r="169" s="2" customFormat="1" ht="14.4" customHeight="1">
      <c r="A169" s="35"/>
      <c r="B169" s="169"/>
      <c r="C169" s="170" t="s">
        <v>238</v>
      </c>
      <c r="D169" s="170" t="s">
        <v>137</v>
      </c>
      <c r="E169" s="171" t="s">
        <v>239</v>
      </c>
      <c r="F169" s="172" t="s">
        <v>240</v>
      </c>
      <c r="G169" s="173" t="s">
        <v>146</v>
      </c>
      <c r="H169" s="174">
        <v>6.2599999999999998</v>
      </c>
      <c r="I169" s="175"/>
      <c r="J169" s="176">
        <f>ROUND(I169*H169,2)</f>
        <v>0</v>
      </c>
      <c r="K169" s="177"/>
      <c r="L169" s="36"/>
      <c r="M169" s="178" t="s">
        <v>1</v>
      </c>
      <c r="N169" s="179" t="s">
        <v>41</v>
      </c>
      <c r="O169" s="74"/>
      <c r="P169" s="180">
        <f>O169*H169</f>
        <v>0</v>
      </c>
      <c r="Q169" s="180">
        <v>0.00020000000000000001</v>
      </c>
      <c r="R169" s="180">
        <f>Q169*H169</f>
        <v>0.0012520000000000001</v>
      </c>
      <c r="S169" s="180">
        <v>0</v>
      </c>
      <c r="T169" s="18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2" t="s">
        <v>215</v>
      </c>
      <c r="AT169" s="182" t="s">
        <v>137</v>
      </c>
      <c r="AU169" s="182" t="s">
        <v>86</v>
      </c>
      <c r="AY169" s="16" t="s">
        <v>134</v>
      </c>
      <c r="BE169" s="183">
        <f>IF(N169="základní",J169,0)</f>
        <v>0</v>
      </c>
      <c r="BF169" s="183">
        <f>IF(N169="snížená",J169,0)</f>
        <v>0</v>
      </c>
      <c r="BG169" s="183">
        <f>IF(N169="zákl. přenesená",J169,0)</f>
        <v>0</v>
      </c>
      <c r="BH169" s="183">
        <f>IF(N169="sníž. přenesená",J169,0)</f>
        <v>0</v>
      </c>
      <c r="BI169" s="183">
        <f>IF(N169="nulová",J169,0)</f>
        <v>0</v>
      </c>
      <c r="BJ169" s="16" t="s">
        <v>84</v>
      </c>
      <c r="BK169" s="183">
        <f>ROUND(I169*H169,2)</f>
        <v>0</v>
      </c>
      <c r="BL169" s="16" t="s">
        <v>215</v>
      </c>
      <c r="BM169" s="182" t="s">
        <v>241</v>
      </c>
    </row>
    <row r="170" s="2" customFormat="1" ht="14.4" customHeight="1">
      <c r="A170" s="35"/>
      <c r="B170" s="169"/>
      <c r="C170" s="170" t="s">
        <v>7</v>
      </c>
      <c r="D170" s="170" t="s">
        <v>137</v>
      </c>
      <c r="E170" s="171" t="s">
        <v>242</v>
      </c>
      <c r="F170" s="172" t="s">
        <v>243</v>
      </c>
      <c r="G170" s="173" t="s">
        <v>146</v>
      </c>
      <c r="H170" s="174">
        <v>6.2599999999999998</v>
      </c>
      <c r="I170" s="175"/>
      <c r="J170" s="176">
        <f>ROUND(I170*H170,2)</f>
        <v>0</v>
      </c>
      <c r="K170" s="177"/>
      <c r="L170" s="36"/>
      <c r="M170" s="178" t="s">
        <v>1</v>
      </c>
      <c r="N170" s="179" t="s">
        <v>41</v>
      </c>
      <c r="O170" s="74"/>
      <c r="P170" s="180">
        <f>O170*H170</f>
        <v>0</v>
      </c>
      <c r="Q170" s="180">
        <v>0.0044999999999999997</v>
      </c>
      <c r="R170" s="180">
        <f>Q170*H170</f>
        <v>0.028169999999999997</v>
      </c>
      <c r="S170" s="180">
        <v>0</v>
      </c>
      <c r="T170" s="181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2" t="s">
        <v>215</v>
      </c>
      <c r="AT170" s="182" t="s">
        <v>137</v>
      </c>
      <c r="AU170" s="182" t="s">
        <v>86</v>
      </c>
      <c r="AY170" s="16" t="s">
        <v>134</v>
      </c>
      <c r="BE170" s="183">
        <f>IF(N170="základní",J170,0)</f>
        <v>0</v>
      </c>
      <c r="BF170" s="183">
        <f>IF(N170="snížená",J170,0)</f>
        <v>0</v>
      </c>
      <c r="BG170" s="183">
        <f>IF(N170="zákl. přenesená",J170,0)</f>
        <v>0</v>
      </c>
      <c r="BH170" s="183">
        <f>IF(N170="sníž. přenesená",J170,0)</f>
        <v>0</v>
      </c>
      <c r="BI170" s="183">
        <f>IF(N170="nulová",J170,0)</f>
        <v>0</v>
      </c>
      <c r="BJ170" s="16" t="s">
        <v>84</v>
      </c>
      <c r="BK170" s="183">
        <f>ROUND(I170*H170,2)</f>
        <v>0</v>
      </c>
      <c r="BL170" s="16" t="s">
        <v>215</v>
      </c>
      <c r="BM170" s="182" t="s">
        <v>244</v>
      </c>
    </row>
    <row r="171" s="2" customFormat="1" ht="14.4" customHeight="1">
      <c r="A171" s="35"/>
      <c r="B171" s="169"/>
      <c r="C171" s="170" t="s">
        <v>245</v>
      </c>
      <c r="D171" s="170" t="s">
        <v>137</v>
      </c>
      <c r="E171" s="171" t="s">
        <v>246</v>
      </c>
      <c r="F171" s="172" t="s">
        <v>247</v>
      </c>
      <c r="G171" s="173" t="s">
        <v>146</v>
      </c>
      <c r="H171" s="174">
        <v>6.2599999999999998</v>
      </c>
      <c r="I171" s="175"/>
      <c r="J171" s="176">
        <f>ROUND(I171*H171,2)</f>
        <v>0</v>
      </c>
      <c r="K171" s="177"/>
      <c r="L171" s="36"/>
      <c r="M171" s="178" t="s">
        <v>1</v>
      </c>
      <c r="N171" s="179" t="s">
        <v>41</v>
      </c>
      <c r="O171" s="74"/>
      <c r="P171" s="180">
        <f>O171*H171</f>
        <v>0</v>
      </c>
      <c r="Q171" s="180">
        <v>0</v>
      </c>
      <c r="R171" s="180">
        <f>Q171*H171</f>
        <v>0</v>
      </c>
      <c r="S171" s="180">
        <v>0.0025000000000000001</v>
      </c>
      <c r="T171" s="181">
        <f>S171*H171</f>
        <v>0.015650000000000001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2" t="s">
        <v>215</v>
      </c>
      <c r="AT171" s="182" t="s">
        <v>137</v>
      </c>
      <c r="AU171" s="182" t="s">
        <v>86</v>
      </c>
      <c r="AY171" s="16" t="s">
        <v>134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6" t="s">
        <v>84</v>
      </c>
      <c r="BK171" s="183">
        <f>ROUND(I171*H171,2)</f>
        <v>0</v>
      </c>
      <c r="BL171" s="16" t="s">
        <v>215</v>
      </c>
      <c r="BM171" s="182" t="s">
        <v>248</v>
      </c>
    </row>
    <row r="172" s="13" customFormat="1">
      <c r="A172" s="13"/>
      <c r="B172" s="184"/>
      <c r="C172" s="13"/>
      <c r="D172" s="185" t="s">
        <v>142</v>
      </c>
      <c r="E172" s="186" t="s">
        <v>1</v>
      </c>
      <c r="F172" s="187" t="s">
        <v>249</v>
      </c>
      <c r="G172" s="13"/>
      <c r="H172" s="188">
        <v>6.2599999999999998</v>
      </c>
      <c r="I172" s="189"/>
      <c r="J172" s="13"/>
      <c r="K172" s="13"/>
      <c r="L172" s="184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6" t="s">
        <v>142</v>
      </c>
      <c r="AU172" s="186" t="s">
        <v>86</v>
      </c>
      <c r="AV172" s="13" t="s">
        <v>86</v>
      </c>
      <c r="AW172" s="13" t="s">
        <v>32</v>
      </c>
      <c r="AX172" s="13" t="s">
        <v>84</v>
      </c>
      <c r="AY172" s="186" t="s">
        <v>134</v>
      </c>
    </row>
    <row r="173" s="2" customFormat="1" ht="14.4" customHeight="1">
      <c r="A173" s="35"/>
      <c r="B173" s="169"/>
      <c r="C173" s="170" t="s">
        <v>250</v>
      </c>
      <c r="D173" s="170" t="s">
        <v>137</v>
      </c>
      <c r="E173" s="171" t="s">
        <v>251</v>
      </c>
      <c r="F173" s="172" t="s">
        <v>252</v>
      </c>
      <c r="G173" s="173" t="s">
        <v>146</v>
      </c>
      <c r="H173" s="174">
        <v>6.2599999999999998</v>
      </c>
      <c r="I173" s="175"/>
      <c r="J173" s="176">
        <f>ROUND(I173*H173,2)</f>
        <v>0</v>
      </c>
      <c r="K173" s="177"/>
      <c r="L173" s="36"/>
      <c r="M173" s="178" t="s">
        <v>1</v>
      </c>
      <c r="N173" s="179" t="s">
        <v>41</v>
      </c>
      <c r="O173" s="74"/>
      <c r="P173" s="180">
        <f>O173*H173</f>
        <v>0</v>
      </c>
      <c r="Q173" s="180">
        <v>0.00029999999999999997</v>
      </c>
      <c r="R173" s="180">
        <f>Q173*H173</f>
        <v>0.0018779999999999997</v>
      </c>
      <c r="S173" s="180">
        <v>0</v>
      </c>
      <c r="T173" s="181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2" t="s">
        <v>215</v>
      </c>
      <c r="AT173" s="182" t="s">
        <v>137</v>
      </c>
      <c r="AU173" s="182" t="s">
        <v>86</v>
      </c>
      <c r="AY173" s="16" t="s">
        <v>134</v>
      </c>
      <c r="BE173" s="183">
        <f>IF(N173="základní",J173,0)</f>
        <v>0</v>
      </c>
      <c r="BF173" s="183">
        <f>IF(N173="snížená",J173,0)</f>
        <v>0</v>
      </c>
      <c r="BG173" s="183">
        <f>IF(N173="zákl. přenesená",J173,0)</f>
        <v>0</v>
      </c>
      <c r="BH173" s="183">
        <f>IF(N173="sníž. přenesená",J173,0)</f>
        <v>0</v>
      </c>
      <c r="BI173" s="183">
        <f>IF(N173="nulová",J173,0)</f>
        <v>0</v>
      </c>
      <c r="BJ173" s="16" t="s">
        <v>84</v>
      </c>
      <c r="BK173" s="183">
        <f>ROUND(I173*H173,2)</f>
        <v>0</v>
      </c>
      <c r="BL173" s="16" t="s">
        <v>215</v>
      </c>
      <c r="BM173" s="182" t="s">
        <v>253</v>
      </c>
    </row>
    <row r="174" s="2" customFormat="1" ht="19.8" customHeight="1">
      <c r="A174" s="35"/>
      <c r="B174" s="169"/>
      <c r="C174" s="193" t="s">
        <v>254</v>
      </c>
      <c r="D174" s="193" t="s">
        <v>165</v>
      </c>
      <c r="E174" s="194" t="s">
        <v>255</v>
      </c>
      <c r="F174" s="195" t="s">
        <v>256</v>
      </c>
      <c r="G174" s="196" t="s">
        <v>146</v>
      </c>
      <c r="H174" s="197">
        <v>6.8860000000000001</v>
      </c>
      <c r="I174" s="198"/>
      <c r="J174" s="199">
        <f>ROUND(I174*H174,2)</f>
        <v>0</v>
      </c>
      <c r="K174" s="200"/>
      <c r="L174" s="201"/>
      <c r="M174" s="202" t="s">
        <v>1</v>
      </c>
      <c r="N174" s="203" t="s">
        <v>41</v>
      </c>
      <c r="O174" s="74"/>
      <c r="P174" s="180">
        <f>O174*H174</f>
        <v>0</v>
      </c>
      <c r="Q174" s="180">
        <v>0.0032000000000000002</v>
      </c>
      <c r="R174" s="180">
        <f>Q174*H174</f>
        <v>0.022035200000000001</v>
      </c>
      <c r="S174" s="180">
        <v>0</v>
      </c>
      <c r="T174" s="18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2" t="s">
        <v>257</v>
      </c>
      <c r="AT174" s="182" t="s">
        <v>165</v>
      </c>
      <c r="AU174" s="182" t="s">
        <v>86</v>
      </c>
      <c r="AY174" s="16" t="s">
        <v>134</v>
      </c>
      <c r="BE174" s="183">
        <f>IF(N174="základní",J174,0)</f>
        <v>0</v>
      </c>
      <c r="BF174" s="183">
        <f>IF(N174="snížená",J174,0)</f>
        <v>0</v>
      </c>
      <c r="BG174" s="183">
        <f>IF(N174="zákl. přenesená",J174,0)</f>
        <v>0</v>
      </c>
      <c r="BH174" s="183">
        <f>IF(N174="sníž. přenesená",J174,0)</f>
        <v>0</v>
      </c>
      <c r="BI174" s="183">
        <f>IF(N174="nulová",J174,0)</f>
        <v>0</v>
      </c>
      <c r="BJ174" s="16" t="s">
        <v>84</v>
      </c>
      <c r="BK174" s="183">
        <f>ROUND(I174*H174,2)</f>
        <v>0</v>
      </c>
      <c r="BL174" s="16" t="s">
        <v>215</v>
      </c>
      <c r="BM174" s="182" t="s">
        <v>258</v>
      </c>
    </row>
    <row r="175" s="13" customFormat="1">
      <c r="A175" s="13"/>
      <c r="B175" s="184"/>
      <c r="C175" s="13"/>
      <c r="D175" s="185" t="s">
        <v>142</v>
      </c>
      <c r="E175" s="13"/>
      <c r="F175" s="187" t="s">
        <v>259</v>
      </c>
      <c r="G175" s="13"/>
      <c r="H175" s="188">
        <v>6.8860000000000001</v>
      </c>
      <c r="I175" s="189"/>
      <c r="J175" s="13"/>
      <c r="K175" s="13"/>
      <c r="L175" s="184"/>
      <c r="M175" s="190"/>
      <c r="N175" s="191"/>
      <c r="O175" s="191"/>
      <c r="P175" s="191"/>
      <c r="Q175" s="191"/>
      <c r="R175" s="191"/>
      <c r="S175" s="191"/>
      <c r="T175" s="19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6" t="s">
        <v>142</v>
      </c>
      <c r="AU175" s="186" t="s">
        <v>86</v>
      </c>
      <c r="AV175" s="13" t="s">
        <v>86</v>
      </c>
      <c r="AW175" s="13" t="s">
        <v>3</v>
      </c>
      <c r="AX175" s="13" t="s">
        <v>84</v>
      </c>
      <c r="AY175" s="186" t="s">
        <v>134</v>
      </c>
    </row>
    <row r="176" s="2" customFormat="1" ht="14.4" customHeight="1">
      <c r="A176" s="35"/>
      <c r="B176" s="169"/>
      <c r="C176" s="170" t="s">
        <v>260</v>
      </c>
      <c r="D176" s="170" t="s">
        <v>137</v>
      </c>
      <c r="E176" s="171" t="s">
        <v>261</v>
      </c>
      <c r="F176" s="172" t="s">
        <v>262</v>
      </c>
      <c r="G176" s="173" t="s">
        <v>202</v>
      </c>
      <c r="H176" s="174">
        <v>9.9000000000000004</v>
      </c>
      <c r="I176" s="175"/>
      <c r="J176" s="176">
        <f>ROUND(I176*H176,2)</f>
        <v>0</v>
      </c>
      <c r="K176" s="177"/>
      <c r="L176" s="36"/>
      <c r="M176" s="178" t="s">
        <v>1</v>
      </c>
      <c r="N176" s="179" t="s">
        <v>41</v>
      </c>
      <c r="O176" s="74"/>
      <c r="P176" s="180">
        <f>O176*H176</f>
        <v>0</v>
      </c>
      <c r="Q176" s="180">
        <v>0</v>
      </c>
      <c r="R176" s="180">
        <f>Q176*H176</f>
        <v>0</v>
      </c>
      <c r="S176" s="180">
        <v>0.00029999999999999997</v>
      </c>
      <c r="T176" s="181">
        <f>S176*H176</f>
        <v>0.00297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2" t="s">
        <v>215</v>
      </c>
      <c r="AT176" s="182" t="s">
        <v>137</v>
      </c>
      <c r="AU176" s="182" t="s">
        <v>86</v>
      </c>
      <c r="AY176" s="16" t="s">
        <v>134</v>
      </c>
      <c r="BE176" s="183">
        <f>IF(N176="základní",J176,0)</f>
        <v>0</v>
      </c>
      <c r="BF176" s="183">
        <f>IF(N176="snížená",J176,0)</f>
        <v>0</v>
      </c>
      <c r="BG176" s="183">
        <f>IF(N176="zákl. přenesená",J176,0)</f>
        <v>0</v>
      </c>
      <c r="BH176" s="183">
        <f>IF(N176="sníž. přenesená",J176,0)</f>
        <v>0</v>
      </c>
      <c r="BI176" s="183">
        <f>IF(N176="nulová",J176,0)</f>
        <v>0</v>
      </c>
      <c r="BJ176" s="16" t="s">
        <v>84</v>
      </c>
      <c r="BK176" s="183">
        <f>ROUND(I176*H176,2)</f>
        <v>0</v>
      </c>
      <c r="BL176" s="16" t="s">
        <v>215</v>
      </c>
      <c r="BM176" s="182" t="s">
        <v>263</v>
      </c>
    </row>
    <row r="177" s="13" customFormat="1">
      <c r="A177" s="13"/>
      <c r="B177" s="184"/>
      <c r="C177" s="13"/>
      <c r="D177" s="185" t="s">
        <v>142</v>
      </c>
      <c r="E177" s="186" t="s">
        <v>1</v>
      </c>
      <c r="F177" s="187" t="s">
        <v>264</v>
      </c>
      <c r="G177" s="13"/>
      <c r="H177" s="188">
        <v>9.9000000000000004</v>
      </c>
      <c r="I177" s="189"/>
      <c r="J177" s="13"/>
      <c r="K177" s="13"/>
      <c r="L177" s="184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6" t="s">
        <v>142</v>
      </c>
      <c r="AU177" s="186" t="s">
        <v>86</v>
      </c>
      <c r="AV177" s="13" t="s">
        <v>86</v>
      </c>
      <c r="AW177" s="13" t="s">
        <v>32</v>
      </c>
      <c r="AX177" s="13" t="s">
        <v>84</v>
      </c>
      <c r="AY177" s="186" t="s">
        <v>134</v>
      </c>
    </row>
    <row r="178" s="2" customFormat="1" ht="14.4" customHeight="1">
      <c r="A178" s="35"/>
      <c r="B178" s="169"/>
      <c r="C178" s="170" t="s">
        <v>265</v>
      </c>
      <c r="D178" s="170" t="s">
        <v>137</v>
      </c>
      <c r="E178" s="171" t="s">
        <v>266</v>
      </c>
      <c r="F178" s="172" t="s">
        <v>267</v>
      </c>
      <c r="G178" s="173" t="s">
        <v>202</v>
      </c>
      <c r="H178" s="174">
        <v>9.9000000000000004</v>
      </c>
      <c r="I178" s="175"/>
      <c r="J178" s="176">
        <f>ROUND(I178*H178,2)</f>
        <v>0</v>
      </c>
      <c r="K178" s="177"/>
      <c r="L178" s="36"/>
      <c r="M178" s="178" t="s">
        <v>1</v>
      </c>
      <c r="N178" s="179" t="s">
        <v>41</v>
      </c>
      <c r="O178" s="74"/>
      <c r="P178" s="180">
        <f>O178*H178</f>
        <v>0</v>
      </c>
      <c r="Q178" s="180">
        <v>1.0000000000000001E-05</v>
      </c>
      <c r="R178" s="180">
        <f>Q178*H178</f>
        <v>9.9000000000000008E-05</v>
      </c>
      <c r="S178" s="180">
        <v>0</v>
      </c>
      <c r="T178" s="18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2" t="s">
        <v>215</v>
      </c>
      <c r="AT178" s="182" t="s">
        <v>137</v>
      </c>
      <c r="AU178" s="182" t="s">
        <v>86</v>
      </c>
      <c r="AY178" s="16" t="s">
        <v>134</v>
      </c>
      <c r="BE178" s="183">
        <f>IF(N178="základní",J178,0)</f>
        <v>0</v>
      </c>
      <c r="BF178" s="183">
        <f>IF(N178="snížená",J178,0)</f>
        <v>0</v>
      </c>
      <c r="BG178" s="183">
        <f>IF(N178="zákl. přenesená",J178,0)</f>
        <v>0</v>
      </c>
      <c r="BH178" s="183">
        <f>IF(N178="sníž. přenesená",J178,0)</f>
        <v>0</v>
      </c>
      <c r="BI178" s="183">
        <f>IF(N178="nulová",J178,0)</f>
        <v>0</v>
      </c>
      <c r="BJ178" s="16" t="s">
        <v>84</v>
      </c>
      <c r="BK178" s="183">
        <f>ROUND(I178*H178,2)</f>
        <v>0</v>
      </c>
      <c r="BL178" s="16" t="s">
        <v>215</v>
      </c>
      <c r="BM178" s="182" t="s">
        <v>268</v>
      </c>
    </row>
    <row r="179" s="13" customFormat="1">
      <c r="A179" s="13"/>
      <c r="B179" s="184"/>
      <c r="C179" s="13"/>
      <c r="D179" s="185" t="s">
        <v>142</v>
      </c>
      <c r="E179" s="186" t="s">
        <v>1</v>
      </c>
      <c r="F179" s="187" t="s">
        <v>264</v>
      </c>
      <c r="G179" s="13"/>
      <c r="H179" s="188">
        <v>9.9000000000000004</v>
      </c>
      <c r="I179" s="189"/>
      <c r="J179" s="13"/>
      <c r="K179" s="13"/>
      <c r="L179" s="184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6" t="s">
        <v>142</v>
      </c>
      <c r="AU179" s="186" t="s">
        <v>86</v>
      </c>
      <c r="AV179" s="13" t="s">
        <v>86</v>
      </c>
      <c r="AW179" s="13" t="s">
        <v>32</v>
      </c>
      <c r="AX179" s="13" t="s">
        <v>84</v>
      </c>
      <c r="AY179" s="186" t="s">
        <v>134</v>
      </c>
    </row>
    <row r="180" s="2" customFormat="1" ht="14.4" customHeight="1">
      <c r="A180" s="35"/>
      <c r="B180" s="169"/>
      <c r="C180" s="193" t="s">
        <v>269</v>
      </c>
      <c r="D180" s="193" t="s">
        <v>165</v>
      </c>
      <c r="E180" s="194" t="s">
        <v>270</v>
      </c>
      <c r="F180" s="195" t="s">
        <v>271</v>
      </c>
      <c r="G180" s="196" t="s">
        <v>202</v>
      </c>
      <c r="H180" s="197">
        <v>10.098000000000001</v>
      </c>
      <c r="I180" s="198"/>
      <c r="J180" s="199">
        <f>ROUND(I180*H180,2)</f>
        <v>0</v>
      </c>
      <c r="K180" s="200"/>
      <c r="L180" s="201"/>
      <c r="M180" s="202" t="s">
        <v>1</v>
      </c>
      <c r="N180" s="203" t="s">
        <v>41</v>
      </c>
      <c r="O180" s="74"/>
      <c r="P180" s="180">
        <f>O180*H180</f>
        <v>0</v>
      </c>
      <c r="Q180" s="180">
        <v>0.00029999999999999997</v>
      </c>
      <c r="R180" s="180">
        <f>Q180*H180</f>
        <v>0.0030293999999999998</v>
      </c>
      <c r="S180" s="180">
        <v>0</v>
      </c>
      <c r="T180" s="181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2" t="s">
        <v>257</v>
      </c>
      <c r="AT180" s="182" t="s">
        <v>165</v>
      </c>
      <c r="AU180" s="182" t="s">
        <v>86</v>
      </c>
      <c r="AY180" s="16" t="s">
        <v>134</v>
      </c>
      <c r="BE180" s="183">
        <f>IF(N180="základní",J180,0)</f>
        <v>0</v>
      </c>
      <c r="BF180" s="183">
        <f>IF(N180="snížená",J180,0)</f>
        <v>0</v>
      </c>
      <c r="BG180" s="183">
        <f>IF(N180="zákl. přenesená",J180,0)</f>
        <v>0</v>
      </c>
      <c r="BH180" s="183">
        <f>IF(N180="sníž. přenesená",J180,0)</f>
        <v>0</v>
      </c>
      <c r="BI180" s="183">
        <f>IF(N180="nulová",J180,0)</f>
        <v>0</v>
      </c>
      <c r="BJ180" s="16" t="s">
        <v>84</v>
      </c>
      <c r="BK180" s="183">
        <f>ROUND(I180*H180,2)</f>
        <v>0</v>
      </c>
      <c r="BL180" s="16" t="s">
        <v>215</v>
      </c>
      <c r="BM180" s="182" t="s">
        <v>272</v>
      </c>
    </row>
    <row r="181" s="13" customFormat="1">
      <c r="A181" s="13"/>
      <c r="B181" s="184"/>
      <c r="C181" s="13"/>
      <c r="D181" s="185" t="s">
        <v>142</v>
      </c>
      <c r="E181" s="13"/>
      <c r="F181" s="187" t="s">
        <v>273</v>
      </c>
      <c r="G181" s="13"/>
      <c r="H181" s="188">
        <v>10.098000000000001</v>
      </c>
      <c r="I181" s="189"/>
      <c r="J181" s="13"/>
      <c r="K181" s="13"/>
      <c r="L181" s="184"/>
      <c r="M181" s="190"/>
      <c r="N181" s="191"/>
      <c r="O181" s="191"/>
      <c r="P181" s="191"/>
      <c r="Q181" s="191"/>
      <c r="R181" s="191"/>
      <c r="S181" s="191"/>
      <c r="T181" s="19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6" t="s">
        <v>142</v>
      </c>
      <c r="AU181" s="186" t="s">
        <v>86</v>
      </c>
      <c r="AV181" s="13" t="s">
        <v>86</v>
      </c>
      <c r="AW181" s="13" t="s">
        <v>3</v>
      </c>
      <c r="AX181" s="13" t="s">
        <v>84</v>
      </c>
      <c r="AY181" s="186" t="s">
        <v>134</v>
      </c>
    </row>
    <row r="182" s="2" customFormat="1" ht="19.8" customHeight="1">
      <c r="A182" s="35"/>
      <c r="B182" s="169"/>
      <c r="C182" s="170" t="s">
        <v>274</v>
      </c>
      <c r="D182" s="170" t="s">
        <v>137</v>
      </c>
      <c r="E182" s="171" t="s">
        <v>275</v>
      </c>
      <c r="F182" s="172" t="s">
        <v>276</v>
      </c>
      <c r="G182" s="173" t="s">
        <v>277</v>
      </c>
      <c r="H182" s="204"/>
      <c r="I182" s="175"/>
      <c r="J182" s="176">
        <f>ROUND(I182*H182,2)</f>
        <v>0</v>
      </c>
      <c r="K182" s="177"/>
      <c r="L182" s="36"/>
      <c r="M182" s="178" t="s">
        <v>1</v>
      </c>
      <c r="N182" s="179" t="s">
        <v>41</v>
      </c>
      <c r="O182" s="74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1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2" t="s">
        <v>215</v>
      </c>
      <c r="AT182" s="182" t="s">
        <v>137</v>
      </c>
      <c r="AU182" s="182" t="s">
        <v>86</v>
      </c>
      <c r="AY182" s="16" t="s">
        <v>134</v>
      </c>
      <c r="BE182" s="183">
        <f>IF(N182="základní",J182,0)</f>
        <v>0</v>
      </c>
      <c r="BF182" s="183">
        <f>IF(N182="snížená",J182,0)</f>
        <v>0</v>
      </c>
      <c r="BG182" s="183">
        <f>IF(N182="zákl. přenesená",J182,0)</f>
        <v>0</v>
      </c>
      <c r="BH182" s="183">
        <f>IF(N182="sníž. přenesená",J182,0)</f>
        <v>0</v>
      </c>
      <c r="BI182" s="183">
        <f>IF(N182="nulová",J182,0)</f>
        <v>0</v>
      </c>
      <c r="BJ182" s="16" t="s">
        <v>84</v>
      </c>
      <c r="BK182" s="183">
        <f>ROUND(I182*H182,2)</f>
        <v>0</v>
      </c>
      <c r="BL182" s="16" t="s">
        <v>215</v>
      </c>
      <c r="BM182" s="182" t="s">
        <v>278</v>
      </c>
    </row>
    <row r="183" s="12" customFormat="1" ht="22.8" customHeight="1">
      <c r="A183" s="12"/>
      <c r="B183" s="156"/>
      <c r="C183" s="12"/>
      <c r="D183" s="157" t="s">
        <v>75</v>
      </c>
      <c r="E183" s="167" t="s">
        <v>279</v>
      </c>
      <c r="F183" s="167" t="s">
        <v>280</v>
      </c>
      <c r="G183" s="12"/>
      <c r="H183" s="12"/>
      <c r="I183" s="159"/>
      <c r="J183" s="168">
        <f>BK183</f>
        <v>0</v>
      </c>
      <c r="K183" s="12"/>
      <c r="L183" s="156"/>
      <c r="M183" s="161"/>
      <c r="N183" s="162"/>
      <c r="O183" s="162"/>
      <c r="P183" s="163">
        <f>SUM(P184:P185)</f>
        <v>0</v>
      </c>
      <c r="Q183" s="162"/>
      <c r="R183" s="163">
        <f>SUM(R184:R185)</f>
        <v>0.00044687999999999998</v>
      </c>
      <c r="S183" s="162"/>
      <c r="T183" s="164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7" t="s">
        <v>86</v>
      </c>
      <c r="AT183" s="165" t="s">
        <v>75</v>
      </c>
      <c r="AU183" s="165" t="s">
        <v>84</v>
      </c>
      <c r="AY183" s="157" t="s">
        <v>134</v>
      </c>
      <c r="BK183" s="166">
        <f>SUM(BK184:BK185)</f>
        <v>0</v>
      </c>
    </row>
    <row r="184" s="2" customFormat="1" ht="14.4" customHeight="1">
      <c r="A184" s="35"/>
      <c r="B184" s="169"/>
      <c r="C184" s="170" t="s">
        <v>281</v>
      </c>
      <c r="D184" s="170" t="s">
        <v>137</v>
      </c>
      <c r="E184" s="171" t="s">
        <v>282</v>
      </c>
      <c r="F184" s="172" t="s">
        <v>283</v>
      </c>
      <c r="G184" s="173" t="s">
        <v>146</v>
      </c>
      <c r="H184" s="174">
        <v>3.1920000000000002</v>
      </c>
      <c r="I184" s="175"/>
      <c r="J184" s="176">
        <f>ROUND(I184*H184,2)</f>
        <v>0</v>
      </c>
      <c r="K184" s="177"/>
      <c r="L184" s="36"/>
      <c r="M184" s="178" t="s">
        <v>1</v>
      </c>
      <c r="N184" s="179" t="s">
        <v>41</v>
      </c>
      <c r="O184" s="74"/>
      <c r="P184" s="180">
        <f>O184*H184</f>
        <v>0</v>
      </c>
      <c r="Q184" s="180">
        <v>0.00013999999999999999</v>
      </c>
      <c r="R184" s="180">
        <f>Q184*H184</f>
        <v>0.00044687999999999998</v>
      </c>
      <c r="S184" s="180">
        <v>0</v>
      </c>
      <c r="T184" s="18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2" t="s">
        <v>215</v>
      </c>
      <c r="AT184" s="182" t="s">
        <v>137</v>
      </c>
      <c r="AU184" s="182" t="s">
        <v>86</v>
      </c>
      <c r="AY184" s="16" t="s">
        <v>134</v>
      </c>
      <c r="BE184" s="183">
        <f>IF(N184="základní",J184,0)</f>
        <v>0</v>
      </c>
      <c r="BF184" s="183">
        <f>IF(N184="snížená",J184,0)</f>
        <v>0</v>
      </c>
      <c r="BG184" s="183">
        <f>IF(N184="zákl. přenesená",J184,0)</f>
        <v>0</v>
      </c>
      <c r="BH184" s="183">
        <f>IF(N184="sníž. přenesená",J184,0)</f>
        <v>0</v>
      </c>
      <c r="BI184" s="183">
        <f>IF(N184="nulová",J184,0)</f>
        <v>0</v>
      </c>
      <c r="BJ184" s="16" t="s">
        <v>84</v>
      </c>
      <c r="BK184" s="183">
        <f>ROUND(I184*H184,2)</f>
        <v>0</v>
      </c>
      <c r="BL184" s="16" t="s">
        <v>215</v>
      </c>
      <c r="BM184" s="182" t="s">
        <v>284</v>
      </c>
    </row>
    <row r="185" s="13" customFormat="1">
      <c r="A185" s="13"/>
      <c r="B185" s="184"/>
      <c r="C185" s="13"/>
      <c r="D185" s="185" t="s">
        <v>142</v>
      </c>
      <c r="E185" s="186" t="s">
        <v>1</v>
      </c>
      <c r="F185" s="187" t="s">
        <v>285</v>
      </c>
      <c r="G185" s="13"/>
      <c r="H185" s="188">
        <v>3.1920000000000002</v>
      </c>
      <c r="I185" s="189"/>
      <c r="J185" s="13"/>
      <c r="K185" s="13"/>
      <c r="L185" s="184"/>
      <c r="M185" s="190"/>
      <c r="N185" s="191"/>
      <c r="O185" s="191"/>
      <c r="P185" s="191"/>
      <c r="Q185" s="191"/>
      <c r="R185" s="191"/>
      <c r="S185" s="191"/>
      <c r="T185" s="19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6" t="s">
        <v>142</v>
      </c>
      <c r="AU185" s="186" t="s">
        <v>86</v>
      </c>
      <c r="AV185" s="13" t="s">
        <v>86</v>
      </c>
      <c r="AW185" s="13" t="s">
        <v>32</v>
      </c>
      <c r="AX185" s="13" t="s">
        <v>84</v>
      </c>
      <c r="AY185" s="186" t="s">
        <v>134</v>
      </c>
    </row>
    <row r="186" s="12" customFormat="1" ht="25.92" customHeight="1">
      <c r="A186" s="12"/>
      <c r="B186" s="156"/>
      <c r="C186" s="12"/>
      <c r="D186" s="157" t="s">
        <v>75</v>
      </c>
      <c r="E186" s="158" t="s">
        <v>286</v>
      </c>
      <c r="F186" s="158" t="s">
        <v>287</v>
      </c>
      <c r="G186" s="12"/>
      <c r="H186" s="12"/>
      <c r="I186" s="159"/>
      <c r="J186" s="160">
        <f>BK186</f>
        <v>0</v>
      </c>
      <c r="K186" s="12"/>
      <c r="L186" s="156"/>
      <c r="M186" s="161"/>
      <c r="N186" s="162"/>
      <c r="O186" s="162"/>
      <c r="P186" s="163">
        <f>P187+P189</f>
        <v>0</v>
      </c>
      <c r="Q186" s="162"/>
      <c r="R186" s="163">
        <f>R187+R189</f>
        <v>0</v>
      </c>
      <c r="S186" s="162"/>
      <c r="T186" s="164">
        <f>T187+T189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7" t="s">
        <v>160</v>
      </c>
      <c r="AT186" s="165" t="s">
        <v>75</v>
      </c>
      <c r="AU186" s="165" t="s">
        <v>76</v>
      </c>
      <c r="AY186" s="157" t="s">
        <v>134</v>
      </c>
      <c r="BK186" s="166">
        <f>BK187+BK189</f>
        <v>0</v>
      </c>
    </row>
    <row r="187" s="12" customFormat="1" ht="22.8" customHeight="1">
      <c r="A187" s="12"/>
      <c r="B187" s="156"/>
      <c r="C187" s="12"/>
      <c r="D187" s="157" t="s">
        <v>75</v>
      </c>
      <c r="E187" s="167" t="s">
        <v>288</v>
      </c>
      <c r="F187" s="167" t="s">
        <v>289</v>
      </c>
      <c r="G187" s="12"/>
      <c r="H187" s="12"/>
      <c r="I187" s="159"/>
      <c r="J187" s="168">
        <f>BK187</f>
        <v>0</v>
      </c>
      <c r="K187" s="12"/>
      <c r="L187" s="156"/>
      <c r="M187" s="161"/>
      <c r="N187" s="162"/>
      <c r="O187" s="162"/>
      <c r="P187" s="163">
        <f>P188</f>
        <v>0</v>
      </c>
      <c r="Q187" s="162"/>
      <c r="R187" s="163">
        <f>R188</f>
        <v>0</v>
      </c>
      <c r="S187" s="162"/>
      <c r="T187" s="164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57" t="s">
        <v>160</v>
      </c>
      <c r="AT187" s="165" t="s">
        <v>75</v>
      </c>
      <c r="AU187" s="165" t="s">
        <v>84</v>
      </c>
      <c r="AY187" s="157" t="s">
        <v>134</v>
      </c>
      <c r="BK187" s="166">
        <f>BK188</f>
        <v>0</v>
      </c>
    </row>
    <row r="188" s="2" customFormat="1" ht="14.4" customHeight="1">
      <c r="A188" s="35"/>
      <c r="B188" s="169"/>
      <c r="C188" s="170" t="s">
        <v>290</v>
      </c>
      <c r="D188" s="170" t="s">
        <v>137</v>
      </c>
      <c r="E188" s="171" t="s">
        <v>291</v>
      </c>
      <c r="F188" s="172" t="s">
        <v>289</v>
      </c>
      <c r="G188" s="173" t="s">
        <v>292</v>
      </c>
      <c r="H188" s="174">
        <v>1</v>
      </c>
      <c r="I188" s="175"/>
      <c r="J188" s="176">
        <f>ROUND(I188*H188,2)</f>
        <v>0</v>
      </c>
      <c r="K188" s="177"/>
      <c r="L188" s="36"/>
      <c r="M188" s="178" t="s">
        <v>1</v>
      </c>
      <c r="N188" s="179" t="s">
        <v>41</v>
      </c>
      <c r="O188" s="74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2" t="s">
        <v>293</v>
      </c>
      <c r="AT188" s="182" t="s">
        <v>137</v>
      </c>
      <c r="AU188" s="182" t="s">
        <v>86</v>
      </c>
      <c r="AY188" s="16" t="s">
        <v>134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16" t="s">
        <v>84</v>
      </c>
      <c r="BK188" s="183">
        <f>ROUND(I188*H188,2)</f>
        <v>0</v>
      </c>
      <c r="BL188" s="16" t="s">
        <v>293</v>
      </c>
      <c r="BM188" s="182" t="s">
        <v>294</v>
      </c>
    </row>
    <row r="189" s="12" customFormat="1" ht="22.8" customHeight="1">
      <c r="A189" s="12"/>
      <c r="B189" s="156"/>
      <c r="C189" s="12"/>
      <c r="D189" s="157" t="s">
        <v>75</v>
      </c>
      <c r="E189" s="167" t="s">
        <v>295</v>
      </c>
      <c r="F189" s="167" t="s">
        <v>296</v>
      </c>
      <c r="G189" s="12"/>
      <c r="H189" s="12"/>
      <c r="I189" s="159"/>
      <c r="J189" s="168">
        <f>BK189</f>
        <v>0</v>
      </c>
      <c r="K189" s="12"/>
      <c r="L189" s="156"/>
      <c r="M189" s="161"/>
      <c r="N189" s="162"/>
      <c r="O189" s="162"/>
      <c r="P189" s="163">
        <f>P190</f>
        <v>0</v>
      </c>
      <c r="Q189" s="162"/>
      <c r="R189" s="163">
        <f>R190</f>
        <v>0</v>
      </c>
      <c r="S189" s="162"/>
      <c r="T189" s="164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57" t="s">
        <v>160</v>
      </c>
      <c r="AT189" s="165" t="s">
        <v>75</v>
      </c>
      <c r="AU189" s="165" t="s">
        <v>84</v>
      </c>
      <c r="AY189" s="157" t="s">
        <v>134</v>
      </c>
      <c r="BK189" s="166">
        <f>BK190</f>
        <v>0</v>
      </c>
    </row>
    <row r="190" s="2" customFormat="1" ht="14.4" customHeight="1">
      <c r="A190" s="35"/>
      <c r="B190" s="169"/>
      <c r="C190" s="170" t="s">
        <v>297</v>
      </c>
      <c r="D190" s="170" t="s">
        <v>137</v>
      </c>
      <c r="E190" s="171" t="s">
        <v>298</v>
      </c>
      <c r="F190" s="172" t="s">
        <v>299</v>
      </c>
      <c r="G190" s="173" t="s">
        <v>292</v>
      </c>
      <c r="H190" s="174">
        <v>1</v>
      </c>
      <c r="I190" s="175"/>
      <c r="J190" s="176">
        <f>ROUND(I190*H190,2)</f>
        <v>0</v>
      </c>
      <c r="K190" s="177"/>
      <c r="L190" s="36"/>
      <c r="M190" s="205" t="s">
        <v>1</v>
      </c>
      <c r="N190" s="206" t="s">
        <v>41</v>
      </c>
      <c r="O190" s="207"/>
      <c r="P190" s="208">
        <f>O190*H190</f>
        <v>0</v>
      </c>
      <c r="Q190" s="208">
        <v>0</v>
      </c>
      <c r="R190" s="208">
        <f>Q190*H190</f>
        <v>0</v>
      </c>
      <c r="S190" s="208">
        <v>0</v>
      </c>
      <c r="T190" s="20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2" t="s">
        <v>293</v>
      </c>
      <c r="AT190" s="182" t="s">
        <v>137</v>
      </c>
      <c r="AU190" s="182" t="s">
        <v>86</v>
      </c>
      <c r="AY190" s="16" t="s">
        <v>134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6" t="s">
        <v>84</v>
      </c>
      <c r="BK190" s="183">
        <f>ROUND(I190*H190,2)</f>
        <v>0</v>
      </c>
      <c r="BL190" s="16" t="s">
        <v>293</v>
      </c>
      <c r="BM190" s="182" t="s">
        <v>300</v>
      </c>
    </row>
    <row r="191" s="2" customFormat="1" ht="6.96" customHeight="1">
      <c r="A191" s="35"/>
      <c r="B191" s="57"/>
      <c r="C191" s="58"/>
      <c r="D191" s="58"/>
      <c r="E191" s="58"/>
      <c r="F191" s="58"/>
      <c r="G191" s="58"/>
      <c r="H191" s="58"/>
      <c r="I191" s="58"/>
      <c r="J191" s="58"/>
      <c r="K191" s="58"/>
      <c r="L191" s="36"/>
      <c r="M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</row>
  </sheetData>
  <autoFilter ref="C127:K190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99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4.4" customHeight="1">
      <c r="B7" s="19"/>
      <c r="E7" s="118" t="str">
        <f>'Rekapitulace stavby'!K6</f>
        <v>Dětské centrum K.Vary p.o. Zítkova 1267/4 -Výměna elektroinstalace a UPS ve 4.np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100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5.6" customHeight="1">
      <c r="A9" s="35"/>
      <c r="B9" s="36"/>
      <c r="C9" s="35"/>
      <c r="D9" s="35"/>
      <c r="E9" s="64" t="s">
        <v>301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3. 4. 2025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">
        <v>34</v>
      </c>
      <c r="F24" s="35"/>
      <c r="G24" s="35"/>
      <c r="H24" s="35"/>
      <c r="I24" s="29" t="s">
        <v>27</v>
      </c>
      <c r="J24" s="2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4.4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36</v>
      </c>
      <c r="E30" s="35"/>
      <c r="F30" s="35"/>
      <c r="G30" s="35"/>
      <c r="H30" s="35"/>
      <c r="I30" s="35"/>
      <c r="J30" s="93">
        <f>ROUND(J129,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40</v>
      </c>
      <c r="E33" s="29" t="s">
        <v>41</v>
      </c>
      <c r="F33" s="124">
        <f>ROUND((SUM(BE129:BE269)),  2)</f>
        <v>0</v>
      </c>
      <c r="G33" s="35"/>
      <c r="H33" s="35"/>
      <c r="I33" s="125">
        <v>0.20999999999999999</v>
      </c>
      <c r="J33" s="124">
        <f>ROUND(((SUM(BE129:BE269))*I33),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4">
        <f>ROUND((SUM(BF129:BF269)),  2)</f>
        <v>0</v>
      </c>
      <c r="G34" s="35"/>
      <c r="H34" s="35"/>
      <c r="I34" s="125">
        <v>0.12</v>
      </c>
      <c r="J34" s="124">
        <f>ROUND(((SUM(BF129:BF269))*I34),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4">
        <f>ROUND((SUM(BG129:BG269)),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4">
        <f>ROUND((SUM(BH129:BH269)),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4">
        <f>ROUND((SUM(BI129:BI269)),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46</v>
      </c>
      <c r="E39" s="78"/>
      <c r="F39" s="78"/>
      <c r="G39" s="128" t="s">
        <v>47</v>
      </c>
      <c r="H39" s="129" t="s">
        <v>48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32" t="s">
        <v>52</v>
      </c>
      <c r="G61" s="55" t="s">
        <v>51</v>
      </c>
      <c r="H61" s="38"/>
      <c r="I61" s="38"/>
      <c r="J61" s="133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32" t="s">
        <v>52</v>
      </c>
      <c r="G76" s="55" t="s">
        <v>51</v>
      </c>
      <c r="H76" s="38"/>
      <c r="I76" s="38"/>
      <c r="J76" s="133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102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4.4" customHeight="1">
      <c r="A85" s="35"/>
      <c r="B85" s="36"/>
      <c r="C85" s="35"/>
      <c r="D85" s="35"/>
      <c r="E85" s="118" t="str">
        <f>E7</f>
        <v>Dětské centrum K.Vary p.o. Zítkova 1267/4 -Výměna elektroinstalace a UPS ve 4.np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100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5.6" customHeight="1">
      <c r="A87" s="35"/>
      <c r="B87" s="36"/>
      <c r="C87" s="35"/>
      <c r="D87" s="35"/>
      <c r="E87" s="64" t="str">
        <f>E9</f>
        <v>02 - Silnoproud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 xml:space="preserve"> </v>
      </c>
      <c r="G89" s="35"/>
      <c r="H89" s="35"/>
      <c r="I89" s="29" t="s">
        <v>22</v>
      </c>
      <c r="J89" s="66" t="str">
        <f>IF(J12="","",J12)</f>
        <v>3. 4. 2025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6" customHeight="1">
      <c r="A91" s="35"/>
      <c r="B91" s="36"/>
      <c r="C91" s="29" t="s">
        <v>24</v>
      </c>
      <c r="D91" s="35"/>
      <c r="E91" s="35"/>
      <c r="F91" s="24" t="str">
        <f>E15</f>
        <v>Dětské centrum K.Vary</v>
      </c>
      <c r="G91" s="35"/>
      <c r="H91" s="35"/>
      <c r="I91" s="29" t="s">
        <v>30</v>
      </c>
      <c r="J91" s="33" t="str">
        <f>E21</f>
        <v>I.Křesina K.Vary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6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>Šimková Dita, K.Vary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103</v>
      </c>
      <c r="D94" s="126"/>
      <c r="E94" s="126"/>
      <c r="F94" s="126"/>
      <c r="G94" s="126"/>
      <c r="H94" s="126"/>
      <c r="I94" s="126"/>
      <c r="J94" s="135" t="s">
        <v>104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105</v>
      </c>
      <c r="D96" s="35"/>
      <c r="E96" s="35"/>
      <c r="F96" s="35"/>
      <c r="G96" s="35"/>
      <c r="H96" s="35"/>
      <c r="I96" s="35"/>
      <c r="J96" s="93">
        <f>J129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106</v>
      </c>
    </row>
    <row r="97" s="9" customFormat="1" ht="24.96" customHeight="1">
      <c r="A97" s="9"/>
      <c r="B97" s="137"/>
      <c r="C97" s="9"/>
      <c r="D97" s="138" t="s">
        <v>107</v>
      </c>
      <c r="E97" s="139"/>
      <c r="F97" s="139"/>
      <c r="G97" s="139"/>
      <c r="H97" s="139"/>
      <c r="I97" s="139"/>
      <c r="J97" s="140">
        <f>J130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109</v>
      </c>
      <c r="E98" s="143"/>
      <c r="F98" s="143"/>
      <c r="G98" s="143"/>
      <c r="H98" s="143"/>
      <c r="I98" s="143"/>
      <c r="J98" s="144">
        <f>J131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1"/>
      <c r="C99" s="10"/>
      <c r="D99" s="142" t="s">
        <v>110</v>
      </c>
      <c r="E99" s="143"/>
      <c r="F99" s="143"/>
      <c r="G99" s="143"/>
      <c r="H99" s="143"/>
      <c r="I99" s="143"/>
      <c r="J99" s="144">
        <f>J134</f>
        <v>0</v>
      </c>
      <c r="K99" s="10"/>
      <c r="L99" s="14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1"/>
      <c r="C100" s="10"/>
      <c r="D100" s="142" t="s">
        <v>302</v>
      </c>
      <c r="E100" s="143"/>
      <c r="F100" s="143"/>
      <c r="G100" s="143"/>
      <c r="H100" s="143"/>
      <c r="I100" s="143"/>
      <c r="J100" s="144">
        <f>J139</f>
        <v>0</v>
      </c>
      <c r="K100" s="10"/>
      <c r="L100" s="14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1"/>
      <c r="C101" s="10"/>
      <c r="D101" s="142" t="s">
        <v>112</v>
      </c>
      <c r="E101" s="143"/>
      <c r="F101" s="143"/>
      <c r="G101" s="143"/>
      <c r="H101" s="143"/>
      <c r="I101" s="143"/>
      <c r="J101" s="144">
        <f>J145</f>
        <v>0</v>
      </c>
      <c r="K101" s="10"/>
      <c r="L101" s="14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7"/>
      <c r="C102" s="9"/>
      <c r="D102" s="138" t="s">
        <v>113</v>
      </c>
      <c r="E102" s="139"/>
      <c r="F102" s="139"/>
      <c r="G102" s="139"/>
      <c r="H102" s="139"/>
      <c r="I102" s="139"/>
      <c r="J102" s="140">
        <f>J147</f>
        <v>0</v>
      </c>
      <c r="K102" s="9"/>
      <c r="L102" s="13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1"/>
      <c r="C103" s="10"/>
      <c r="D103" s="142" t="s">
        <v>303</v>
      </c>
      <c r="E103" s="143"/>
      <c r="F103" s="143"/>
      <c r="G103" s="143"/>
      <c r="H103" s="143"/>
      <c r="I103" s="143"/>
      <c r="J103" s="144">
        <f>J148</f>
        <v>0</v>
      </c>
      <c r="K103" s="10"/>
      <c r="L103" s="14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37"/>
      <c r="C104" s="9"/>
      <c r="D104" s="138" t="s">
        <v>116</v>
      </c>
      <c r="E104" s="139"/>
      <c r="F104" s="139"/>
      <c r="G104" s="139"/>
      <c r="H104" s="139"/>
      <c r="I104" s="139"/>
      <c r="J104" s="140">
        <f>J257</f>
        <v>0</v>
      </c>
      <c r="K104" s="9"/>
      <c r="L104" s="13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1"/>
      <c r="C105" s="10"/>
      <c r="D105" s="142" t="s">
        <v>304</v>
      </c>
      <c r="E105" s="143"/>
      <c r="F105" s="143"/>
      <c r="G105" s="143"/>
      <c r="H105" s="143"/>
      <c r="I105" s="143"/>
      <c r="J105" s="144">
        <f>J258</f>
        <v>0</v>
      </c>
      <c r="K105" s="10"/>
      <c r="L105" s="14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1"/>
      <c r="C106" s="10"/>
      <c r="D106" s="142" t="s">
        <v>117</v>
      </c>
      <c r="E106" s="143"/>
      <c r="F106" s="143"/>
      <c r="G106" s="143"/>
      <c r="H106" s="143"/>
      <c r="I106" s="143"/>
      <c r="J106" s="144">
        <f>J260</f>
        <v>0</v>
      </c>
      <c r="K106" s="10"/>
      <c r="L106" s="14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1"/>
      <c r="C107" s="10"/>
      <c r="D107" s="142" t="s">
        <v>118</v>
      </c>
      <c r="E107" s="143"/>
      <c r="F107" s="143"/>
      <c r="G107" s="143"/>
      <c r="H107" s="143"/>
      <c r="I107" s="143"/>
      <c r="J107" s="144">
        <f>J262</f>
        <v>0</v>
      </c>
      <c r="K107" s="10"/>
      <c r="L107" s="14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1"/>
      <c r="C108" s="10"/>
      <c r="D108" s="142" t="s">
        <v>305</v>
      </c>
      <c r="E108" s="143"/>
      <c r="F108" s="143"/>
      <c r="G108" s="143"/>
      <c r="H108" s="143"/>
      <c r="I108" s="143"/>
      <c r="J108" s="144">
        <f>J266</f>
        <v>0</v>
      </c>
      <c r="K108" s="10"/>
      <c r="L108" s="14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1"/>
      <c r="C109" s="10"/>
      <c r="D109" s="142" t="s">
        <v>306</v>
      </c>
      <c r="E109" s="143"/>
      <c r="F109" s="143"/>
      <c r="G109" s="143"/>
      <c r="H109" s="143"/>
      <c r="I109" s="143"/>
      <c r="J109" s="144">
        <f>J268</f>
        <v>0</v>
      </c>
      <c r="K109" s="10"/>
      <c r="L109" s="14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119</v>
      </c>
      <c r="D116" s="35"/>
      <c r="E116" s="35"/>
      <c r="F116" s="35"/>
      <c r="G116" s="35"/>
      <c r="H116" s="35"/>
      <c r="I116" s="35"/>
      <c r="J116" s="35"/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5"/>
      <c r="E118" s="35"/>
      <c r="F118" s="35"/>
      <c r="G118" s="35"/>
      <c r="H118" s="35"/>
      <c r="I118" s="35"/>
      <c r="J118" s="35"/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4.4" customHeight="1">
      <c r="A119" s="35"/>
      <c r="B119" s="36"/>
      <c r="C119" s="35"/>
      <c r="D119" s="35"/>
      <c r="E119" s="118" t="str">
        <f>E7</f>
        <v>Dětské centrum K.Vary p.o. Zítkova 1267/4 -Výměna elektroinstalace a UPS ve 4.np</v>
      </c>
      <c r="F119" s="29"/>
      <c r="G119" s="29"/>
      <c r="H119" s="29"/>
      <c r="I119" s="35"/>
      <c r="J119" s="35"/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100</v>
      </c>
      <c r="D120" s="35"/>
      <c r="E120" s="35"/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6" customHeight="1">
      <c r="A121" s="35"/>
      <c r="B121" s="36"/>
      <c r="C121" s="35"/>
      <c r="D121" s="35"/>
      <c r="E121" s="64" t="str">
        <f>E9</f>
        <v>02 - Silnoproud</v>
      </c>
      <c r="F121" s="35"/>
      <c r="G121" s="35"/>
      <c r="H121" s="35"/>
      <c r="I121" s="35"/>
      <c r="J121" s="35"/>
      <c r="K121" s="35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5"/>
      <c r="D122" s="35"/>
      <c r="E122" s="35"/>
      <c r="F122" s="35"/>
      <c r="G122" s="35"/>
      <c r="H122" s="35"/>
      <c r="I122" s="35"/>
      <c r="J122" s="35"/>
      <c r="K122" s="35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5"/>
      <c r="E123" s="35"/>
      <c r="F123" s="24" t="str">
        <f>F12</f>
        <v xml:space="preserve"> </v>
      </c>
      <c r="G123" s="35"/>
      <c r="H123" s="35"/>
      <c r="I123" s="29" t="s">
        <v>22</v>
      </c>
      <c r="J123" s="66" t="str">
        <f>IF(J12="","",J12)</f>
        <v>3. 4. 2025</v>
      </c>
      <c r="K123" s="35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6" customHeight="1">
      <c r="A125" s="35"/>
      <c r="B125" s="36"/>
      <c r="C125" s="29" t="s">
        <v>24</v>
      </c>
      <c r="D125" s="35"/>
      <c r="E125" s="35"/>
      <c r="F125" s="24" t="str">
        <f>E15</f>
        <v>Dětské centrum K.Vary</v>
      </c>
      <c r="G125" s="35"/>
      <c r="H125" s="35"/>
      <c r="I125" s="29" t="s">
        <v>30</v>
      </c>
      <c r="J125" s="33" t="str">
        <f>E21</f>
        <v>I.Křesina K.Vary</v>
      </c>
      <c r="K125" s="35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6" customHeight="1">
      <c r="A126" s="35"/>
      <c r="B126" s="36"/>
      <c r="C126" s="29" t="s">
        <v>28</v>
      </c>
      <c r="D126" s="35"/>
      <c r="E126" s="35"/>
      <c r="F126" s="24" t="str">
        <f>IF(E18="","",E18)</f>
        <v>Vyplň údaj</v>
      </c>
      <c r="G126" s="35"/>
      <c r="H126" s="35"/>
      <c r="I126" s="29" t="s">
        <v>33</v>
      </c>
      <c r="J126" s="33" t="str">
        <f>E24</f>
        <v>Šimková Dita, K.Vary</v>
      </c>
      <c r="K126" s="35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5"/>
      <c r="D127" s="35"/>
      <c r="E127" s="35"/>
      <c r="F127" s="35"/>
      <c r="G127" s="35"/>
      <c r="H127" s="35"/>
      <c r="I127" s="35"/>
      <c r="J127" s="35"/>
      <c r="K127" s="35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45"/>
      <c r="B128" s="146"/>
      <c r="C128" s="147" t="s">
        <v>120</v>
      </c>
      <c r="D128" s="148" t="s">
        <v>61</v>
      </c>
      <c r="E128" s="148" t="s">
        <v>57</v>
      </c>
      <c r="F128" s="148" t="s">
        <v>58</v>
      </c>
      <c r="G128" s="148" t="s">
        <v>121</v>
      </c>
      <c r="H128" s="148" t="s">
        <v>122</v>
      </c>
      <c r="I128" s="148" t="s">
        <v>123</v>
      </c>
      <c r="J128" s="149" t="s">
        <v>104</v>
      </c>
      <c r="K128" s="150" t="s">
        <v>124</v>
      </c>
      <c r="L128" s="151"/>
      <c r="M128" s="83" t="s">
        <v>1</v>
      </c>
      <c r="N128" s="84" t="s">
        <v>40</v>
      </c>
      <c r="O128" s="84" t="s">
        <v>125</v>
      </c>
      <c r="P128" s="84" t="s">
        <v>126</v>
      </c>
      <c r="Q128" s="84" t="s">
        <v>127</v>
      </c>
      <c r="R128" s="84" t="s">
        <v>128</v>
      </c>
      <c r="S128" s="84" t="s">
        <v>129</v>
      </c>
      <c r="T128" s="85" t="s">
        <v>130</v>
      </c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</row>
    <row r="129" s="2" customFormat="1" ht="22.8" customHeight="1">
      <c r="A129" s="35"/>
      <c r="B129" s="36"/>
      <c r="C129" s="90" t="s">
        <v>131</v>
      </c>
      <c r="D129" s="35"/>
      <c r="E129" s="35"/>
      <c r="F129" s="35"/>
      <c r="G129" s="35"/>
      <c r="H129" s="35"/>
      <c r="I129" s="35"/>
      <c r="J129" s="152">
        <f>BK129</f>
        <v>0</v>
      </c>
      <c r="K129" s="35"/>
      <c r="L129" s="36"/>
      <c r="M129" s="86"/>
      <c r="N129" s="70"/>
      <c r="O129" s="87"/>
      <c r="P129" s="153">
        <f>P130+P147+P257</f>
        <v>0</v>
      </c>
      <c r="Q129" s="87"/>
      <c r="R129" s="153">
        <f>R130+R147+R257</f>
        <v>4.3137050000000006</v>
      </c>
      <c r="S129" s="87"/>
      <c r="T129" s="154">
        <f>T130+T147+T257</f>
        <v>2.8119999999999998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6" t="s">
        <v>75</v>
      </c>
      <c r="AU129" s="16" t="s">
        <v>106</v>
      </c>
      <c r="BK129" s="155">
        <f>BK130+BK147+BK257</f>
        <v>0</v>
      </c>
    </row>
    <row r="130" s="12" customFormat="1" ht="25.92" customHeight="1">
      <c r="A130" s="12"/>
      <c r="B130" s="156"/>
      <c r="C130" s="12"/>
      <c r="D130" s="157" t="s">
        <v>75</v>
      </c>
      <c r="E130" s="158" t="s">
        <v>132</v>
      </c>
      <c r="F130" s="158" t="s">
        <v>133</v>
      </c>
      <c r="G130" s="12"/>
      <c r="H130" s="12"/>
      <c r="I130" s="159"/>
      <c r="J130" s="160">
        <f>BK130</f>
        <v>0</v>
      </c>
      <c r="K130" s="12"/>
      <c r="L130" s="156"/>
      <c r="M130" s="161"/>
      <c r="N130" s="162"/>
      <c r="O130" s="162"/>
      <c r="P130" s="163">
        <f>P131+P134+P139+P145</f>
        <v>0</v>
      </c>
      <c r="Q130" s="162"/>
      <c r="R130" s="163">
        <f>R131+R134+R139+R145</f>
        <v>4.3137050000000006</v>
      </c>
      <c r="S130" s="162"/>
      <c r="T130" s="164">
        <f>T131+T134+T139+T145</f>
        <v>2.8119999999999998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7" t="s">
        <v>84</v>
      </c>
      <c r="AT130" s="165" t="s">
        <v>75</v>
      </c>
      <c r="AU130" s="165" t="s">
        <v>76</v>
      </c>
      <c r="AY130" s="157" t="s">
        <v>134</v>
      </c>
      <c r="BK130" s="166">
        <f>BK131+BK134+BK139+BK145</f>
        <v>0</v>
      </c>
    </row>
    <row r="131" s="12" customFormat="1" ht="22.8" customHeight="1">
      <c r="A131" s="12"/>
      <c r="B131" s="156"/>
      <c r="C131" s="12"/>
      <c r="D131" s="157" t="s">
        <v>75</v>
      </c>
      <c r="E131" s="167" t="s">
        <v>159</v>
      </c>
      <c r="F131" s="167" t="s">
        <v>171</v>
      </c>
      <c r="G131" s="12"/>
      <c r="H131" s="12"/>
      <c r="I131" s="159"/>
      <c r="J131" s="168">
        <f>BK131</f>
        <v>0</v>
      </c>
      <c r="K131" s="12"/>
      <c r="L131" s="156"/>
      <c r="M131" s="161"/>
      <c r="N131" s="162"/>
      <c r="O131" s="162"/>
      <c r="P131" s="163">
        <f>SUM(P132:P133)</f>
        <v>0</v>
      </c>
      <c r="Q131" s="162"/>
      <c r="R131" s="163">
        <f>SUM(R132:R133)</f>
        <v>4.3137050000000006</v>
      </c>
      <c r="S131" s="162"/>
      <c r="T131" s="164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7" t="s">
        <v>84</v>
      </c>
      <c r="AT131" s="165" t="s">
        <v>75</v>
      </c>
      <c r="AU131" s="165" t="s">
        <v>84</v>
      </c>
      <c r="AY131" s="157" t="s">
        <v>134</v>
      </c>
      <c r="BK131" s="166">
        <f>SUM(BK132:BK133)</f>
        <v>0</v>
      </c>
    </row>
    <row r="132" s="2" customFormat="1" ht="14.4" customHeight="1">
      <c r="A132" s="35"/>
      <c r="B132" s="169"/>
      <c r="C132" s="170" t="s">
        <v>84</v>
      </c>
      <c r="D132" s="170" t="s">
        <v>137</v>
      </c>
      <c r="E132" s="171" t="s">
        <v>307</v>
      </c>
      <c r="F132" s="172" t="s">
        <v>308</v>
      </c>
      <c r="G132" s="173" t="s">
        <v>146</v>
      </c>
      <c r="H132" s="174">
        <v>53.5</v>
      </c>
      <c r="I132" s="175"/>
      <c r="J132" s="176">
        <f>ROUND(I132*H132,2)</f>
        <v>0</v>
      </c>
      <c r="K132" s="177"/>
      <c r="L132" s="36"/>
      <c r="M132" s="178" t="s">
        <v>1</v>
      </c>
      <c r="N132" s="179" t="s">
        <v>41</v>
      </c>
      <c r="O132" s="74"/>
      <c r="P132" s="180">
        <f>O132*H132</f>
        <v>0</v>
      </c>
      <c r="Q132" s="180">
        <v>0.040000000000000001</v>
      </c>
      <c r="R132" s="180">
        <f>Q132*H132</f>
        <v>2.1400000000000001</v>
      </c>
      <c r="S132" s="180">
        <v>0</v>
      </c>
      <c r="T132" s="18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2" t="s">
        <v>135</v>
      </c>
      <c r="AT132" s="182" t="s">
        <v>137</v>
      </c>
      <c r="AU132" s="182" t="s">
        <v>86</v>
      </c>
      <c r="AY132" s="16" t="s">
        <v>134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6" t="s">
        <v>84</v>
      </c>
      <c r="BK132" s="183">
        <f>ROUND(I132*H132,2)</f>
        <v>0</v>
      </c>
      <c r="BL132" s="16" t="s">
        <v>135</v>
      </c>
      <c r="BM132" s="182" t="s">
        <v>309</v>
      </c>
    </row>
    <row r="133" s="2" customFormat="1" ht="14.4" customHeight="1">
      <c r="A133" s="35"/>
      <c r="B133" s="169"/>
      <c r="C133" s="170" t="s">
        <v>86</v>
      </c>
      <c r="D133" s="170" t="s">
        <v>137</v>
      </c>
      <c r="E133" s="171" t="s">
        <v>310</v>
      </c>
      <c r="F133" s="172" t="s">
        <v>311</v>
      </c>
      <c r="G133" s="173" t="s">
        <v>146</v>
      </c>
      <c r="H133" s="174">
        <v>53.5</v>
      </c>
      <c r="I133" s="175"/>
      <c r="J133" s="176">
        <f>ROUND(I133*H133,2)</f>
        <v>0</v>
      </c>
      <c r="K133" s="177"/>
      <c r="L133" s="36"/>
      <c r="M133" s="178" t="s">
        <v>1</v>
      </c>
      <c r="N133" s="179" t="s">
        <v>41</v>
      </c>
      <c r="O133" s="74"/>
      <c r="P133" s="180">
        <f>O133*H133</f>
        <v>0</v>
      </c>
      <c r="Q133" s="180">
        <v>0.040629999999999999</v>
      </c>
      <c r="R133" s="180">
        <f>Q133*H133</f>
        <v>2.173705</v>
      </c>
      <c r="S133" s="180">
        <v>0</v>
      </c>
      <c r="T133" s="18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2" t="s">
        <v>135</v>
      </c>
      <c r="AT133" s="182" t="s">
        <v>137</v>
      </c>
      <c r="AU133" s="182" t="s">
        <v>86</v>
      </c>
      <c r="AY133" s="16" t="s">
        <v>134</v>
      </c>
      <c r="BE133" s="183">
        <f>IF(N133="základní",J133,0)</f>
        <v>0</v>
      </c>
      <c r="BF133" s="183">
        <f>IF(N133="snížená",J133,0)</f>
        <v>0</v>
      </c>
      <c r="BG133" s="183">
        <f>IF(N133="zákl. přenesená",J133,0)</f>
        <v>0</v>
      </c>
      <c r="BH133" s="183">
        <f>IF(N133="sníž. přenesená",J133,0)</f>
        <v>0</v>
      </c>
      <c r="BI133" s="183">
        <f>IF(N133="nulová",J133,0)</f>
        <v>0</v>
      </c>
      <c r="BJ133" s="16" t="s">
        <v>84</v>
      </c>
      <c r="BK133" s="183">
        <f>ROUND(I133*H133,2)</f>
        <v>0</v>
      </c>
      <c r="BL133" s="16" t="s">
        <v>135</v>
      </c>
      <c r="BM133" s="182" t="s">
        <v>312</v>
      </c>
    </row>
    <row r="134" s="12" customFormat="1" ht="22.8" customHeight="1">
      <c r="A134" s="12"/>
      <c r="B134" s="156"/>
      <c r="C134" s="12"/>
      <c r="D134" s="157" t="s">
        <v>75</v>
      </c>
      <c r="E134" s="167" t="s">
        <v>177</v>
      </c>
      <c r="F134" s="167" t="s">
        <v>178</v>
      </c>
      <c r="G134" s="12"/>
      <c r="H134" s="12"/>
      <c r="I134" s="159"/>
      <c r="J134" s="168">
        <f>BK134</f>
        <v>0</v>
      </c>
      <c r="K134" s="12"/>
      <c r="L134" s="156"/>
      <c r="M134" s="161"/>
      <c r="N134" s="162"/>
      <c r="O134" s="162"/>
      <c r="P134" s="163">
        <f>SUM(P135:P138)</f>
        <v>0</v>
      </c>
      <c r="Q134" s="162"/>
      <c r="R134" s="163">
        <f>SUM(R135:R138)</f>
        <v>0</v>
      </c>
      <c r="S134" s="162"/>
      <c r="T134" s="164">
        <f>SUM(T135:T138)</f>
        <v>2.8119999999999998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7" t="s">
        <v>84</v>
      </c>
      <c r="AT134" s="165" t="s">
        <v>75</v>
      </c>
      <c r="AU134" s="165" t="s">
        <v>84</v>
      </c>
      <c r="AY134" s="157" t="s">
        <v>134</v>
      </c>
      <c r="BK134" s="166">
        <f>SUM(BK135:BK138)</f>
        <v>0</v>
      </c>
    </row>
    <row r="135" s="2" customFormat="1" ht="22.2" customHeight="1">
      <c r="A135" s="35"/>
      <c r="B135" s="169"/>
      <c r="C135" s="170" t="s">
        <v>149</v>
      </c>
      <c r="D135" s="170" t="s">
        <v>137</v>
      </c>
      <c r="E135" s="171" t="s">
        <v>313</v>
      </c>
      <c r="F135" s="172" t="s">
        <v>314</v>
      </c>
      <c r="G135" s="173" t="s">
        <v>140</v>
      </c>
      <c r="H135" s="174">
        <v>0.5</v>
      </c>
      <c r="I135" s="175"/>
      <c r="J135" s="176">
        <f>ROUND(I135*H135,2)</f>
        <v>0</v>
      </c>
      <c r="K135" s="177"/>
      <c r="L135" s="36"/>
      <c r="M135" s="178" t="s">
        <v>1</v>
      </c>
      <c r="N135" s="179" t="s">
        <v>41</v>
      </c>
      <c r="O135" s="74"/>
      <c r="P135" s="180">
        <f>O135*H135</f>
        <v>0</v>
      </c>
      <c r="Q135" s="180">
        <v>0</v>
      </c>
      <c r="R135" s="180">
        <f>Q135*H135</f>
        <v>0</v>
      </c>
      <c r="S135" s="180">
        <v>1.8</v>
      </c>
      <c r="T135" s="181">
        <f>S135*H135</f>
        <v>0.90000000000000002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2" t="s">
        <v>135</v>
      </c>
      <c r="AT135" s="182" t="s">
        <v>137</v>
      </c>
      <c r="AU135" s="182" t="s">
        <v>86</v>
      </c>
      <c r="AY135" s="16" t="s">
        <v>134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6" t="s">
        <v>84</v>
      </c>
      <c r="BK135" s="183">
        <f>ROUND(I135*H135,2)</f>
        <v>0</v>
      </c>
      <c r="BL135" s="16" t="s">
        <v>135</v>
      </c>
      <c r="BM135" s="182" t="s">
        <v>315</v>
      </c>
    </row>
    <row r="136" s="2" customFormat="1" ht="14.4" customHeight="1">
      <c r="A136" s="35"/>
      <c r="B136" s="169"/>
      <c r="C136" s="170" t="s">
        <v>135</v>
      </c>
      <c r="D136" s="170" t="s">
        <v>137</v>
      </c>
      <c r="E136" s="171" t="s">
        <v>316</v>
      </c>
      <c r="F136" s="172" t="s">
        <v>317</v>
      </c>
      <c r="G136" s="173" t="s">
        <v>202</v>
      </c>
      <c r="H136" s="174">
        <v>526</v>
      </c>
      <c r="I136" s="175"/>
      <c r="J136" s="176">
        <f>ROUND(I136*H136,2)</f>
        <v>0</v>
      </c>
      <c r="K136" s="177"/>
      <c r="L136" s="36"/>
      <c r="M136" s="178" t="s">
        <v>1</v>
      </c>
      <c r="N136" s="179" t="s">
        <v>41</v>
      </c>
      <c r="O136" s="74"/>
      <c r="P136" s="180">
        <f>O136*H136</f>
        <v>0</v>
      </c>
      <c r="Q136" s="180">
        <v>0</v>
      </c>
      <c r="R136" s="180">
        <f>Q136*H136</f>
        <v>0</v>
      </c>
      <c r="S136" s="180">
        <v>0.002</v>
      </c>
      <c r="T136" s="181">
        <f>S136*H136</f>
        <v>1.0520000000000001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2" t="s">
        <v>135</v>
      </c>
      <c r="AT136" s="182" t="s">
        <v>137</v>
      </c>
      <c r="AU136" s="182" t="s">
        <v>86</v>
      </c>
      <c r="AY136" s="16" t="s">
        <v>134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6" t="s">
        <v>84</v>
      </c>
      <c r="BK136" s="183">
        <f>ROUND(I136*H136,2)</f>
        <v>0</v>
      </c>
      <c r="BL136" s="16" t="s">
        <v>135</v>
      </c>
      <c r="BM136" s="182" t="s">
        <v>318</v>
      </c>
    </row>
    <row r="137" s="2" customFormat="1" ht="14.4" customHeight="1">
      <c r="A137" s="35"/>
      <c r="B137" s="169"/>
      <c r="C137" s="170" t="s">
        <v>160</v>
      </c>
      <c r="D137" s="170" t="s">
        <v>137</v>
      </c>
      <c r="E137" s="171" t="s">
        <v>319</v>
      </c>
      <c r="F137" s="172" t="s">
        <v>320</v>
      </c>
      <c r="G137" s="173" t="s">
        <v>202</v>
      </c>
      <c r="H137" s="174">
        <v>70</v>
      </c>
      <c r="I137" s="175"/>
      <c r="J137" s="176">
        <f>ROUND(I137*H137,2)</f>
        <v>0</v>
      </c>
      <c r="K137" s="177"/>
      <c r="L137" s="36"/>
      <c r="M137" s="178" t="s">
        <v>1</v>
      </c>
      <c r="N137" s="179" t="s">
        <v>41</v>
      </c>
      <c r="O137" s="74"/>
      <c r="P137" s="180">
        <f>O137*H137</f>
        <v>0</v>
      </c>
      <c r="Q137" s="180">
        <v>0</v>
      </c>
      <c r="R137" s="180">
        <f>Q137*H137</f>
        <v>0</v>
      </c>
      <c r="S137" s="180">
        <v>0.0030000000000000001</v>
      </c>
      <c r="T137" s="181">
        <f>S137*H137</f>
        <v>0.20999999999999999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2" t="s">
        <v>135</v>
      </c>
      <c r="AT137" s="182" t="s">
        <v>137</v>
      </c>
      <c r="AU137" s="182" t="s">
        <v>86</v>
      </c>
      <c r="AY137" s="16" t="s">
        <v>134</v>
      </c>
      <c r="BE137" s="183">
        <f>IF(N137="základní",J137,0)</f>
        <v>0</v>
      </c>
      <c r="BF137" s="183">
        <f>IF(N137="snížená",J137,0)</f>
        <v>0</v>
      </c>
      <c r="BG137" s="183">
        <f>IF(N137="zákl. přenesená",J137,0)</f>
        <v>0</v>
      </c>
      <c r="BH137" s="183">
        <f>IF(N137="sníž. přenesená",J137,0)</f>
        <v>0</v>
      </c>
      <c r="BI137" s="183">
        <f>IF(N137="nulová",J137,0)</f>
        <v>0</v>
      </c>
      <c r="BJ137" s="16" t="s">
        <v>84</v>
      </c>
      <c r="BK137" s="183">
        <f>ROUND(I137*H137,2)</f>
        <v>0</v>
      </c>
      <c r="BL137" s="16" t="s">
        <v>135</v>
      </c>
      <c r="BM137" s="182" t="s">
        <v>321</v>
      </c>
    </row>
    <row r="138" s="2" customFormat="1" ht="14.4" customHeight="1">
      <c r="A138" s="35"/>
      <c r="B138" s="169"/>
      <c r="C138" s="170" t="s">
        <v>159</v>
      </c>
      <c r="D138" s="170" t="s">
        <v>137</v>
      </c>
      <c r="E138" s="171" t="s">
        <v>322</v>
      </c>
      <c r="F138" s="172" t="s">
        <v>323</v>
      </c>
      <c r="G138" s="173" t="s">
        <v>202</v>
      </c>
      <c r="H138" s="174">
        <v>130</v>
      </c>
      <c r="I138" s="175"/>
      <c r="J138" s="176">
        <f>ROUND(I138*H138,2)</f>
        <v>0</v>
      </c>
      <c r="K138" s="177"/>
      <c r="L138" s="36"/>
      <c r="M138" s="178" t="s">
        <v>1</v>
      </c>
      <c r="N138" s="179" t="s">
        <v>41</v>
      </c>
      <c r="O138" s="74"/>
      <c r="P138" s="180">
        <f>O138*H138</f>
        <v>0</v>
      </c>
      <c r="Q138" s="180">
        <v>0</v>
      </c>
      <c r="R138" s="180">
        <f>Q138*H138</f>
        <v>0</v>
      </c>
      <c r="S138" s="180">
        <v>0.0050000000000000001</v>
      </c>
      <c r="T138" s="181">
        <f>S138*H138</f>
        <v>0.65000000000000002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2" t="s">
        <v>135</v>
      </c>
      <c r="AT138" s="182" t="s">
        <v>137</v>
      </c>
      <c r="AU138" s="182" t="s">
        <v>86</v>
      </c>
      <c r="AY138" s="16" t="s">
        <v>134</v>
      </c>
      <c r="BE138" s="183">
        <f>IF(N138="základní",J138,0)</f>
        <v>0</v>
      </c>
      <c r="BF138" s="183">
        <f>IF(N138="snížená",J138,0)</f>
        <v>0</v>
      </c>
      <c r="BG138" s="183">
        <f>IF(N138="zákl. přenesená",J138,0)</f>
        <v>0</v>
      </c>
      <c r="BH138" s="183">
        <f>IF(N138="sníž. přenesená",J138,0)</f>
        <v>0</v>
      </c>
      <c r="BI138" s="183">
        <f>IF(N138="nulová",J138,0)</f>
        <v>0</v>
      </c>
      <c r="BJ138" s="16" t="s">
        <v>84</v>
      </c>
      <c r="BK138" s="183">
        <f>ROUND(I138*H138,2)</f>
        <v>0</v>
      </c>
      <c r="BL138" s="16" t="s">
        <v>135</v>
      </c>
      <c r="BM138" s="182" t="s">
        <v>324</v>
      </c>
    </row>
    <row r="139" s="12" customFormat="1" ht="22.8" customHeight="1">
      <c r="A139" s="12"/>
      <c r="B139" s="156"/>
      <c r="C139" s="12"/>
      <c r="D139" s="157" t="s">
        <v>75</v>
      </c>
      <c r="E139" s="167" t="s">
        <v>205</v>
      </c>
      <c r="F139" s="167" t="s">
        <v>325</v>
      </c>
      <c r="G139" s="12"/>
      <c r="H139" s="12"/>
      <c r="I139" s="159"/>
      <c r="J139" s="168">
        <f>BK139</f>
        <v>0</v>
      </c>
      <c r="K139" s="12"/>
      <c r="L139" s="156"/>
      <c r="M139" s="161"/>
      <c r="N139" s="162"/>
      <c r="O139" s="162"/>
      <c r="P139" s="163">
        <f>SUM(P140:P144)</f>
        <v>0</v>
      </c>
      <c r="Q139" s="162"/>
      <c r="R139" s="163">
        <f>SUM(R140:R144)</f>
        <v>0</v>
      </c>
      <c r="S139" s="162"/>
      <c r="T139" s="164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7" t="s">
        <v>84</v>
      </c>
      <c r="AT139" s="165" t="s">
        <v>75</v>
      </c>
      <c r="AU139" s="165" t="s">
        <v>84</v>
      </c>
      <c r="AY139" s="157" t="s">
        <v>134</v>
      </c>
      <c r="BK139" s="166">
        <f>SUM(BK140:BK144)</f>
        <v>0</v>
      </c>
    </row>
    <row r="140" s="2" customFormat="1" ht="22.2" customHeight="1">
      <c r="A140" s="35"/>
      <c r="B140" s="169"/>
      <c r="C140" s="170" t="s">
        <v>172</v>
      </c>
      <c r="D140" s="170" t="s">
        <v>137</v>
      </c>
      <c r="E140" s="171" t="s">
        <v>326</v>
      </c>
      <c r="F140" s="172" t="s">
        <v>327</v>
      </c>
      <c r="G140" s="173" t="s">
        <v>152</v>
      </c>
      <c r="H140" s="174">
        <v>2.8119999999999998</v>
      </c>
      <c r="I140" s="175"/>
      <c r="J140" s="176">
        <f>ROUND(I140*H140,2)</f>
        <v>0</v>
      </c>
      <c r="K140" s="177"/>
      <c r="L140" s="36"/>
      <c r="M140" s="178" t="s">
        <v>1</v>
      </c>
      <c r="N140" s="179" t="s">
        <v>41</v>
      </c>
      <c r="O140" s="74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2" t="s">
        <v>135</v>
      </c>
      <c r="AT140" s="182" t="s">
        <v>137</v>
      </c>
      <c r="AU140" s="182" t="s">
        <v>86</v>
      </c>
      <c r="AY140" s="16" t="s">
        <v>134</v>
      </c>
      <c r="BE140" s="183">
        <f>IF(N140="základní",J140,0)</f>
        <v>0</v>
      </c>
      <c r="BF140" s="183">
        <f>IF(N140="snížená",J140,0)</f>
        <v>0</v>
      </c>
      <c r="BG140" s="183">
        <f>IF(N140="zákl. přenesená",J140,0)</f>
        <v>0</v>
      </c>
      <c r="BH140" s="183">
        <f>IF(N140="sníž. přenesená",J140,0)</f>
        <v>0</v>
      </c>
      <c r="BI140" s="183">
        <f>IF(N140="nulová",J140,0)</f>
        <v>0</v>
      </c>
      <c r="BJ140" s="16" t="s">
        <v>84</v>
      </c>
      <c r="BK140" s="183">
        <f>ROUND(I140*H140,2)</f>
        <v>0</v>
      </c>
      <c r="BL140" s="16" t="s">
        <v>135</v>
      </c>
      <c r="BM140" s="182" t="s">
        <v>328</v>
      </c>
    </row>
    <row r="141" s="2" customFormat="1" ht="19.8" customHeight="1">
      <c r="A141" s="35"/>
      <c r="B141" s="169"/>
      <c r="C141" s="170" t="s">
        <v>168</v>
      </c>
      <c r="D141" s="170" t="s">
        <v>137</v>
      </c>
      <c r="E141" s="171" t="s">
        <v>212</v>
      </c>
      <c r="F141" s="172" t="s">
        <v>329</v>
      </c>
      <c r="G141" s="173" t="s">
        <v>152</v>
      </c>
      <c r="H141" s="174">
        <v>2.8119999999999998</v>
      </c>
      <c r="I141" s="175"/>
      <c r="J141" s="176">
        <f>ROUND(I141*H141,2)</f>
        <v>0</v>
      </c>
      <c r="K141" s="177"/>
      <c r="L141" s="36"/>
      <c r="M141" s="178" t="s">
        <v>1</v>
      </c>
      <c r="N141" s="179" t="s">
        <v>41</v>
      </c>
      <c r="O141" s="74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2" t="s">
        <v>135</v>
      </c>
      <c r="AT141" s="182" t="s">
        <v>137</v>
      </c>
      <c r="AU141" s="182" t="s">
        <v>86</v>
      </c>
      <c r="AY141" s="16" t="s">
        <v>134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6" t="s">
        <v>84</v>
      </c>
      <c r="BK141" s="183">
        <f>ROUND(I141*H141,2)</f>
        <v>0</v>
      </c>
      <c r="BL141" s="16" t="s">
        <v>135</v>
      </c>
      <c r="BM141" s="182" t="s">
        <v>330</v>
      </c>
    </row>
    <row r="142" s="2" customFormat="1" ht="22.2" customHeight="1">
      <c r="A142" s="35"/>
      <c r="B142" s="169"/>
      <c r="C142" s="170" t="s">
        <v>177</v>
      </c>
      <c r="D142" s="170" t="s">
        <v>137</v>
      </c>
      <c r="E142" s="171" t="s">
        <v>216</v>
      </c>
      <c r="F142" s="172" t="s">
        <v>331</v>
      </c>
      <c r="G142" s="173" t="s">
        <v>152</v>
      </c>
      <c r="H142" s="174">
        <v>140.59999999999999</v>
      </c>
      <c r="I142" s="175"/>
      <c r="J142" s="176">
        <f>ROUND(I142*H142,2)</f>
        <v>0</v>
      </c>
      <c r="K142" s="177"/>
      <c r="L142" s="36"/>
      <c r="M142" s="178" t="s">
        <v>1</v>
      </c>
      <c r="N142" s="179" t="s">
        <v>41</v>
      </c>
      <c r="O142" s="74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2" t="s">
        <v>135</v>
      </c>
      <c r="AT142" s="182" t="s">
        <v>137</v>
      </c>
      <c r="AU142" s="182" t="s">
        <v>86</v>
      </c>
      <c r="AY142" s="16" t="s">
        <v>134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6" t="s">
        <v>84</v>
      </c>
      <c r="BK142" s="183">
        <f>ROUND(I142*H142,2)</f>
        <v>0</v>
      </c>
      <c r="BL142" s="16" t="s">
        <v>135</v>
      </c>
      <c r="BM142" s="182" t="s">
        <v>332</v>
      </c>
    </row>
    <row r="143" s="13" customFormat="1">
      <c r="A143" s="13"/>
      <c r="B143" s="184"/>
      <c r="C143" s="13"/>
      <c r="D143" s="185" t="s">
        <v>142</v>
      </c>
      <c r="E143" s="186" t="s">
        <v>1</v>
      </c>
      <c r="F143" s="187" t="s">
        <v>333</v>
      </c>
      <c r="G143" s="13"/>
      <c r="H143" s="188">
        <v>140.59999999999999</v>
      </c>
      <c r="I143" s="189"/>
      <c r="J143" s="13"/>
      <c r="K143" s="13"/>
      <c r="L143" s="184"/>
      <c r="M143" s="190"/>
      <c r="N143" s="191"/>
      <c r="O143" s="191"/>
      <c r="P143" s="191"/>
      <c r="Q143" s="191"/>
      <c r="R143" s="191"/>
      <c r="S143" s="191"/>
      <c r="T143" s="19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6" t="s">
        <v>142</v>
      </c>
      <c r="AU143" s="186" t="s">
        <v>86</v>
      </c>
      <c r="AV143" s="13" t="s">
        <v>86</v>
      </c>
      <c r="AW143" s="13" t="s">
        <v>32</v>
      </c>
      <c r="AX143" s="13" t="s">
        <v>84</v>
      </c>
      <c r="AY143" s="186" t="s">
        <v>134</v>
      </c>
    </row>
    <row r="144" s="2" customFormat="1" ht="22.2" customHeight="1">
      <c r="A144" s="35"/>
      <c r="B144" s="169"/>
      <c r="C144" s="170" t="s">
        <v>187</v>
      </c>
      <c r="D144" s="170" t="s">
        <v>137</v>
      </c>
      <c r="E144" s="171" t="s">
        <v>334</v>
      </c>
      <c r="F144" s="172" t="s">
        <v>335</v>
      </c>
      <c r="G144" s="173" t="s">
        <v>152</v>
      </c>
      <c r="H144" s="174">
        <v>2.8119999999999998</v>
      </c>
      <c r="I144" s="175"/>
      <c r="J144" s="176">
        <f>ROUND(I144*H144,2)</f>
        <v>0</v>
      </c>
      <c r="K144" s="177"/>
      <c r="L144" s="36"/>
      <c r="M144" s="178" t="s">
        <v>1</v>
      </c>
      <c r="N144" s="179" t="s">
        <v>41</v>
      </c>
      <c r="O144" s="74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2" t="s">
        <v>135</v>
      </c>
      <c r="AT144" s="182" t="s">
        <v>137</v>
      </c>
      <c r="AU144" s="182" t="s">
        <v>86</v>
      </c>
      <c r="AY144" s="16" t="s">
        <v>134</v>
      </c>
      <c r="BE144" s="183">
        <f>IF(N144="základní",J144,0)</f>
        <v>0</v>
      </c>
      <c r="BF144" s="183">
        <f>IF(N144="snížená",J144,0)</f>
        <v>0</v>
      </c>
      <c r="BG144" s="183">
        <f>IF(N144="zákl. přenesená",J144,0)</f>
        <v>0</v>
      </c>
      <c r="BH144" s="183">
        <f>IF(N144="sníž. přenesená",J144,0)</f>
        <v>0</v>
      </c>
      <c r="BI144" s="183">
        <f>IF(N144="nulová",J144,0)</f>
        <v>0</v>
      </c>
      <c r="BJ144" s="16" t="s">
        <v>84</v>
      </c>
      <c r="BK144" s="183">
        <f>ROUND(I144*H144,2)</f>
        <v>0</v>
      </c>
      <c r="BL144" s="16" t="s">
        <v>135</v>
      </c>
      <c r="BM144" s="182" t="s">
        <v>336</v>
      </c>
    </row>
    <row r="145" s="12" customFormat="1" ht="22.8" customHeight="1">
      <c r="A145" s="12"/>
      <c r="B145" s="156"/>
      <c r="C145" s="12"/>
      <c r="D145" s="157" t="s">
        <v>75</v>
      </c>
      <c r="E145" s="167" t="s">
        <v>224</v>
      </c>
      <c r="F145" s="167" t="s">
        <v>225</v>
      </c>
      <c r="G145" s="12"/>
      <c r="H145" s="12"/>
      <c r="I145" s="159"/>
      <c r="J145" s="168">
        <f>BK145</f>
        <v>0</v>
      </c>
      <c r="K145" s="12"/>
      <c r="L145" s="156"/>
      <c r="M145" s="161"/>
      <c r="N145" s="162"/>
      <c r="O145" s="162"/>
      <c r="P145" s="163">
        <f>P146</f>
        <v>0</v>
      </c>
      <c r="Q145" s="162"/>
      <c r="R145" s="163">
        <f>R146</f>
        <v>0</v>
      </c>
      <c r="S145" s="162"/>
      <c r="T145" s="164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7" t="s">
        <v>84</v>
      </c>
      <c r="AT145" s="165" t="s">
        <v>75</v>
      </c>
      <c r="AU145" s="165" t="s">
        <v>84</v>
      </c>
      <c r="AY145" s="157" t="s">
        <v>134</v>
      </c>
      <c r="BK145" s="166">
        <f>BK146</f>
        <v>0</v>
      </c>
    </row>
    <row r="146" s="2" customFormat="1" ht="30" customHeight="1">
      <c r="A146" s="35"/>
      <c r="B146" s="169"/>
      <c r="C146" s="170" t="s">
        <v>191</v>
      </c>
      <c r="D146" s="170" t="s">
        <v>137</v>
      </c>
      <c r="E146" s="171" t="s">
        <v>337</v>
      </c>
      <c r="F146" s="172" t="s">
        <v>338</v>
      </c>
      <c r="G146" s="173" t="s">
        <v>152</v>
      </c>
      <c r="H146" s="174">
        <v>4.3140000000000001</v>
      </c>
      <c r="I146" s="175"/>
      <c r="J146" s="176">
        <f>ROUND(I146*H146,2)</f>
        <v>0</v>
      </c>
      <c r="K146" s="177"/>
      <c r="L146" s="36"/>
      <c r="M146" s="178" t="s">
        <v>1</v>
      </c>
      <c r="N146" s="179" t="s">
        <v>41</v>
      </c>
      <c r="O146" s="74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2" t="s">
        <v>135</v>
      </c>
      <c r="AT146" s="182" t="s">
        <v>137</v>
      </c>
      <c r="AU146" s="182" t="s">
        <v>86</v>
      </c>
      <c r="AY146" s="16" t="s">
        <v>134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6" t="s">
        <v>84</v>
      </c>
      <c r="BK146" s="183">
        <f>ROUND(I146*H146,2)</f>
        <v>0</v>
      </c>
      <c r="BL146" s="16" t="s">
        <v>135</v>
      </c>
      <c r="BM146" s="182" t="s">
        <v>339</v>
      </c>
    </row>
    <row r="147" s="12" customFormat="1" ht="25.92" customHeight="1">
      <c r="A147" s="12"/>
      <c r="B147" s="156"/>
      <c r="C147" s="12"/>
      <c r="D147" s="157" t="s">
        <v>75</v>
      </c>
      <c r="E147" s="158" t="s">
        <v>230</v>
      </c>
      <c r="F147" s="158" t="s">
        <v>231</v>
      </c>
      <c r="G147" s="12"/>
      <c r="H147" s="12"/>
      <c r="I147" s="159"/>
      <c r="J147" s="160">
        <f>BK147</f>
        <v>0</v>
      </c>
      <c r="K147" s="12"/>
      <c r="L147" s="156"/>
      <c r="M147" s="161"/>
      <c r="N147" s="162"/>
      <c r="O147" s="162"/>
      <c r="P147" s="163">
        <f>P148</f>
        <v>0</v>
      </c>
      <c r="Q147" s="162"/>
      <c r="R147" s="163">
        <f>R148</f>
        <v>0</v>
      </c>
      <c r="S147" s="162"/>
      <c r="T147" s="164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7" t="s">
        <v>86</v>
      </c>
      <c r="AT147" s="165" t="s">
        <v>75</v>
      </c>
      <c r="AU147" s="165" t="s">
        <v>76</v>
      </c>
      <c r="AY147" s="157" t="s">
        <v>134</v>
      </c>
      <c r="BK147" s="166">
        <f>BK148</f>
        <v>0</v>
      </c>
    </row>
    <row r="148" s="12" customFormat="1" ht="22.8" customHeight="1">
      <c r="A148" s="12"/>
      <c r="B148" s="156"/>
      <c r="C148" s="12"/>
      <c r="D148" s="157" t="s">
        <v>75</v>
      </c>
      <c r="E148" s="167" t="s">
        <v>340</v>
      </c>
      <c r="F148" s="167" t="s">
        <v>341</v>
      </c>
      <c r="G148" s="12"/>
      <c r="H148" s="12"/>
      <c r="I148" s="159"/>
      <c r="J148" s="168">
        <f>BK148</f>
        <v>0</v>
      </c>
      <c r="K148" s="12"/>
      <c r="L148" s="156"/>
      <c r="M148" s="161"/>
      <c r="N148" s="162"/>
      <c r="O148" s="162"/>
      <c r="P148" s="163">
        <f>SUM(P149:P256)</f>
        <v>0</v>
      </c>
      <c r="Q148" s="162"/>
      <c r="R148" s="163">
        <f>SUM(R149:R256)</f>
        <v>0</v>
      </c>
      <c r="S148" s="162"/>
      <c r="T148" s="164">
        <f>SUM(T149:T256)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7" t="s">
        <v>86</v>
      </c>
      <c r="AT148" s="165" t="s">
        <v>75</v>
      </c>
      <c r="AU148" s="165" t="s">
        <v>84</v>
      </c>
      <c r="AY148" s="157" t="s">
        <v>134</v>
      </c>
      <c r="BK148" s="166">
        <f>SUM(BK149:BK256)</f>
        <v>0</v>
      </c>
    </row>
    <row r="149" s="2" customFormat="1" ht="22.2" customHeight="1">
      <c r="A149" s="35"/>
      <c r="B149" s="169"/>
      <c r="C149" s="170" t="s">
        <v>8</v>
      </c>
      <c r="D149" s="170" t="s">
        <v>137</v>
      </c>
      <c r="E149" s="171" t="s">
        <v>342</v>
      </c>
      <c r="F149" s="172" t="s">
        <v>343</v>
      </c>
      <c r="G149" s="173" t="s">
        <v>157</v>
      </c>
      <c r="H149" s="174">
        <v>210</v>
      </c>
      <c r="I149" s="175"/>
      <c r="J149" s="176">
        <f>ROUND(I149*H149,2)</f>
        <v>0</v>
      </c>
      <c r="K149" s="177"/>
      <c r="L149" s="36"/>
      <c r="M149" s="178" t="s">
        <v>1</v>
      </c>
      <c r="N149" s="179" t="s">
        <v>41</v>
      </c>
      <c r="O149" s="74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2" t="s">
        <v>215</v>
      </c>
      <c r="AT149" s="182" t="s">
        <v>137</v>
      </c>
      <c r="AU149" s="182" t="s">
        <v>86</v>
      </c>
      <c r="AY149" s="16" t="s">
        <v>134</v>
      </c>
      <c r="BE149" s="183">
        <f>IF(N149="základní",J149,0)</f>
        <v>0</v>
      </c>
      <c r="BF149" s="183">
        <f>IF(N149="snížená",J149,0)</f>
        <v>0</v>
      </c>
      <c r="BG149" s="183">
        <f>IF(N149="zákl. přenesená",J149,0)</f>
        <v>0</v>
      </c>
      <c r="BH149" s="183">
        <f>IF(N149="sníž. přenesená",J149,0)</f>
        <v>0</v>
      </c>
      <c r="BI149" s="183">
        <f>IF(N149="nulová",J149,0)</f>
        <v>0</v>
      </c>
      <c r="BJ149" s="16" t="s">
        <v>84</v>
      </c>
      <c r="BK149" s="183">
        <f>ROUND(I149*H149,2)</f>
        <v>0</v>
      </c>
      <c r="BL149" s="16" t="s">
        <v>215</v>
      </c>
      <c r="BM149" s="182" t="s">
        <v>344</v>
      </c>
    </row>
    <row r="150" s="2" customFormat="1" ht="14.4" customHeight="1">
      <c r="A150" s="35"/>
      <c r="B150" s="169"/>
      <c r="C150" s="193" t="s">
        <v>199</v>
      </c>
      <c r="D150" s="193" t="s">
        <v>165</v>
      </c>
      <c r="E150" s="194" t="s">
        <v>345</v>
      </c>
      <c r="F150" s="195" t="s">
        <v>346</v>
      </c>
      <c r="G150" s="196" t="s">
        <v>347</v>
      </c>
      <c r="H150" s="197">
        <v>150</v>
      </c>
      <c r="I150" s="198"/>
      <c r="J150" s="199">
        <f>ROUND(I150*H150,2)</f>
        <v>0</v>
      </c>
      <c r="K150" s="200"/>
      <c r="L150" s="201"/>
      <c r="M150" s="202" t="s">
        <v>1</v>
      </c>
      <c r="N150" s="203" t="s">
        <v>41</v>
      </c>
      <c r="O150" s="74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2" t="s">
        <v>257</v>
      </c>
      <c r="AT150" s="182" t="s">
        <v>165</v>
      </c>
      <c r="AU150" s="182" t="s">
        <v>86</v>
      </c>
      <c r="AY150" s="16" t="s">
        <v>134</v>
      </c>
      <c r="BE150" s="183">
        <f>IF(N150="základní",J150,0)</f>
        <v>0</v>
      </c>
      <c r="BF150" s="183">
        <f>IF(N150="snížená",J150,0)</f>
        <v>0</v>
      </c>
      <c r="BG150" s="183">
        <f>IF(N150="zákl. přenesená",J150,0)</f>
        <v>0</v>
      </c>
      <c r="BH150" s="183">
        <f>IF(N150="sníž. přenesená",J150,0)</f>
        <v>0</v>
      </c>
      <c r="BI150" s="183">
        <f>IF(N150="nulová",J150,0)</f>
        <v>0</v>
      </c>
      <c r="BJ150" s="16" t="s">
        <v>84</v>
      </c>
      <c r="BK150" s="183">
        <f>ROUND(I150*H150,2)</f>
        <v>0</v>
      </c>
      <c r="BL150" s="16" t="s">
        <v>215</v>
      </c>
      <c r="BM150" s="182" t="s">
        <v>348</v>
      </c>
    </row>
    <row r="151" s="2" customFormat="1" ht="14.4" customHeight="1">
      <c r="A151" s="35"/>
      <c r="B151" s="169"/>
      <c r="C151" s="193" t="s">
        <v>207</v>
      </c>
      <c r="D151" s="193" t="s">
        <v>165</v>
      </c>
      <c r="E151" s="194" t="s">
        <v>349</v>
      </c>
      <c r="F151" s="195" t="s">
        <v>350</v>
      </c>
      <c r="G151" s="196" t="s">
        <v>347</v>
      </c>
      <c r="H151" s="197">
        <v>40</v>
      </c>
      <c r="I151" s="198"/>
      <c r="J151" s="199">
        <f>ROUND(I151*H151,2)</f>
        <v>0</v>
      </c>
      <c r="K151" s="200"/>
      <c r="L151" s="201"/>
      <c r="M151" s="202" t="s">
        <v>1</v>
      </c>
      <c r="N151" s="203" t="s">
        <v>41</v>
      </c>
      <c r="O151" s="74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2" t="s">
        <v>257</v>
      </c>
      <c r="AT151" s="182" t="s">
        <v>165</v>
      </c>
      <c r="AU151" s="182" t="s">
        <v>86</v>
      </c>
      <c r="AY151" s="16" t="s">
        <v>134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6" t="s">
        <v>84</v>
      </c>
      <c r="BK151" s="183">
        <f>ROUND(I151*H151,2)</f>
        <v>0</v>
      </c>
      <c r="BL151" s="16" t="s">
        <v>215</v>
      </c>
      <c r="BM151" s="182" t="s">
        <v>351</v>
      </c>
    </row>
    <row r="152" s="2" customFormat="1" ht="14.4" customHeight="1">
      <c r="A152" s="35"/>
      <c r="B152" s="169"/>
      <c r="C152" s="193" t="s">
        <v>211</v>
      </c>
      <c r="D152" s="193" t="s">
        <v>165</v>
      </c>
      <c r="E152" s="194" t="s">
        <v>352</v>
      </c>
      <c r="F152" s="195" t="s">
        <v>353</v>
      </c>
      <c r="G152" s="196" t="s">
        <v>347</v>
      </c>
      <c r="H152" s="197">
        <v>20</v>
      </c>
      <c r="I152" s="198"/>
      <c r="J152" s="199">
        <f>ROUND(I152*H152,2)</f>
        <v>0</v>
      </c>
      <c r="K152" s="200"/>
      <c r="L152" s="201"/>
      <c r="M152" s="202" t="s">
        <v>1</v>
      </c>
      <c r="N152" s="203" t="s">
        <v>41</v>
      </c>
      <c r="O152" s="74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2" t="s">
        <v>257</v>
      </c>
      <c r="AT152" s="182" t="s">
        <v>165</v>
      </c>
      <c r="AU152" s="182" t="s">
        <v>86</v>
      </c>
      <c r="AY152" s="16" t="s">
        <v>134</v>
      </c>
      <c r="BE152" s="183">
        <f>IF(N152="základní",J152,0)</f>
        <v>0</v>
      </c>
      <c r="BF152" s="183">
        <f>IF(N152="snížená",J152,0)</f>
        <v>0</v>
      </c>
      <c r="BG152" s="183">
        <f>IF(N152="zákl. přenesená",J152,0)</f>
        <v>0</v>
      </c>
      <c r="BH152" s="183">
        <f>IF(N152="sníž. přenesená",J152,0)</f>
        <v>0</v>
      </c>
      <c r="BI152" s="183">
        <f>IF(N152="nulová",J152,0)</f>
        <v>0</v>
      </c>
      <c r="BJ152" s="16" t="s">
        <v>84</v>
      </c>
      <c r="BK152" s="183">
        <f>ROUND(I152*H152,2)</f>
        <v>0</v>
      </c>
      <c r="BL152" s="16" t="s">
        <v>215</v>
      </c>
      <c r="BM152" s="182" t="s">
        <v>354</v>
      </c>
    </row>
    <row r="153" s="2" customFormat="1" ht="22.2" customHeight="1">
      <c r="A153" s="35"/>
      <c r="B153" s="169"/>
      <c r="C153" s="170" t="s">
        <v>215</v>
      </c>
      <c r="D153" s="170" t="s">
        <v>137</v>
      </c>
      <c r="E153" s="171" t="s">
        <v>355</v>
      </c>
      <c r="F153" s="172" t="s">
        <v>356</v>
      </c>
      <c r="G153" s="173" t="s">
        <v>157</v>
      </c>
      <c r="H153" s="174">
        <v>15</v>
      </c>
      <c r="I153" s="175"/>
      <c r="J153" s="176">
        <f>ROUND(I153*H153,2)</f>
        <v>0</v>
      </c>
      <c r="K153" s="177"/>
      <c r="L153" s="36"/>
      <c r="M153" s="178" t="s">
        <v>1</v>
      </c>
      <c r="N153" s="179" t="s">
        <v>41</v>
      </c>
      <c r="O153" s="74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2" t="s">
        <v>215</v>
      </c>
      <c r="AT153" s="182" t="s">
        <v>137</v>
      </c>
      <c r="AU153" s="182" t="s">
        <v>86</v>
      </c>
      <c r="AY153" s="16" t="s">
        <v>134</v>
      </c>
      <c r="BE153" s="183">
        <f>IF(N153="základní",J153,0)</f>
        <v>0</v>
      </c>
      <c r="BF153" s="183">
        <f>IF(N153="snížená",J153,0)</f>
        <v>0</v>
      </c>
      <c r="BG153" s="183">
        <f>IF(N153="zákl. přenesená",J153,0)</f>
        <v>0</v>
      </c>
      <c r="BH153" s="183">
        <f>IF(N153="sníž. přenesená",J153,0)</f>
        <v>0</v>
      </c>
      <c r="BI153" s="183">
        <f>IF(N153="nulová",J153,0)</f>
        <v>0</v>
      </c>
      <c r="BJ153" s="16" t="s">
        <v>84</v>
      </c>
      <c r="BK153" s="183">
        <f>ROUND(I153*H153,2)</f>
        <v>0</v>
      </c>
      <c r="BL153" s="16" t="s">
        <v>215</v>
      </c>
      <c r="BM153" s="182" t="s">
        <v>357</v>
      </c>
    </row>
    <row r="154" s="2" customFormat="1" ht="14.4" customHeight="1">
      <c r="A154" s="35"/>
      <c r="B154" s="169"/>
      <c r="C154" s="193" t="s">
        <v>220</v>
      </c>
      <c r="D154" s="193" t="s">
        <v>165</v>
      </c>
      <c r="E154" s="194" t="s">
        <v>358</v>
      </c>
      <c r="F154" s="195" t="s">
        <v>359</v>
      </c>
      <c r="G154" s="196" t="s">
        <v>347</v>
      </c>
      <c r="H154" s="197">
        <v>1</v>
      </c>
      <c r="I154" s="198"/>
      <c r="J154" s="199">
        <f>ROUND(I154*H154,2)</f>
        <v>0</v>
      </c>
      <c r="K154" s="200"/>
      <c r="L154" s="201"/>
      <c r="M154" s="202" t="s">
        <v>1</v>
      </c>
      <c r="N154" s="203" t="s">
        <v>41</v>
      </c>
      <c r="O154" s="74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2" t="s">
        <v>257</v>
      </c>
      <c r="AT154" s="182" t="s">
        <v>165</v>
      </c>
      <c r="AU154" s="182" t="s">
        <v>86</v>
      </c>
      <c r="AY154" s="16" t="s">
        <v>134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6" t="s">
        <v>84</v>
      </c>
      <c r="BK154" s="183">
        <f>ROUND(I154*H154,2)</f>
        <v>0</v>
      </c>
      <c r="BL154" s="16" t="s">
        <v>215</v>
      </c>
      <c r="BM154" s="182" t="s">
        <v>360</v>
      </c>
    </row>
    <row r="155" s="2" customFormat="1" ht="14.4" customHeight="1">
      <c r="A155" s="35"/>
      <c r="B155" s="169"/>
      <c r="C155" s="193" t="s">
        <v>226</v>
      </c>
      <c r="D155" s="193" t="s">
        <v>165</v>
      </c>
      <c r="E155" s="194" t="s">
        <v>361</v>
      </c>
      <c r="F155" s="195" t="s">
        <v>362</v>
      </c>
      <c r="G155" s="196" t="s">
        <v>347</v>
      </c>
      <c r="H155" s="197">
        <v>9</v>
      </c>
      <c r="I155" s="198"/>
      <c r="J155" s="199">
        <f>ROUND(I155*H155,2)</f>
        <v>0</v>
      </c>
      <c r="K155" s="200"/>
      <c r="L155" s="201"/>
      <c r="M155" s="202" t="s">
        <v>1</v>
      </c>
      <c r="N155" s="203" t="s">
        <v>41</v>
      </c>
      <c r="O155" s="74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2" t="s">
        <v>257</v>
      </c>
      <c r="AT155" s="182" t="s">
        <v>165</v>
      </c>
      <c r="AU155" s="182" t="s">
        <v>86</v>
      </c>
      <c r="AY155" s="16" t="s">
        <v>134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6" t="s">
        <v>84</v>
      </c>
      <c r="BK155" s="183">
        <f>ROUND(I155*H155,2)</f>
        <v>0</v>
      </c>
      <c r="BL155" s="16" t="s">
        <v>215</v>
      </c>
      <c r="BM155" s="182" t="s">
        <v>363</v>
      </c>
    </row>
    <row r="156" s="2" customFormat="1" ht="22.2" customHeight="1">
      <c r="A156" s="35"/>
      <c r="B156" s="169"/>
      <c r="C156" s="193" t="s">
        <v>234</v>
      </c>
      <c r="D156" s="193" t="s">
        <v>165</v>
      </c>
      <c r="E156" s="194" t="s">
        <v>364</v>
      </c>
      <c r="F156" s="195" t="s">
        <v>365</v>
      </c>
      <c r="G156" s="196" t="s">
        <v>347</v>
      </c>
      <c r="H156" s="197">
        <v>5</v>
      </c>
      <c r="I156" s="198"/>
      <c r="J156" s="199">
        <f>ROUND(I156*H156,2)</f>
        <v>0</v>
      </c>
      <c r="K156" s="200"/>
      <c r="L156" s="201"/>
      <c r="M156" s="202" t="s">
        <v>1</v>
      </c>
      <c r="N156" s="203" t="s">
        <v>41</v>
      </c>
      <c r="O156" s="74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2" t="s">
        <v>257</v>
      </c>
      <c r="AT156" s="182" t="s">
        <v>165</v>
      </c>
      <c r="AU156" s="182" t="s">
        <v>86</v>
      </c>
      <c r="AY156" s="16" t="s">
        <v>134</v>
      </c>
      <c r="BE156" s="183">
        <f>IF(N156="základní",J156,0)</f>
        <v>0</v>
      </c>
      <c r="BF156" s="183">
        <f>IF(N156="snížená",J156,0)</f>
        <v>0</v>
      </c>
      <c r="BG156" s="183">
        <f>IF(N156="zákl. přenesená",J156,0)</f>
        <v>0</v>
      </c>
      <c r="BH156" s="183">
        <f>IF(N156="sníž. přenesená",J156,0)</f>
        <v>0</v>
      </c>
      <c r="BI156" s="183">
        <f>IF(N156="nulová",J156,0)</f>
        <v>0</v>
      </c>
      <c r="BJ156" s="16" t="s">
        <v>84</v>
      </c>
      <c r="BK156" s="183">
        <f>ROUND(I156*H156,2)</f>
        <v>0</v>
      </c>
      <c r="BL156" s="16" t="s">
        <v>215</v>
      </c>
      <c r="BM156" s="182" t="s">
        <v>366</v>
      </c>
    </row>
    <row r="157" s="2" customFormat="1" ht="22.2" customHeight="1">
      <c r="A157" s="35"/>
      <c r="B157" s="169"/>
      <c r="C157" s="170" t="s">
        <v>238</v>
      </c>
      <c r="D157" s="170" t="s">
        <v>137</v>
      </c>
      <c r="E157" s="171" t="s">
        <v>367</v>
      </c>
      <c r="F157" s="172" t="s">
        <v>368</v>
      </c>
      <c r="G157" s="173" t="s">
        <v>202</v>
      </c>
      <c r="H157" s="174">
        <v>1865</v>
      </c>
      <c r="I157" s="175"/>
      <c r="J157" s="176">
        <f>ROUND(I157*H157,2)</f>
        <v>0</v>
      </c>
      <c r="K157" s="177"/>
      <c r="L157" s="36"/>
      <c r="M157" s="178" t="s">
        <v>1</v>
      </c>
      <c r="N157" s="179" t="s">
        <v>41</v>
      </c>
      <c r="O157" s="74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2" t="s">
        <v>215</v>
      </c>
      <c r="AT157" s="182" t="s">
        <v>137</v>
      </c>
      <c r="AU157" s="182" t="s">
        <v>86</v>
      </c>
      <c r="AY157" s="16" t="s">
        <v>134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6" t="s">
        <v>84</v>
      </c>
      <c r="BK157" s="183">
        <f>ROUND(I157*H157,2)</f>
        <v>0</v>
      </c>
      <c r="BL157" s="16" t="s">
        <v>215</v>
      </c>
      <c r="BM157" s="182" t="s">
        <v>369</v>
      </c>
    </row>
    <row r="158" s="13" customFormat="1">
      <c r="A158" s="13"/>
      <c r="B158" s="184"/>
      <c r="C158" s="13"/>
      <c r="D158" s="185" t="s">
        <v>142</v>
      </c>
      <c r="E158" s="186" t="s">
        <v>1</v>
      </c>
      <c r="F158" s="187" t="s">
        <v>370</v>
      </c>
      <c r="G158" s="13"/>
      <c r="H158" s="188">
        <v>1865</v>
      </c>
      <c r="I158" s="189"/>
      <c r="J158" s="13"/>
      <c r="K158" s="13"/>
      <c r="L158" s="184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6" t="s">
        <v>142</v>
      </c>
      <c r="AU158" s="186" t="s">
        <v>86</v>
      </c>
      <c r="AV158" s="13" t="s">
        <v>86</v>
      </c>
      <c r="AW158" s="13" t="s">
        <v>32</v>
      </c>
      <c r="AX158" s="13" t="s">
        <v>84</v>
      </c>
      <c r="AY158" s="186" t="s">
        <v>134</v>
      </c>
    </row>
    <row r="159" s="2" customFormat="1" ht="14.4" customHeight="1">
      <c r="A159" s="35"/>
      <c r="B159" s="169"/>
      <c r="C159" s="193" t="s">
        <v>7</v>
      </c>
      <c r="D159" s="193" t="s">
        <v>165</v>
      </c>
      <c r="E159" s="194" t="s">
        <v>371</v>
      </c>
      <c r="F159" s="195" t="s">
        <v>372</v>
      </c>
      <c r="G159" s="196" t="s">
        <v>202</v>
      </c>
      <c r="H159" s="197">
        <v>907.5</v>
      </c>
      <c r="I159" s="198"/>
      <c r="J159" s="199">
        <f>ROUND(I159*H159,2)</f>
        <v>0</v>
      </c>
      <c r="K159" s="200"/>
      <c r="L159" s="201"/>
      <c r="M159" s="202" t="s">
        <v>1</v>
      </c>
      <c r="N159" s="203" t="s">
        <v>41</v>
      </c>
      <c r="O159" s="74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2" t="s">
        <v>257</v>
      </c>
      <c r="AT159" s="182" t="s">
        <v>165</v>
      </c>
      <c r="AU159" s="182" t="s">
        <v>86</v>
      </c>
      <c r="AY159" s="16" t="s">
        <v>134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6" t="s">
        <v>84</v>
      </c>
      <c r="BK159" s="183">
        <f>ROUND(I159*H159,2)</f>
        <v>0</v>
      </c>
      <c r="BL159" s="16" t="s">
        <v>215</v>
      </c>
      <c r="BM159" s="182" t="s">
        <v>373</v>
      </c>
    </row>
    <row r="160" s="13" customFormat="1">
      <c r="A160" s="13"/>
      <c r="B160" s="184"/>
      <c r="C160" s="13"/>
      <c r="D160" s="185" t="s">
        <v>142</v>
      </c>
      <c r="E160" s="186" t="s">
        <v>1</v>
      </c>
      <c r="F160" s="187" t="s">
        <v>374</v>
      </c>
      <c r="G160" s="13"/>
      <c r="H160" s="188">
        <v>907.5</v>
      </c>
      <c r="I160" s="189"/>
      <c r="J160" s="13"/>
      <c r="K160" s="13"/>
      <c r="L160" s="184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6" t="s">
        <v>142</v>
      </c>
      <c r="AU160" s="186" t="s">
        <v>86</v>
      </c>
      <c r="AV160" s="13" t="s">
        <v>86</v>
      </c>
      <c r="AW160" s="13" t="s">
        <v>32</v>
      </c>
      <c r="AX160" s="13" t="s">
        <v>84</v>
      </c>
      <c r="AY160" s="186" t="s">
        <v>134</v>
      </c>
    </row>
    <row r="161" s="2" customFormat="1" ht="14.4" customHeight="1">
      <c r="A161" s="35"/>
      <c r="B161" s="169"/>
      <c r="C161" s="193" t="s">
        <v>245</v>
      </c>
      <c r="D161" s="193" t="s">
        <v>165</v>
      </c>
      <c r="E161" s="194" t="s">
        <v>375</v>
      </c>
      <c r="F161" s="195" t="s">
        <v>376</v>
      </c>
      <c r="G161" s="196" t="s">
        <v>202</v>
      </c>
      <c r="H161" s="197">
        <v>264</v>
      </c>
      <c r="I161" s="198"/>
      <c r="J161" s="199">
        <f>ROUND(I161*H161,2)</f>
        <v>0</v>
      </c>
      <c r="K161" s="200"/>
      <c r="L161" s="201"/>
      <c r="M161" s="202" t="s">
        <v>1</v>
      </c>
      <c r="N161" s="203" t="s">
        <v>41</v>
      </c>
      <c r="O161" s="74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2" t="s">
        <v>257</v>
      </c>
      <c r="AT161" s="182" t="s">
        <v>165</v>
      </c>
      <c r="AU161" s="182" t="s">
        <v>86</v>
      </c>
      <c r="AY161" s="16" t="s">
        <v>134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6" t="s">
        <v>84</v>
      </c>
      <c r="BK161" s="183">
        <f>ROUND(I161*H161,2)</f>
        <v>0</v>
      </c>
      <c r="BL161" s="16" t="s">
        <v>215</v>
      </c>
      <c r="BM161" s="182" t="s">
        <v>377</v>
      </c>
    </row>
    <row r="162" s="13" customFormat="1">
      <c r="A162" s="13"/>
      <c r="B162" s="184"/>
      <c r="C162" s="13"/>
      <c r="D162" s="185" t="s">
        <v>142</v>
      </c>
      <c r="E162" s="186" t="s">
        <v>1</v>
      </c>
      <c r="F162" s="187" t="s">
        <v>378</v>
      </c>
      <c r="G162" s="13"/>
      <c r="H162" s="188">
        <v>264</v>
      </c>
      <c r="I162" s="189"/>
      <c r="J162" s="13"/>
      <c r="K162" s="13"/>
      <c r="L162" s="184"/>
      <c r="M162" s="190"/>
      <c r="N162" s="191"/>
      <c r="O162" s="191"/>
      <c r="P162" s="191"/>
      <c r="Q162" s="191"/>
      <c r="R162" s="191"/>
      <c r="S162" s="191"/>
      <c r="T162" s="19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6" t="s">
        <v>142</v>
      </c>
      <c r="AU162" s="186" t="s">
        <v>86</v>
      </c>
      <c r="AV162" s="13" t="s">
        <v>86</v>
      </c>
      <c r="AW162" s="13" t="s">
        <v>32</v>
      </c>
      <c r="AX162" s="13" t="s">
        <v>84</v>
      </c>
      <c r="AY162" s="186" t="s">
        <v>134</v>
      </c>
    </row>
    <row r="163" s="2" customFormat="1" ht="14.4" customHeight="1">
      <c r="A163" s="35"/>
      <c r="B163" s="169"/>
      <c r="C163" s="193" t="s">
        <v>250</v>
      </c>
      <c r="D163" s="193" t="s">
        <v>165</v>
      </c>
      <c r="E163" s="194" t="s">
        <v>379</v>
      </c>
      <c r="F163" s="195" t="s">
        <v>380</v>
      </c>
      <c r="G163" s="196" t="s">
        <v>202</v>
      </c>
      <c r="H163" s="197">
        <v>880</v>
      </c>
      <c r="I163" s="198"/>
      <c r="J163" s="199">
        <f>ROUND(I163*H163,2)</f>
        <v>0</v>
      </c>
      <c r="K163" s="200"/>
      <c r="L163" s="201"/>
      <c r="M163" s="202" t="s">
        <v>1</v>
      </c>
      <c r="N163" s="203" t="s">
        <v>41</v>
      </c>
      <c r="O163" s="74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2" t="s">
        <v>257</v>
      </c>
      <c r="AT163" s="182" t="s">
        <v>165</v>
      </c>
      <c r="AU163" s="182" t="s">
        <v>86</v>
      </c>
      <c r="AY163" s="16" t="s">
        <v>134</v>
      </c>
      <c r="BE163" s="183">
        <f>IF(N163="základní",J163,0)</f>
        <v>0</v>
      </c>
      <c r="BF163" s="183">
        <f>IF(N163="snížená",J163,0)</f>
        <v>0</v>
      </c>
      <c r="BG163" s="183">
        <f>IF(N163="zákl. přenesená",J163,0)</f>
        <v>0</v>
      </c>
      <c r="BH163" s="183">
        <f>IF(N163="sníž. přenesená",J163,0)</f>
        <v>0</v>
      </c>
      <c r="BI163" s="183">
        <f>IF(N163="nulová",J163,0)</f>
        <v>0</v>
      </c>
      <c r="BJ163" s="16" t="s">
        <v>84</v>
      </c>
      <c r="BK163" s="183">
        <f>ROUND(I163*H163,2)</f>
        <v>0</v>
      </c>
      <c r="BL163" s="16" t="s">
        <v>215</v>
      </c>
      <c r="BM163" s="182" t="s">
        <v>381</v>
      </c>
    </row>
    <row r="164" s="13" customFormat="1">
      <c r="A164" s="13"/>
      <c r="B164" s="184"/>
      <c r="C164" s="13"/>
      <c r="D164" s="185" t="s">
        <v>142</v>
      </c>
      <c r="E164" s="186" t="s">
        <v>1</v>
      </c>
      <c r="F164" s="187" t="s">
        <v>382</v>
      </c>
      <c r="G164" s="13"/>
      <c r="H164" s="188">
        <v>880</v>
      </c>
      <c r="I164" s="189"/>
      <c r="J164" s="13"/>
      <c r="K164" s="13"/>
      <c r="L164" s="184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6" t="s">
        <v>142</v>
      </c>
      <c r="AU164" s="186" t="s">
        <v>86</v>
      </c>
      <c r="AV164" s="13" t="s">
        <v>86</v>
      </c>
      <c r="AW164" s="13" t="s">
        <v>32</v>
      </c>
      <c r="AX164" s="13" t="s">
        <v>84</v>
      </c>
      <c r="AY164" s="186" t="s">
        <v>134</v>
      </c>
    </row>
    <row r="165" s="2" customFormat="1" ht="22.2" customHeight="1">
      <c r="A165" s="35"/>
      <c r="B165" s="169"/>
      <c r="C165" s="170" t="s">
        <v>254</v>
      </c>
      <c r="D165" s="170" t="s">
        <v>137</v>
      </c>
      <c r="E165" s="171" t="s">
        <v>383</v>
      </c>
      <c r="F165" s="172" t="s">
        <v>384</v>
      </c>
      <c r="G165" s="173" t="s">
        <v>202</v>
      </c>
      <c r="H165" s="174">
        <v>240</v>
      </c>
      <c r="I165" s="175"/>
      <c r="J165" s="176">
        <f>ROUND(I165*H165,2)</f>
        <v>0</v>
      </c>
      <c r="K165" s="177"/>
      <c r="L165" s="36"/>
      <c r="M165" s="178" t="s">
        <v>1</v>
      </c>
      <c r="N165" s="179" t="s">
        <v>41</v>
      </c>
      <c r="O165" s="74"/>
      <c r="P165" s="180">
        <f>O165*H165</f>
        <v>0</v>
      </c>
      <c r="Q165" s="180">
        <v>0</v>
      </c>
      <c r="R165" s="180">
        <f>Q165*H165</f>
        <v>0</v>
      </c>
      <c r="S165" s="180">
        <v>0</v>
      </c>
      <c r="T165" s="18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2" t="s">
        <v>215</v>
      </c>
      <c r="AT165" s="182" t="s">
        <v>137</v>
      </c>
      <c r="AU165" s="182" t="s">
        <v>86</v>
      </c>
      <c r="AY165" s="16" t="s">
        <v>134</v>
      </c>
      <c r="BE165" s="183">
        <f>IF(N165="základní",J165,0)</f>
        <v>0</v>
      </c>
      <c r="BF165" s="183">
        <f>IF(N165="snížená",J165,0)</f>
        <v>0</v>
      </c>
      <c r="BG165" s="183">
        <f>IF(N165="zákl. přenesená",J165,0)</f>
        <v>0</v>
      </c>
      <c r="BH165" s="183">
        <f>IF(N165="sníž. přenesená",J165,0)</f>
        <v>0</v>
      </c>
      <c r="BI165" s="183">
        <f>IF(N165="nulová",J165,0)</f>
        <v>0</v>
      </c>
      <c r="BJ165" s="16" t="s">
        <v>84</v>
      </c>
      <c r="BK165" s="183">
        <f>ROUND(I165*H165,2)</f>
        <v>0</v>
      </c>
      <c r="BL165" s="16" t="s">
        <v>215</v>
      </c>
      <c r="BM165" s="182" t="s">
        <v>385</v>
      </c>
    </row>
    <row r="166" s="2" customFormat="1" ht="14.4" customHeight="1">
      <c r="A166" s="35"/>
      <c r="B166" s="169"/>
      <c r="C166" s="193" t="s">
        <v>260</v>
      </c>
      <c r="D166" s="193" t="s">
        <v>165</v>
      </c>
      <c r="E166" s="194" t="s">
        <v>386</v>
      </c>
      <c r="F166" s="195" t="s">
        <v>387</v>
      </c>
      <c r="G166" s="196" t="s">
        <v>202</v>
      </c>
      <c r="H166" s="197">
        <v>264</v>
      </c>
      <c r="I166" s="198"/>
      <c r="J166" s="199">
        <f>ROUND(I166*H166,2)</f>
        <v>0</v>
      </c>
      <c r="K166" s="200"/>
      <c r="L166" s="201"/>
      <c r="M166" s="202" t="s">
        <v>1</v>
      </c>
      <c r="N166" s="203" t="s">
        <v>41</v>
      </c>
      <c r="O166" s="74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2" t="s">
        <v>257</v>
      </c>
      <c r="AT166" s="182" t="s">
        <v>165</v>
      </c>
      <c r="AU166" s="182" t="s">
        <v>86</v>
      </c>
      <c r="AY166" s="16" t="s">
        <v>134</v>
      </c>
      <c r="BE166" s="183">
        <f>IF(N166="základní",J166,0)</f>
        <v>0</v>
      </c>
      <c r="BF166" s="183">
        <f>IF(N166="snížená",J166,0)</f>
        <v>0</v>
      </c>
      <c r="BG166" s="183">
        <f>IF(N166="zákl. přenesená",J166,0)</f>
        <v>0</v>
      </c>
      <c r="BH166" s="183">
        <f>IF(N166="sníž. přenesená",J166,0)</f>
        <v>0</v>
      </c>
      <c r="BI166" s="183">
        <f>IF(N166="nulová",J166,0)</f>
        <v>0</v>
      </c>
      <c r="BJ166" s="16" t="s">
        <v>84</v>
      </c>
      <c r="BK166" s="183">
        <f>ROUND(I166*H166,2)</f>
        <v>0</v>
      </c>
      <c r="BL166" s="16" t="s">
        <v>215</v>
      </c>
      <c r="BM166" s="182" t="s">
        <v>388</v>
      </c>
    </row>
    <row r="167" s="13" customFormat="1">
      <c r="A167" s="13"/>
      <c r="B167" s="184"/>
      <c r="C167" s="13"/>
      <c r="D167" s="185" t="s">
        <v>142</v>
      </c>
      <c r="E167" s="186" t="s">
        <v>1</v>
      </c>
      <c r="F167" s="187" t="s">
        <v>378</v>
      </c>
      <c r="G167" s="13"/>
      <c r="H167" s="188">
        <v>264</v>
      </c>
      <c r="I167" s="189"/>
      <c r="J167" s="13"/>
      <c r="K167" s="13"/>
      <c r="L167" s="184"/>
      <c r="M167" s="190"/>
      <c r="N167" s="191"/>
      <c r="O167" s="191"/>
      <c r="P167" s="191"/>
      <c r="Q167" s="191"/>
      <c r="R167" s="191"/>
      <c r="S167" s="191"/>
      <c r="T167" s="19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6" t="s">
        <v>142</v>
      </c>
      <c r="AU167" s="186" t="s">
        <v>86</v>
      </c>
      <c r="AV167" s="13" t="s">
        <v>86</v>
      </c>
      <c r="AW167" s="13" t="s">
        <v>32</v>
      </c>
      <c r="AX167" s="13" t="s">
        <v>84</v>
      </c>
      <c r="AY167" s="186" t="s">
        <v>134</v>
      </c>
    </row>
    <row r="168" s="2" customFormat="1" ht="22.2" customHeight="1">
      <c r="A168" s="35"/>
      <c r="B168" s="169"/>
      <c r="C168" s="170" t="s">
        <v>265</v>
      </c>
      <c r="D168" s="170" t="s">
        <v>137</v>
      </c>
      <c r="E168" s="171" t="s">
        <v>389</v>
      </c>
      <c r="F168" s="172" t="s">
        <v>390</v>
      </c>
      <c r="G168" s="173" t="s">
        <v>202</v>
      </c>
      <c r="H168" s="174">
        <v>40</v>
      </c>
      <c r="I168" s="175"/>
      <c r="J168" s="176">
        <f>ROUND(I168*H168,2)</f>
        <v>0</v>
      </c>
      <c r="K168" s="177"/>
      <c r="L168" s="36"/>
      <c r="M168" s="178" t="s">
        <v>1</v>
      </c>
      <c r="N168" s="179" t="s">
        <v>41</v>
      </c>
      <c r="O168" s="74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2" t="s">
        <v>215</v>
      </c>
      <c r="AT168" s="182" t="s">
        <v>137</v>
      </c>
      <c r="AU168" s="182" t="s">
        <v>86</v>
      </c>
      <c r="AY168" s="16" t="s">
        <v>134</v>
      </c>
      <c r="BE168" s="183">
        <f>IF(N168="základní",J168,0)</f>
        <v>0</v>
      </c>
      <c r="BF168" s="183">
        <f>IF(N168="snížená",J168,0)</f>
        <v>0</v>
      </c>
      <c r="BG168" s="183">
        <f>IF(N168="zákl. přenesená",J168,0)</f>
        <v>0</v>
      </c>
      <c r="BH168" s="183">
        <f>IF(N168="sníž. přenesená",J168,0)</f>
        <v>0</v>
      </c>
      <c r="BI168" s="183">
        <f>IF(N168="nulová",J168,0)</f>
        <v>0</v>
      </c>
      <c r="BJ168" s="16" t="s">
        <v>84</v>
      </c>
      <c r="BK168" s="183">
        <f>ROUND(I168*H168,2)</f>
        <v>0</v>
      </c>
      <c r="BL168" s="16" t="s">
        <v>215</v>
      </c>
      <c r="BM168" s="182" t="s">
        <v>391</v>
      </c>
    </row>
    <row r="169" s="2" customFormat="1" ht="14.4" customHeight="1">
      <c r="A169" s="35"/>
      <c r="B169" s="169"/>
      <c r="C169" s="193" t="s">
        <v>269</v>
      </c>
      <c r="D169" s="193" t="s">
        <v>165</v>
      </c>
      <c r="E169" s="194" t="s">
        <v>392</v>
      </c>
      <c r="F169" s="195" t="s">
        <v>393</v>
      </c>
      <c r="G169" s="196" t="s">
        <v>202</v>
      </c>
      <c r="H169" s="197">
        <v>44</v>
      </c>
      <c r="I169" s="198"/>
      <c r="J169" s="199">
        <f>ROUND(I169*H169,2)</f>
        <v>0</v>
      </c>
      <c r="K169" s="200"/>
      <c r="L169" s="201"/>
      <c r="M169" s="202" t="s">
        <v>1</v>
      </c>
      <c r="N169" s="203" t="s">
        <v>41</v>
      </c>
      <c r="O169" s="74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2" t="s">
        <v>257</v>
      </c>
      <c r="AT169" s="182" t="s">
        <v>165</v>
      </c>
      <c r="AU169" s="182" t="s">
        <v>86</v>
      </c>
      <c r="AY169" s="16" t="s">
        <v>134</v>
      </c>
      <c r="BE169" s="183">
        <f>IF(N169="základní",J169,0)</f>
        <v>0</v>
      </c>
      <c r="BF169" s="183">
        <f>IF(N169="snížená",J169,0)</f>
        <v>0</v>
      </c>
      <c r="BG169" s="183">
        <f>IF(N169="zákl. přenesená",J169,0)</f>
        <v>0</v>
      </c>
      <c r="BH169" s="183">
        <f>IF(N169="sníž. přenesená",J169,0)</f>
        <v>0</v>
      </c>
      <c r="BI169" s="183">
        <f>IF(N169="nulová",J169,0)</f>
        <v>0</v>
      </c>
      <c r="BJ169" s="16" t="s">
        <v>84</v>
      </c>
      <c r="BK169" s="183">
        <f>ROUND(I169*H169,2)</f>
        <v>0</v>
      </c>
      <c r="BL169" s="16" t="s">
        <v>215</v>
      </c>
      <c r="BM169" s="182" t="s">
        <v>394</v>
      </c>
    </row>
    <row r="170" s="13" customFormat="1">
      <c r="A170" s="13"/>
      <c r="B170" s="184"/>
      <c r="C170" s="13"/>
      <c r="D170" s="185" t="s">
        <v>142</v>
      </c>
      <c r="E170" s="186" t="s">
        <v>1</v>
      </c>
      <c r="F170" s="187" t="s">
        <v>395</v>
      </c>
      <c r="G170" s="13"/>
      <c r="H170" s="188">
        <v>44</v>
      </c>
      <c r="I170" s="189"/>
      <c r="J170" s="13"/>
      <c r="K170" s="13"/>
      <c r="L170" s="184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6" t="s">
        <v>142</v>
      </c>
      <c r="AU170" s="186" t="s">
        <v>86</v>
      </c>
      <c r="AV170" s="13" t="s">
        <v>86</v>
      </c>
      <c r="AW170" s="13" t="s">
        <v>32</v>
      </c>
      <c r="AX170" s="13" t="s">
        <v>84</v>
      </c>
      <c r="AY170" s="186" t="s">
        <v>134</v>
      </c>
    </row>
    <row r="171" s="2" customFormat="1" ht="22.2" customHeight="1">
      <c r="A171" s="35"/>
      <c r="B171" s="169"/>
      <c r="C171" s="170" t="s">
        <v>274</v>
      </c>
      <c r="D171" s="170" t="s">
        <v>137</v>
      </c>
      <c r="E171" s="171" t="s">
        <v>396</v>
      </c>
      <c r="F171" s="172" t="s">
        <v>397</v>
      </c>
      <c r="G171" s="173" t="s">
        <v>202</v>
      </c>
      <c r="H171" s="174">
        <v>400</v>
      </c>
      <c r="I171" s="175"/>
      <c r="J171" s="176">
        <f>ROUND(I171*H171,2)</f>
        <v>0</v>
      </c>
      <c r="K171" s="177"/>
      <c r="L171" s="36"/>
      <c r="M171" s="178" t="s">
        <v>1</v>
      </c>
      <c r="N171" s="179" t="s">
        <v>41</v>
      </c>
      <c r="O171" s="74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2" t="s">
        <v>215</v>
      </c>
      <c r="AT171" s="182" t="s">
        <v>137</v>
      </c>
      <c r="AU171" s="182" t="s">
        <v>86</v>
      </c>
      <c r="AY171" s="16" t="s">
        <v>134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6" t="s">
        <v>84</v>
      </c>
      <c r="BK171" s="183">
        <f>ROUND(I171*H171,2)</f>
        <v>0</v>
      </c>
      <c r="BL171" s="16" t="s">
        <v>215</v>
      </c>
      <c r="BM171" s="182" t="s">
        <v>398</v>
      </c>
    </row>
    <row r="172" s="13" customFormat="1">
      <c r="A172" s="13"/>
      <c r="B172" s="184"/>
      <c r="C172" s="13"/>
      <c r="D172" s="185" t="s">
        <v>142</v>
      </c>
      <c r="E172" s="186" t="s">
        <v>1</v>
      </c>
      <c r="F172" s="187" t="s">
        <v>399</v>
      </c>
      <c r="G172" s="13"/>
      <c r="H172" s="188">
        <v>400</v>
      </c>
      <c r="I172" s="189"/>
      <c r="J172" s="13"/>
      <c r="K172" s="13"/>
      <c r="L172" s="184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6" t="s">
        <v>142</v>
      </c>
      <c r="AU172" s="186" t="s">
        <v>86</v>
      </c>
      <c r="AV172" s="13" t="s">
        <v>86</v>
      </c>
      <c r="AW172" s="13" t="s">
        <v>32</v>
      </c>
      <c r="AX172" s="13" t="s">
        <v>84</v>
      </c>
      <c r="AY172" s="186" t="s">
        <v>134</v>
      </c>
    </row>
    <row r="173" s="2" customFormat="1" ht="14.4" customHeight="1">
      <c r="A173" s="35"/>
      <c r="B173" s="169"/>
      <c r="C173" s="193" t="s">
        <v>281</v>
      </c>
      <c r="D173" s="193" t="s">
        <v>165</v>
      </c>
      <c r="E173" s="194" t="s">
        <v>400</v>
      </c>
      <c r="F173" s="195" t="s">
        <v>401</v>
      </c>
      <c r="G173" s="196" t="s">
        <v>202</v>
      </c>
      <c r="H173" s="197">
        <v>385</v>
      </c>
      <c r="I173" s="198"/>
      <c r="J173" s="199">
        <f>ROUND(I173*H173,2)</f>
        <v>0</v>
      </c>
      <c r="K173" s="200"/>
      <c r="L173" s="201"/>
      <c r="M173" s="202" t="s">
        <v>1</v>
      </c>
      <c r="N173" s="203" t="s">
        <v>41</v>
      </c>
      <c r="O173" s="74"/>
      <c r="P173" s="180">
        <f>O173*H173</f>
        <v>0</v>
      </c>
      <c r="Q173" s="180">
        <v>0</v>
      </c>
      <c r="R173" s="180">
        <f>Q173*H173</f>
        <v>0</v>
      </c>
      <c r="S173" s="180">
        <v>0</v>
      </c>
      <c r="T173" s="181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2" t="s">
        <v>257</v>
      </c>
      <c r="AT173" s="182" t="s">
        <v>165</v>
      </c>
      <c r="AU173" s="182" t="s">
        <v>86</v>
      </c>
      <c r="AY173" s="16" t="s">
        <v>134</v>
      </c>
      <c r="BE173" s="183">
        <f>IF(N173="základní",J173,0)</f>
        <v>0</v>
      </c>
      <c r="BF173" s="183">
        <f>IF(N173="snížená",J173,0)</f>
        <v>0</v>
      </c>
      <c r="BG173" s="183">
        <f>IF(N173="zákl. přenesená",J173,0)</f>
        <v>0</v>
      </c>
      <c r="BH173" s="183">
        <f>IF(N173="sníž. přenesená",J173,0)</f>
        <v>0</v>
      </c>
      <c r="BI173" s="183">
        <f>IF(N173="nulová",J173,0)</f>
        <v>0</v>
      </c>
      <c r="BJ173" s="16" t="s">
        <v>84</v>
      </c>
      <c r="BK173" s="183">
        <f>ROUND(I173*H173,2)</f>
        <v>0</v>
      </c>
      <c r="BL173" s="16" t="s">
        <v>215</v>
      </c>
      <c r="BM173" s="182" t="s">
        <v>402</v>
      </c>
    </row>
    <row r="174" s="13" customFormat="1">
      <c r="A174" s="13"/>
      <c r="B174" s="184"/>
      <c r="C174" s="13"/>
      <c r="D174" s="185" t="s">
        <v>142</v>
      </c>
      <c r="E174" s="186" t="s">
        <v>1</v>
      </c>
      <c r="F174" s="187" t="s">
        <v>403</v>
      </c>
      <c r="G174" s="13"/>
      <c r="H174" s="188">
        <v>385</v>
      </c>
      <c r="I174" s="189"/>
      <c r="J174" s="13"/>
      <c r="K174" s="13"/>
      <c r="L174" s="184"/>
      <c r="M174" s="190"/>
      <c r="N174" s="191"/>
      <c r="O174" s="191"/>
      <c r="P174" s="191"/>
      <c r="Q174" s="191"/>
      <c r="R174" s="191"/>
      <c r="S174" s="191"/>
      <c r="T174" s="19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6" t="s">
        <v>142</v>
      </c>
      <c r="AU174" s="186" t="s">
        <v>86</v>
      </c>
      <c r="AV174" s="13" t="s">
        <v>86</v>
      </c>
      <c r="AW174" s="13" t="s">
        <v>32</v>
      </c>
      <c r="AX174" s="13" t="s">
        <v>84</v>
      </c>
      <c r="AY174" s="186" t="s">
        <v>134</v>
      </c>
    </row>
    <row r="175" s="2" customFormat="1" ht="14.4" customHeight="1">
      <c r="A175" s="35"/>
      <c r="B175" s="169"/>
      <c r="C175" s="193" t="s">
        <v>290</v>
      </c>
      <c r="D175" s="193" t="s">
        <v>165</v>
      </c>
      <c r="E175" s="194" t="s">
        <v>404</v>
      </c>
      <c r="F175" s="195" t="s">
        <v>405</v>
      </c>
      <c r="G175" s="196" t="s">
        <v>202</v>
      </c>
      <c r="H175" s="197">
        <v>55</v>
      </c>
      <c r="I175" s="198"/>
      <c r="J175" s="199">
        <f>ROUND(I175*H175,2)</f>
        <v>0</v>
      </c>
      <c r="K175" s="200"/>
      <c r="L175" s="201"/>
      <c r="M175" s="202" t="s">
        <v>1</v>
      </c>
      <c r="N175" s="203" t="s">
        <v>41</v>
      </c>
      <c r="O175" s="74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2" t="s">
        <v>257</v>
      </c>
      <c r="AT175" s="182" t="s">
        <v>165</v>
      </c>
      <c r="AU175" s="182" t="s">
        <v>86</v>
      </c>
      <c r="AY175" s="16" t="s">
        <v>134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6" t="s">
        <v>84</v>
      </c>
      <c r="BK175" s="183">
        <f>ROUND(I175*H175,2)</f>
        <v>0</v>
      </c>
      <c r="BL175" s="16" t="s">
        <v>215</v>
      </c>
      <c r="BM175" s="182" t="s">
        <v>406</v>
      </c>
    </row>
    <row r="176" s="13" customFormat="1">
      <c r="A176" s="13"/>
      <c r="B176" s="184"/>
      <c r="C176" s="13"/>
      <c r="D176" s="185" t="s">
        <v>142</v>
      </c>
      <c r="E176" s="186" t="s">
        <v>1</v>
      </c>
      <c r="F176" s="187" t="s">
        <v>407</v>
      </c>
      <c r="G176" s="13"/>
      <c r="H176" s="188">
        <v>55</v>
      </c>
      <c r="I176" s="189"/>
      <c r="J176" s="13"/>
      <c r="K176" s="13"/>
      <c r="L176" s="184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142</v>
      </c>
      <c r="AU176" s="186" t="s">
        <v>86</v>
      </c>
      <c r="AV176" s="13" t="s">
        <v>86</v>
      </c>
      <c r="AW176" s="13" t="s">
        <v>32</v>
      </c>
      <c r="AX176" s="13" t="s">
        <v>84</v>
      </c>
      <c r="AY176" s="186" t="s">
        <v>134</v>
      </c>
    </row>
    <row r="177" s="2" customFormat="1" ht="22.2" customHeight="1">
      <c r="A177" s="35"/>
      <c r="B177" s="169"/>
      <c r="C177" s="170" t="s">
        <v>297</v>
      </c>
      <c r="D177" s="170" t="s">
        <v>137</v>
      </c>
      <c r="E177" s="171" t="s">
        <v>408</v>
      </c>
      <c r="F177" s="172" t="s">
        <v>409</v>
      </c>
      <c r="G177" s="173" t="s">
        <v>202</v>
      </c>
      <c r="H177" s="174">
        <v>845</v>
      </c>
      <c r="I177" s="175"/>
      <c r="J177" s="176">
        <f>ROUND(I177*H177,2)</f>
        <v>0</v>
      </c>
      <c r="K177" s="177"/>
      <c r="L177" s="36"/>
      <c r="M177" s="178" t="s">
        <v>1</v>
      </c>
      <c r="N177" s="179" t="s">
        <v>41</v>
      </c>
      <c r="O177" s="74"/>
      <c r="P177" s="180">
        <f>O177*H177</f>
        <v>0</v>
      </c>
      <c r="Q177" s="180">
        <v>0</v>
      </c>
      <c r="R177" s="180">
        <f>Q177*H177</f>
        <v>0</v>
      </c>
      <c r="S177" s="180">
        <v>0</v>
      </c>
      <c r="T177" s="181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2" t="s">
        <v>215</v>
      </c>
      <c r="AT177" s="182" t="s">
        <v>137</v>
      </c>
      <c r="AU177" s="182" t="s">
        <v>86</v>
      </c>
      <c r="AY177" s="16" t="s">
        <v>134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16" t="s">
        <v>84</v>
      </c>
      <c r="BK177" s="183">
        <f>ROUND(I177*H177,2)</f>
        <v>0</v>
      </c>
      <c r="BL177" s="16" t="s">
        <v>215</v>
      </c>
      <c r="BM177" s="182" t="s">
        <v>410</v>
      </c>
    </row>
    <row r="178" s="13" customFormat="1">
      <c r="A178" s="13"/>
      <c r="B178" s="184"/>
      <c r="C178" s="13"/>
      <c r="D178" s="185" t="s">
        <v>142</v>
      </c>
      <c r="E178" s="186" t="s">
        <v>1</v>
      </c>
      <c r="F178" s="187" t="s">
        <v>411</v>
      </c>
      <c r="G178" s="13"/>
      <c r="H178" s="188">
        <v>845</v>
      </c>
      <c r="I178" s="189"/>
      <c r="J178" s="13"/>
      <c r="K178" s="13"/>
      <c r="L178" s="184"/>
      <c r="M178" s="190"/>
      <c r="N178" s="191"/>
      <c r="O178" s="191"/>
      <c r="P178" s="191"/>
      <c r="Q178" s="191"/>
      <c r="R178" s="191"/>
      <c r="S178" s="191"/>
      <c r="T178" s="19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6" t="s">
        <v>142</v>
      </c>
      <c r="AU178" s="186" t="s">
        <v>86</v>
      </c>
      <c r="AV178" s="13" t="s">
        <v>86</v>
      </c>
      <c r="AW178" s="13" t="s">
        <v>32</v>
      </c>
      <c r="AX178" s="13" t="s">
        <v>84</v>
      </c>
      <c r="AY178" s="186" t="s">
        <v>134</v>
      </c>
    </row>
    <row r="179" s="2" customFormat="1" ht="14.4" customHeight="1">
      <c r="A179" s="35"/>
      <c r="B179" s="169"/>
      <c r="C179" s="193" t="s">
        <v>257</v>
      </c>
      <c r="D179" s="193" t="s">
        <v>165</v>
      </c>
      <c r="E179" s="194" t="s">
        <v>412</v>
      </c>
      <c r="F179" s="195" t="s">
        <v>413</v>
      </c>
      <c r="G179" s="196" t="s">
        <v>202</v>
      </c>
      <c r="H179" s="197">
        <v>99</v>
      </c>
      <c r="I179" s="198"/>
      <c r="J179" s="199">
        <f>ROUND(I179*H179,2)</f>
        <v>0</v>
      </c>
      <c r="K179" s="200"/>
      <c r="L179" s="201"/>
      <c r="M179" s="202" t="s">
        <v>1</v>
      </c>
      <c r="N179" s="203" t="s">
        <v>41</v>
      </c>
      <c r="O179" s="74"/>
      <c r="P179" s="180">
        <f>O179*H179</f>
        <v>0</v>
      </c>
      <c r="Q179" s="180">
        <v>0</v>
      </c>
      <c r="R179" s="180">
        <f>Q179*H179</f>
        <v>0</v>
      </c>
      <c r="S179" s="180">
        <v>0</v>
      </c>
      <c r="T179" s="181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2" t="s">
        <v>257</v>
      </c>
      <c r="AT179" s="182" t="s">
        <v>165</v>
      </c>
      <c r="AU179" s="182" t="s">
        <v>86</v>
      </c>
      <c r="AY179" s="16" t="s">
        <v>134</v>
      </c>
      <c r="BE179" s="183">
        <f>IF(N179="základní",J179,0)</f>
        <v>0</v>
      </c>
      <c r="BF179" s="183">
        <f>IF(N179="snížená",J179,0)</f>
        <v>0</v>
      </c>
      <c r="BG179" s="183">
        <f>IF(N179="zákl. přenesená",J179,0)</f>
        <v>0</v>
      </c>
      <c r="BH179" s="183">
        <f>IF(N179="sníž. přenesená",J179,0)</f>
        <v>0</v>
      </c>
      <c r="BI179" s="183">
        <f>IF(N179="nulová",J179,0)</f>
        <v>0</v>
      </c>
      <c r="BJ179" s="16" t="s">
        <v>84</v>
      </c>
      <c r="BK179" s="183">
        <f>ROUND(I179*H179,2)</f>
        <v>0</v>
      </c>
      <c r="BL179" s="16" t="s">
        <v>215</v>
      </c>
      <c r="BM179" s="182" t="s">
        <v>414</v>
      </c>
    </row>
    <row r="180" s="13" customFormat="1">
      <c r="A180" s="13"/>
      <c r="B180" s="184"/>
      <c r="C180" s="13"/>
      <c r="D180" s="185" t="s">
        <v>142</v>
      </c>
      <c r="E180" s="186" t="s">
        <v>1</v>
      </c>
      <c r="F180" s="187" t="s">
        <v>415</v>
      </c>
      <c r="G180" s="13"/>
      <c r="H180" s="188">
        <v>99</v>
      </c>
      <c r="I180" s="189"/>
      <c r="J180" s="13"/>
      <c r="K180" s="13"/>
      <c r="L180" s="184"/>
      <c r="M180" s="190"/>
      <c r="N180" s="191"/>
      <c r="O180" s="191"/>
      <c r="P180" s="191"/>
      <c r="Q180" s="191"/>
      <c r="R180" s="191"/>
      <c r="S180" s="191"/>
      <c r="T180" s="19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6" t="s">
        <v>142</v>
      </c>
      <c r="AU180" s="186" t="s">
        <v>86</v>
      </c>
      <c r="AV180" s="13" t="s">
        <v>86</v>
      </c>
      <c r="AW180" s="13" t="s">
        <v>32</v>
      </c>
      <c r="AX180" s="13" t="s">
        <v>84</v>
      </c>
      <c r="AY180" s="186" t="s">
        <v>134</v>
      </c>
    </row>
    <row r="181" s="2" customFormat="1" ht="14.4" customHeight="1">
      <c r="A181" s="35"/>
      <c r="B181" s="169"/>
      <c r="C181" s="193" t="s">
        <v>416</v>
      </c>
      <c r="D181" s="193" t="s">
        <v>165</v>
      </c>
      <c r="E181" s="194" t="s">
        <v>417</v>
      </c>
      <c r="F181" s="195" t="s">
        <v>418</v>
      </c>
      <c r="G181" s="196" t="s">
        <v>202</v>
      </c>
      <c r="H181" s="197">
        <v>583</v>
      </c>
      <c r="I181" s="198"/>
      <c r="J181" s="199">
        <f>ROUND(I181*H181,2)</f>
        <v>0</v>
      </c>
      <c r="K181" s="200"/>
      <c r="L181" s="201"/>
      <c r="M181" s="202" t="s">
        <v>1</v>
      </c>
      <c r="N181" s="203" t="s">
        <v>41</v>
      </c>
      <c r="O181" s="74"/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2" t="s">
        <v>257</v>
      </c>
      <c r="AT181" s="182" t="s">
        <v>165</v>
      </c>
      <c r="AU181" s="182" t="s">
        <v>86</v>
      </c>
      <c r="AY181" s="16" t="s">
        <v>134</v>
      </c>
      <c r="BE181" s="183">
        <f>IF(N181="základní",J181,0)</f>
        <v>0</v>
      </c>
      <c r="BF181" s="183">
        <f>IF(N181="snížená",J181,0)</f>
        <v>0</v>
      </c>
      <c r="BG181" s="183">
        <f>IF(N181="zákl. přenesená",J181,0)</f>
        <v>0</v>
      </c>
      <c r="BH181" s="183">
        <f>IF(N181="sníž. přenesená",J181,0)</f>
        <v>0</v>
      </c>
      <c r="BI181" s="183">
        <f>IF(N181="nulová",J181,0)</f>
        <v>0</v>
      </c>
      <c r="BJ181" s="16" t="s">
        <v>84</v>
      </c>
      <c r="BK181" s="183">
        <f>ROUND(I181*H181,2)</f>
        <v>0</v>
      </c>
      <c r="BL181" s="16" t="s">
        <v>215</v>
      </c>
      <c r="BM181" s="182" t="s">
        <v>419</v>
      </c>
    </row>
    <row r="182" s="13" customFormat="1">
      <c r="A182" s="13"/>
      <c r="B182" s="184"/>
      <c r="C182" s="13"/>
      <c r="D182" s="185" t="s">
        <v>142</v>
      </c>
      <c r="E182" s="186" t="s">
        <v>1</v>
      </c>
      <c r="F182" s="187" t="s">
        <v>420</v>
      </c>
      <c r="G182" s="13"/>
      <c r="H182" s="188">
        <v>583</v>
      </c>
      <c r="I182" s="189"/>
      <c r="J182" s="13"/>
      <c r="K182" s="13"/>
      <c r="L182" s="184"/>
      <c r="M182" s="190"/>
      <c r="N182" s="191"/>
      <c r="O182" s="191"/>
      <c r="P182" s="191"/>
      <c r="Q182" s="191"/>
      <c r="R182" s="191"/>
      <c r="S182" s="191"/>
      <c r="T182" s="19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6" t="s">
        <v>142</v>
      </c>
      <c r="AU182" s="186" t="s">
        <v>86</v>
      </c>
      <c r="AV182" s="13" t="s">
        <v>86</v>
      </c>
      <c r="AW182" s="13" t="s">
        <v>32</v>
      </c>
      <c r="AX182" s="13" t="s">
        <v>84</v>
      </c>
      <c r="AY182" s="186" t="s">
        <v>134</v>
      </c>
    </row>
    <row r="183" s="2" customFormat="1" ht="14.4" customHeight="1">
      <c r="A183" s="35"/>
      <c r="B183" s="169"/>
      <c r="C183" s="193" t="s">
        <v>421</v>
      </c>
      <c r="D183" s="193" t="s">
        <v>165</v>
      </c>
      <c r="E183" s="194" t="s">
        <v>422</v>
      </c>
      <c r="F183" s="195" t="s">
        <v>423</v>
      </c>
      <c r="G183" s="196" t="s">
        <v>202</v>
      </c>
      <c r="H183" s="197">
        <v>247.5</v>
      </c>
      <c r="I183" s="198"/>
      <c r="J183" s="199">
        <f>ROUND(I183*H183,2)</f>
        <v>0</v>
      </c>
      <c r="K183" s="200"/>
      <c r="L183" s="201"/>
      <c r="M183" s="202" t="s">
        <v>1</v>
      </c>
      <c r="N183" s="203" t="s">
        <v>41</v>
      </c>
      <c r="O183" s="74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2" t="s">
        <v>257</v>
      </c>
      <c r="AT183" s="182" t="s">
        <v>165</v>
      </c>
      <c r="AU183" s="182" t="s">
        <v>86</v>
      </c>
      <c r="AY183" s="16" t="s">
        <v>134</v>
      </c>
      <c r="BE183" s="183">
        <f>IF(N183="základní",J183,0)</f>
        <v>0</v>
      </c>
      <c r="BF183" s="183">
        <f>IF(N183="snížená",J183,0)</f>
        <v>0</v>
      </c>
      <c r="BG183" s="183">
        <f>IF(N183="zákl. přenesená",J183,0)</f>
        <v>0</v>
      </c>
      <c r="BH183" s="183">
        <f>IF(N183="sníž. přenesená",J183,0)</f>
        <v>0</v>
      </c>
      <c r="BI183" s="183">
        <f>IF(N183="nulová",J183,0)</f>
        <v>0</v>
      </c>
      <c r="BJ183" s="16" t="s">
        <v>84</v>
      </c>
      <c r="BK183" s="183">
        <f>ROUND(I183*H183,2)</f>
        <v>0</v>
      </c>
      <c r="BL183" s="16" t="s">
        <v>215</v>
      </c>
      <c r="BM183" s="182" t="s">
        <v>424</v>
      </c>
    </row>
    <row r="184" s="13" customFormat="1">
      <c r="A184" s="13"/>
      <c r="B184" s="184"/>
      <c r="C184" s="13"/>
      <c r="D184" s="185" t="s">
        <v>142</v>
      </c>
      <c r="E184" s="186" t="s">
        <v>1</v>
      </c>
      <c r="F184" s="187" t="s">
        <v>425</v>
      </c>
      <c r="G184" s="13"/>
      <c r="H184" s="188">
        <v>247.5</v>
      </c>
      <c r="I184" s="189"/>
      <c r="J184" s="13"/>
      <c r="K184" s="13"/>
      <c r="L184" s="184"/>
      <c r="M184" s="190"/>
      <c r="N184" s="191"/>
      <c r="O184" s="191"/>
      <c r="P184" s="191"/>
      <c r="Q184" s="191"/>
      <c r="R184" s="191"/>
      <c r="S184" s="191"/>
      <c r="T184" s="19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6" t="s">
        <v>142</v>
      </c>
      <c r="AU184" s="186" t="s">
        <v>86</v>
      </c>
      <c r="AV184" s="13" t="s">
        <v>86</v>
      </c>
      <c r="AW184" s="13" t="s">
        <v>32</v>
      </c>
      <c r="AX184" s="13" t="s">
        <v>84</v>
      </c>
      <c r="AY184" s="186" t="s">
        <v>134</v>
      </c>
    </row>
    <row r="185" s="2" customFormat="1" ht="22.2" customHeight="1">
      <c r="A185" s="35"/>
      <c r="B185" s="169"/>
      <c r="C185" s="170" t="s">
        <v>426</v>
      </c>
      <c r="D185" s="170" t="s">
        <v>137</v>
      </c>
      <c r="E185" s="171" t="s">
        <v>427</v>
      </c>
      <c r="F185" s="172" t="s">
        <v>428</v>
      </c>
      <c r="G185" s="173" t="s">
        <v>202</v>
      </c>
      <c r="H185" s="174">
        <v>1760</v>
      </c>
      <c r="I185" s="175"/>
      <c r="J185" s="176">
        <f>ROUND(I185*H185,2)</f>
        <v>0</v>
      </c>
      <c r="K185" s="177"/>
      <c r="L185" s="36"/>
      <c r="M185" s="178" t="s">
        <v>1</v>
      </c>
      <c r="N185" s="179" t="s">
        <v>41</v>
      </c>
      <c r="O185" s="74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2" t="s">
        <v>215</v>
      </c>
      <c r="AT185" s="182" t="s">
        <v>137</v>
      </c>
      <c r="AU185" s="182" t="s">
        <v>86</v>
      </c>
      <c r="AY185" s="16" t="s">
        <v>134</v>
      </c>
      <c r="BE185" s="183">
        <f>IF(N185="základní",J185,0)</f>
        <v>0</v>
      </c>
      <c r="BF185" s="183">
        <f>IF(N185="snížená",J185,0)</f>
        <v>0</v>
      </c>
      <c r="BG185" s="183">
        <f>IF(N185="zákl. přenesená",J185,0)</f>
        <v>0</v>
      </c>
      <c r="BH185" s="183">
        <f>IF(N185="sníž. přenesená",J185,0)</f>
        <v>0</v>
      </c>
      <c r="BI185" s="183">
        <f>IF(N185="nulová",J185,0)</f>
        <v>0</v>
      </c>
      <c r="BJ185" s="16" t="s">
        <v>84</v>
      </c>
      <c r="BK185" s="183">
        <f>ROUND(I185*H185,2)</f>
        <v>0</v>
      </c>
      <c r="BL185" s="16" t="s">
        <v>215</v>
      </c>
      <c r="BM185" s="182" t="s">
        <v>429</v>
      </c>
    </row>
    <row r="186" s="13" customFormat="1">
      <c r="A186" s="13"/>
      <c r="B186" s="184"/>
      <c r="C186" s="13"/>
      <c r="D186" s="185" t="s">
        <v>142</v>
      </c>
      <c r="E186" s="186" t="s">
        <v>1</v>
      </c>
      <c r="F186" s="187" t="s">
        <v>430</v>
      </c>
      <c r="G186" s="13"/>
      <c r="H186" s="188">
        <v>1760</v>
      </c>
      <c r="I186" s="189"/>
      <c r="J186" s="13"/>
      <c r="K186" s="13"/>
      <c r="L186" s="184"/>
      <c r="M186" s="190"/>
      <c r="N186" s="191"/>
      <c r="O186" s="191"/>
      <c r="P186" s="191"/>
      <c r="Q186" s="191"/>
      <c r="R186" s="191"/>
      <c r="S186" s="191"/>
      <c r="T186" s="19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6" t="s">
        <v>142</v>
      </c>
      <c r="AU186" s="186" t="s">
        <v>86</v>
      </c>
      <c r="AV186" s="13" t="s">
        <v>86</v>
      </c>
      <c r="AW186" s="13" t="s">
        <v>32</v>
      </c>
      <c r="AX186" s="13" t="s">
        <v>84</v>
      </c>
      <c r="AY186" s="186" t="s">
        <v>134</v>
      </c>
    </row>
    <row r="187" s="2" customFormat="1" ht="14.4" customHeight="1">
      <c r="A187" s="35"/>
      <c r="B187" s="169"/>
      <c r="C187" s="193" t="s">
        <v>431</v>
      </c>
      <c r="D187" s="193" t="s">
        <v>165</v>
      </c>
      <c r="E187" s="194" t="s">
        <v>432</v>
      </c>
      <c r="F187" s="195" t="s">
        <v>433</v>
      </c>
      <c r="G187" s="196" t="s">
        <v>202</v>
      </c>
      <c r="H187" s="197">
        <v>1870</v>
      </c>
      <c r="I187" s="198"/>
      <c r="J187" s="199">
        <f>ROUND(I187*H187,2)</f>
        <v>0</v>
      </c>
      <c r="K187" s="200"/>
      <c r="L187" s="201"/>
      <c r="M187" s="202" t="s">
        <v>1</v>
      </c>
      <c r="N187" s="203" t="s">
        <v>41</v>
      </c>
      <c r="O187" s="74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2" t="s">
        <v>257</v>
      </c>
      <c r="AT187" s="182" t="s">
        <v>165</v>
      </c>
      <c r="AU187" s="182" t="s">
        <v>86</v>
      </c>
      <c r="AY187" s="16" t="s">
        <v>134</v>
      </c>
      <c r="BE187" s="183">
        <f>IF(N187="základní",J187,0)</f>
        <v>0</v>
      </c>
      <c r="BF187" s="183">
        <f>IF(N187="snížená",J187,0)</f>
        <v>0</v>
      </c>
      <c r="BG187" s="183">
        <f>IF(N187="zákl. přenesená",J187,0)</f>
        <v>0</v>
      </c>
      <c r="BH187" s="183">
        <f>IF(N187="sníž. přenesená",J187,0)</f>
        <v>0</v>
      </c>
      <c r="BI187" s="183">
        <f>IF(N187="nulová",J187,0)</f>
        <v>0</v>
      </c>
      <c r="BJ187" s="16" t="s">
        <v>84</v>
      </c>
      <c r="BK187" s="183">
        <f>ROUND(I187*H187,2)</f>
        <v>0</v>
      </c>
      <c r="BL187" s="16" t="s">
        <v>215</v>
      </c>
      <c r="BM187" s="182" t="s">
        <v>434</v>
      </c>
    </row>
    <row r="188" s="2" customFormat="1" ht="14.4" customHeight="1">
      <c r="A188" s="35"/>
      <c r="B188" s="169"/>
      <c r="C188" s="193" t="s">
        <v>435</v>
      </c>
      <c r="D188" s="193" t="s">
        <v>165</v>
      </c>
      <c r="E188" s="194" t="s">
        <v>436</v>
      </c>
      <c r="F188" s="195" t="s">
        <v>437</v>
      </c>
      <c r="G188" s="196" t="s">
        <v>202</v>
      </c>
      <c r="H188" s="197">
        <v>66</v>
      </c>
      <c r="I188" s="198"/>
      <c r="J188" s="199">
        <f>ROUND(I188*H188,2)</f>
        <v>0</v>
      </c>
      <c r="K188" s="200"/>
      <c r="L188" s="201"/>
      <c r="M188" s="202" t="s">
        <v>1</v>
      </c>
      <c r="N188" s="203" t="s">
        <v>41</v>
      </c>
      <c r="O188" s="74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2" t="s">
        <v>257</v>
      </c>
      <c r="AT188" s="182" t="s">
        <v>165</v>
      </c>
      <c r="AU188" s="182" t="s">
        <v>86</v>
      </c>
      <c r="AY188" s="16" t="s">
        <v>134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16" t="s">
        <v>84</v>
      </c>
      <c r="BK188" s="183">
        <f>ROUND(I188*H188,2)</f>
        <v>0</v>
      </c>
      <c r="BL188" s="16" t="s">
        <v>215</v>
      </c>
      <c r="BM188" s="182" t="s">
        <v>438</v>
      </c>
    </row>
    <row r="189" s="2" customFormat="1" ht="22.2" customHeight="1">
      <c r="A189" s="35"/>
      <c r="B189" s="169"/>
      <c r="C189" s="170" t="s">
        <v>439</v>
      </c>
      <c r="D189" s="170" t="s">
        <v>137</v>
      </c>
      <c r="E189" s="171" t="s">
        <v>440</v>
      </c>
      <c r="F189" s="172" t="s">
        <v>441</v>
      </c>
      <c r="G189" s="173" t="s">
        <v>202</v>
      </c>
      <c r="H189" s="174">
        <v>225</v>
      </c>
      <c r="I189" s="175"/>
      <c r="J189" s="176">
        <f>ROUND(I189*H189,2)</f>
        <v>0</v>
      </c>
      <c r="K189" s="177"/>
      <c r="L189" s="36"/>
      <c r="M189" s="178" t="s">
        <v>1</v>
      </c>
      <c r="N189" s="179" t="s">
        <v>41</v>
      </c>
      <c r="O189" s="74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1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2" t="s">
        <v>215</v>
      </c>
      <c r="AT189" s="182" t="s">
        <v>137</v>
      </c>
      <c r="AU189" s="182" t="s">
        <v>86</v>
      </c>
      <c r="AY189" s="16" t="s">
        <v>134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6" t="s">
        <v>84</v>
      </c>
      <c r="BK189" s="183">
        <f>ROUND(I189*H189,2)</f>
        <v>0</v>
      </c>
      <c r="BL189" s="16" t="s">
        <v>215</v>
      </c>
      <c r="BM189" s="182" t="s">
        <v>442</v>
      </c>
    </row>
    <row r="190" s="2" customFormat="1" ht="14.4" customHeight="1">
      <c r="A190" s="35"/>
      <c r="B190" s="169"/>
      <c r="C190" s="193" t="s">
        <v>443</v>
      </c>
      <c r="D190" s="193" t="s">
        <v>165</v>
      </c>
      <c r="E190" s="194" t="s">
        <v>444</v>
      </c>
      <c r="F190" s="195" t="s">
        <v>445</v>
      </c>
      <c r="G190" s="196" t="s">
        <v>202</v>
      </c>
      <c r="H190" s="197">
        <v>247.5</v>
      </c>
      <c r="I190" s="198"/>
      <c r="J190" s="199">
        <f>ROUND(I190*H190,2)</f>
        <v>0</v>
      </c>
      <c r="K190" s="200"/>
      <c r="L190" s="201"/>
      <c r="M190" s="202" t="s">
        <v>1</v>
      </c>
      <c r="N190" s="203" t="s">
        <v>41</v>
      </c>
      <c r="O190" s="74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2" t="s">
        <v>257</v>
      </c>
      <c r="AT190" s="182" t="s">
        <v>165</v>
      </c>
      <c r="AU190" s="182" t="s">
        <v>86</v>
      </c>
      <c r="AY190" s="16" t="s">
        <v>134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6" t="s">
        <v>84</v>
      </c>
      <c r="BK190" s="183">
        <f>ROUND(I190*H190,2)</f>
        <v>0</v>
      </c>
      <c r="BL190" s="16" t="s">
        <v>215</v>
      </c>
      <c r="BM190" s="182" t="s">
        <v>446</v>
      </c>
    </row>
    <row r="191" s="2" customFormat="1" ht="22.2" customHeight="1">
      <c r="A191" s="35"/>
      <c r="B191" s="169"/>
      <c r="C191" s="170" t="s">
        <v>447</v>
      </c>
      <c r="D191" s="170" t="s">
        <v>137</v>
      </c>
      <c r="E191" s="171" t="s">
        <v>448</v>
      </c>
      <c r="F191" s="172" t="s">
        <v>449</v>
      </c>
      <c r="G191" s="173" t="s">
        <v>202</v>
      </c>
      <c r="H191" s="174">
        <v>90</v>
      </c>
      <c r="I191" s="175"/>
      <c r="J191" s="176">
        <f>ROUND(I191*H191,2)</f>
        <v>0</v>
      </c>
      <c r="K191" s="177"/>
      <c r="L191" s="36"/>
      <c r="M191" s="178" t="s">
        <v>1</v>
      </c>
      <c r="N191" s="179" t="s">
        <v>41</v>
      </c>
      <c r="O191" s="74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2" t="s">
        <v>215</v>
      </c>
      <c r="AT191" s="182" t="s">
        <v>137</v>
      </c>
      <c r="AU191" s="182" t="s">
        <v>86</v>
      </c>
      <c r="AY191" s="16" t="s">
        <v>134</v>
      </c>
      <c r="BE191" s="183">
        <f>IF(N191="základní",J191,0)</f>
        <v>0</v>
      </c>
      <c r="BF191" s="183">
        <f>IF(N191="snížená",J191,0)</f>
        <v>0</v>
      </c>
      <c r="BG191" s="183">
        <f>IF(N191="zákl. přenesená",J191,0)</f>
        <v>0</v>
      </c>
      <c r="BH191" s="183">
        <f>IF(N191="sníž. přenesená",J191,0)</f>
        <v>0</v>
      </c>
      <c r="BI191" s="183">
        <f>IF(N191="nulová",J191,0)</f>
        <v>0</v>
      </c>
      <c r="BJ191" s="16" t="s">
        <v>84</v>
      </c>
      <c r="BK191" s="183">
        <f>ROUND(I191*H191,2)</f>
        <v>0</v>
      </c>
      <c r="BL191" s="16" t="s">
        <v>215</v>
      </c>
      <c r="BM191" s="182" t="s">
        <v>450</v>
      </c>
    </row>
    <row r="192" s="2" customFormat="1" ht="14.4" customHeight="1">
      <c r="A192" s="35"/>
      <c r="B192" s="169"/>
      <c r="C192" s="193" t="s">
        <v>451</v>
      </c>
      <c r="D192" s="193" t="s">
        <v>165</v>
      </c>
      <c r="E192" s="194" t="s">
        <v>452</v>
      </c>
      <c r="F192" s="195" t="s">
        <v>453</v>
      </c>
      <c r="G192" s="196" t="s">
        <v>202</v>
      </c>
      <c r="H192" s="197">
        <v>99</v>
      </c>
      <c r="I192" s="198"/>
      <c r="J192" s="199">
        <f>ROUND(I192*H192,2)</f>
        <v>0</v>
      </c>
      <c r="K192" s="200"/>
      <c r="L192" s="201"/>
      <c r="M192" s="202" t="s">
        <v>1</v>
      </c>
      <c r="N192" s="203" t="s">
        <v>41</v>
      </c>
      <c r="O192" s="74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2" t="s">
        <v>257</v>
      </c>
      <c r="AT192" s="182" t="s">
        <v>165</v>
      </c>
      <c r="AU192" s="182" t="s">
        <v>86</v>
      </c>
      <c r="AY192" s="16" t="s">
        <v>134</v>
      </c>
      <c r="BE192" s="183">
        <f>IF(N192="základní",J192,0)</f>
        <v>0</v>
      </c>
      <c r="BF192" s="183">
        <f>IF(N192="snížená",J192,0)</f>
        <v>0</v>
      </c>
      <c r="BG192" s="183">
        <f>IF(N192="zákl. přenesená",J192,0)</f>
        <v>0</v>
      </c>
      <c r="BH192" s="183">
        <f>IF(N192="sníž. přenesená",J192,0)</f>
        <v>0</v>
      </c>
      <c r="BI192" s="183">
        <f>IF(N192="nulová",J192,0)</f>
        <v>0</v>
      </c>
      <c r="BJ192" s="16" t="s">
        <v>84</v>
      </c>
      <c r="BK192" s="183">
        <f>ROUND(I192*H192,2)</f>
        <v>0</v>
      </c>
      <c r="BL192" s="16" t="s">
        <v>215</v>
      </c>
      <c r="BM192" s="182" t="s">
        <v>454</v>
      </c>
    </row>
    <row r="193" s="2" customFormat="1" ht="22.2" customHeight="1">
      <c r="A193" s="35"/>
      <c r="B193" s="169"/>
      <c r="C193" s="170" t="s">
        <v>455</v>
      </c>
      <c r="D193" s="170" t="s">
        <v>137</v>
      </c>
      <c r="E193" s="171" t="s">
        <v>456</v>
      </c>
      <c r="F193" s="172" t="s">
        <v>457</v>
      </c>
      <c r="G193" s="173" t="s">
        <v>202</v>
      </c>
      <c r="H193" s="174">
        <v>40</v>
      </c>
      <c r="I193" s="175"/>
      <c r="J193" s="176">
        <f>ROUND(I193*H193,2)</f>
        <v>0</v>
      </c>
      <c r="K193" s="177"/>
      <c r="L193" s="36"/>
      <c r="M193" s="178" t="s">
        <v>1</v>
      </c>
      <c r="N193" s="179" t="s">
        <v>41</v>
      </c>
      <c r="O193" s="74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2" t="s">
        <v>215</v>
      </c>
      <c r="AT193" s="182" t="s">
        <v>137</v>
      </c>
      <c r="AU193" s="182" t="s">
        <v>86</v>
      </c>
      <c r="AY193" s="16" t="s">
        <v>134</v>
      </c>
      <c r="BE193" s="183">
        <f>IF(N193="základní",J193,0)</f>
        <v>0</v>
      </c>
      <c r="BF193" s="183">
        <f>IF(N193="snížená",J193,0)</f>
        <v>0</v>
      </c>
      <c r="BG193" s="183">
        <f>IF(N193="zákl. přenesená",J193,0)</f>
        <v>0</v>
      </c>
      <c r="BH193" s="183">
        <f>IF(N193="sníž. přenesená",J193,0)</f>
        <v>0</v>
      </c>
      <c r="BI193" s="183">
        <f>IF(N193="nulová",J193,0)</f>
        <v>0</v>
      </c>
      <c r="BJ193" s="16" t="s">
        <v>84</v>
      </c>
      <c r="BK193" s="183">
        <f>ROUND(I193*H193,2)</f>
        <v>0</v>
      </c>
      <c r="BL193" s="16" t="s">
        <v>215</v>
      </c>
      <c r="BM193" s="182" t="s">
        <v>458</v>
      </c>
    </row>
    <row r="194" s="2" customFormat="1" ht="14.4" customHeight="1">
      <c r="A194" s="35"/>
      <c r="B194" s="169"/>
      <c r="C194" s="193" t="s">
        <v>459</v>
      </c>
      <c r="D194" s="193" t="s">
        <v>165</v>
      </c>
      <c r="E194" s="194" t="s">
        <v>460</v>
      </c>
      <c r="F194" s="195" t="s">
        <v>461</v>
      </c>
      <c r="G194" s="196" t="s">
        <v>202</v>
      </c>
      <c r="H194" s="197">
        <v>44</v>
      </c>
      <c r="I194" s="198"/>
      <c r="J194" s="199">
        <f>ROUND(I194*H194,2)</f>
        <v>0</v>
      </c>
      <c r="K194" s="200"/>
      <c r="L194" s="201"/>
      <c r="M194" s="202" t="s">
        <v>1</v>
      </c>
      <c r="N194" s="203" t="s">
        <v>41</v>
      </c>
      <c r="O194" s="74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2" t="s">
        <v>257</v>
      </c>
      <c r="AT194" s="182" t="s">
        <v>165</v>
      </c>
      <c r="AU194" s="182" t="s">
        <v>86</v>
      </c>
      <c r="AY194" s="16" t="s">
        <v>134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6" t="s">
        <v>84</v>
      </c>
      <c r="BK194" s="183">
        <f>ROUND(I194*H194,2)</f>
        <v>0</v>
      </c>
      <c r="BL194" s="16" t="s">
        <v>215</v>
      </c>
      <c r="BM194" s="182" t="s">
        <v>462</v>
      </c>
    </row>
    <row r="195" s="2" customFormat="1" ht="19.8" customHeight="1">
      <c r="A195" s="35"/>
      <c r="B195" s="169"/>
      <c r="C195" s="170" t="s">
        <v>463</v>
      </c>
      <c r="D195" s="170" t="s">
        <v>137</v>
      </c>
      <c r="E195" s="171" t="s">
        <v>464</v>
      </c>
      <c r="F195" s="172" t="s">
        <v>465</v>
      </c>
      <c r="G195" s="173" t="s">
        <v>157</v>
      </c>
      <c r="H195" s="174">
        <v>4</v>
      </c>
      <c r="I195" s="175"/>
      <c r="J195" s="176">
        <f>ROUND(I195*H195,2)</f>
        <v>0</v>
      </c>
      <c r="K195" s="177"/>
      <c r="L195" s="36"/>
      <c r="M195" s="178" t="s">
        <v>1</v>
      </c>
      <c r="N195" s="179" t="s">
        <v>41</v>
      </c>
      <c r="O195" s="74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2" t="s">
        <v>215</v>
      </c>
      <c r="AT195" s="182" t="s">
        <v>137</v>
      </c>
      <c r="AU195" s="182" t="s">
        <v>86</v>
      </c>
      <c r="AY195" s="16" t="s">
        <v>134</v>
      </c>
      <c r="BE195" s="183">
        <f>IF(N195="základní",J195,0)</f>
        <v>0</v>
      </c>
      <c r="BF195" s="183">
        <f>IF(N195="snížená",J195,0)</f>
        <v>0</v>
      </c>
      <c r="BG195" s="183">
        <f>IF(N195="zákl. přenesená",J195,0)</f>
        <v>0</v>
      </c>
      <c r="BH195" s="183">
        <f>IF(N195="sníž. přenesená",J195,0)</f>
        <v>0</v>
      </c>
      <c r="BI195" s="183">
        <f>IF(N195="nulová",J195,0)</f>
        <v>0</v>
      </c>
      <c r="BJ195" s="16" t="s">
        <v>84</v>
      </c>
      <c r="BK195" s="183">
        <f>ROUND(I195*H195,2)</f>
        <v>0</v>
      </c>
      <c r="BL195" s="16" t="s">
        <v>215</v>
      </c>
      <c r="BM195" s="182" t="s">
        <v>466</v>
      </c>
    </row>
    <row r="196" s="2" customFormat="1" ht="14.4" customHeight="1">
      <c r="A196" s="35"/>
      <c r="B196" s="169"/>
      <c r="C196" s="193" t="s">
        <v>467</v>
      </c>
      <c r="D196" s="193" t="s">
        <v>165</v>
      </c>
      <c r="E196" s="194" t="s">
        <v>468</v>
      </c>
      <c r="F196" s="195" t="s">
        <v>469</v>
      </c>
      <c r="G196" s="196" t="s">
        <v>347</v>
      </c>
      <c r="H196" s="197">
        <v>1</v>
      </c>
      <c r="I196" s="198"/>
      <c r="J196" s="199">
        <f>ROUND(I196*H196,2)</f>
        <v>0</v>
      </c>
      <c r="K196" s="200"/>
      <c r="L196" s="201"/>
      <c r="M196" s="202" t="s">
        <v>1</v>
      </c>
      <c r="N196" s="203" t="s">
        <v>41</v>
      </c>
      <c r="O196" s="74"/>
      <c r="P196" s="180">
        <f>O196*H196</f>
        <v>0</v>
      </c>
      <c r="Q196" s="180">
        <v>0</v>
      </c>
      <c r="R196" s="180">
        <f>Q196*H196</f>
        <v>0</v>
      </c>
      <c r="S196" s="180">
        <v>0</v>
      </c>
      <c r="T196" s="18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2" t="s">
        <v>257</v>
      </c>
      <c r="AT196" s="182" t="s">
        <v>165</v>
      </c>
      <c r="AU196" s="182" t="s">
        <v>86</v>
      </c>
      <c r="AY196" s="16" t="s">
        <v>134</v>
      </c>
      <c r="BE196" s="183">
        <f>IF(N196="základní",J196,0)</f>
        <v>0</v>
      </c>
      <c r="BF196" s="183">
        <f>IF(N196="snížená",J196,0)</f>
        <v>0</v>
      </c>
      <c r="BG196" s="183">
        <f>IF(N196="zákl. přenesená",J196,0)</f>
        <v>0</v>
      </c>
      <c r="BH196" s="183">
        <f>IF(N196="sníž. přenesená",J196,0)</f>
        <v>0</v>
      </c>
      <c r="BI196" s="183">
        <f>IF(N196="nulová",J196,0)</f>
        <v>0</v>
      </c>
      <c r="BJ196" s="16" t="s">
        <v>84</v>
      </c>
      <c r="BK196" s="183">
        <f>ROUND(I196*H196,2)</f>
        <v>0</v>
      </c>
      <c r="BL196" s="16" t="s">
        <v>215</v>
      </c>
      <c r="BM196" s="182" t="s">
        <v>470</v>
      </c>
    </row>
    <row r="197" s="2" customFormat="1" ht="14.4" customHeight="1">
      <c r="A197" s="35"/>
      <c r="B197" s="169"/>
      <c r="C197" s="193" t="s">
        <v>471</v>
      </c>
      <c r="D197" s="193" t="s">
        <v>165</v>
      </c>
      <c r="E197" s="194" t="s">
        <v>472</v>
      </c>
      <c r="F197" s="195" t="s">
        <v>473</v>
      </c>
      <c r="G197" s="196" t="s">
        <v>347</v>
      </c>
      <c r="H197" s="197">
        <v>1</v>
      </c>
      <c r="I197" s="198"/>
      <c r="J197" s="199">
        <f>ROUND(I197*H197,2)</f>
        <v>0</v>
      </c>
      <c r="K197" s="200"/>
      <c r="L197" s="201"/>
      <c r="M197" s="202" t="s">
        <v>1</v>
      </c>
      <c r="N197" s="203" t="s">
        <v>41</v>
      </c>
      <c r="O197" s="74"/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2" t="s">
        <v>257</v>
      </c>
      <c r="AT197" s="182" t="s">
        <v>165</v>
      </c>
      <c r="AU197" s="182" t="s">
        <v>86</v>
      </c>
      <c r="AY197" s="16" t="s">
        <v>134</v>
      </c>
      <c r="BE197" s="183">
        <f>IF(N197="základní",J197,0)</f>
        <v>0</v>
      </c>
      <c r="BF197" s="183">
        <f>IF(N197="snížená",J197,0)</f>
        <v>0</v>
      </c>
      <c r="BG197" s="183">
        <f>IF(N197="zákl. přenesená",J197,0)</f>
        <v>0</v>
      </c>
      <c r="BH197" s="183">
        <f>IF(N197="sníž. přenesená",J197,0)</f>
        <v>0</v>
      </c>
      <c r="BI197" s="183">
        <f>IF(N197="nulová",J197,0)</f>
        <v>0</v>
      </c>
      <c r="BJ197" s="16" t="s">
        <v>84</v>
      </c>
      <c r="BK197" s="183">
        <f>ROUND(I197*H197,2)</f>
        <v>0</v>
      </c>
      <c r="BL197" s="16" t="s">
        <v>215</v>
      </c>
      <c r="BM197" s="182" t="s">
        <v>474</v>
      </c>
    </row>
    <row r="198" s="2" customFormat="1" ht="14.4" customHeight="1">
      <c r="A198" s="35"/>
      <c r="B198" s="169"/>
      <c r="C198" s="193" t="s">
        <v>475</v>
      </c>
      <c r="D198" s="193" t="s">
        <v>165</v>
      </c>
      <c r="E198" s="194" t="s">
        <v>476</v>
      </c>
      <c r="F198" s="195" t="s">
        <v>477</v>
      </c>
      <c r="G198" s="196" t="s">
        <v>347</v>
      </c>
      <c r="H198" s="197">
        <v>1</v>
      </c>
      <c r="I198" s="198"/>
      <c r="J198" s="199">
        <f>ROUND(I198*H198,2)</f>
        <v>0</v>
      </c>
      <c r="K198" s="200"/>
      <c r="L198" s="201"/>
      <c r="M198" s="202" t="s">
        <v>1</v>
      </c>
      <c r="N198" s="203" t="s">
        <v>41</v>
      </c>
      <c r="O198" s="74"/>
      <c r="P198" s="180">
        <f>O198*H198</f>
        <v>0</v>
      </c>
      <c r="Q198" s="180">
        <v>0</v>
      </c>
      <c r="R198" s="180">
        <f>Q198*H198</f>
        <v>0</v>
      </c>
      <c r="S198" s="180">
        <v>0</v>
      </c>
      <c r="T198" s="181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2" t="s">
        <v>257</v>
      </c>
      <c r="AT198" s="182" t="s">
        <v>165</v>
      </c>
      <c r="AU198" s="182" t="s">
        <v>86</v>
      </c>
      <c r="AY198" s="16" t="s">
        <v>134</v>
      </c>
      <c r="BE198" s="183">
        <f>IF(N198="základní",J198,0)</f>
        <v>0</v>
      </c>
      <c r="BF198" s="183">
        <f>IF(N198="snížená",J198,0)</f>
        <v>0</v>
      </c>
      <c r="BG198" s="183">
        <f>IF(N198="zákl. přenesená",J198,0)</f>
        <v>0</v>
      </c>
      <c r="BH198" s="183">
        <f>IF(N198="sníž. přenesená",J198,0)</f>
        <v>0</v>
      </c>
      <c r="BI198" s="183">
        <f>IF(N198="nulová",J198,0)</f>
        <v>0</v>
      </c>
      <c r="BJ198" s="16" t="s">
        <v>84</v>
      </c>
      <c r="BK198" s="183">
        <f>ROUND(I198*H198,2)</f>
        <v>0</v>
      </c>
      <c r="BL198" s="16" t="s">
        <v>215</v>
      </c>
      <c r="BM198" s="182" t="s">
        <v>478</v>
      </c>
    </row>
    <row r="199" s="2" customFormat="1" ht="14.4" customHeight="1">
      <c r="A199" s="35"/>
      <c r="B199" s="169"/>
      <c r="C199" s="193" t="s">
        <v>479</v>
      </c>
      <c r="D199" s="193" t="s">
        <v>165</v>
      </c>
      <c r="E199" s="194" t="s">
        <v>480</v>
      </c>
      <c r="F199" s="195" t="s">
        <v>481</v>
      </c>
      <c r="G199" s="196" t="s">
        <v>347</v>
      </c>
      <c r="H199" s="197">
        <v>1</v>
      </c>
      <c r="I199" s="198"/>
      <c r="J199" s="199">
        <f>ROUND(I199*H199,2)</f>
        <v>0</v>
      </c>
      <c r="K199" s="200"/>
      <c r="L199" s="201"/>
      <c r="M199" s="202" t="s">
        <v>1</v>
      </c>
      <c r="N199" s="203" t="s">
        <v>41</v>
      </c>
      <c r="O199" s="74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2" t="s">
        <v>257</v>
      </c>
      <c r="AT199" s="182" t="s">
        <v>165</v>
      </c>
      <c r="AU199" s="182" t="s">
        <v>86</v>
      </c>
      <c r="AY199" s="16" t="s">
        <v>134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16" t="s">
        <v>84</v>
      </c>
      <c r="BK199" s="183">
        <f>ROUND(I199*H199,2)</f>
        <v>0</v>
      </c>
      <c r="BL199" s="16" t="s">
        <v>215</v>
      </c>
      <c r="BM199" s="182" t="s">
        <v>482</v>
      </c>
    </row>
    <row r="200" s="2" customFormat="1" ht="34.8" customHeight="1">
      <c r="A200" s="35"/>
      <c r="B200" s="169"/>
      <c r="C200" s="193" t="s">
        <v>483</v>
      </c>
      <c r="D200" s="193" t="s">
        <v>165</v>
      </c>
      <c r="E200" s="194" t="s">
        <v>484</v>
      </c>
      <c r="F200" s="195" t="s">
        <v>485</v>
      </c>
      <c r="G200" s="196" t="s">
        <v>347</v>
      </c>
      <c r="H200" s="197">
        <v>1</v>
      </c>
      <c r="I200" s="198"/>
      <c r="J200" s="199">
        <f>ROUND(I200*H200,2)</f>
        <v>0</v>
      </c>
      <c r="K200" s="200"/>
      <c r="L200" s="201"/>
      <c r="M200" s="202" t="s">
        <v>1</v>
      </c>
      <c r="N200" s="203" t="s">
        <v>41</v>
      </c>
      <c r="O200" s="74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2" t="s">
        <v>257</v>
      </c>
      <c r="AT200" s="182" t="s">
        <v>165</v>
      </c>
      <c r="AU200" s="182" t="s">
        <v>86</v>
      </c>
      <c r="AY200" s="16" t="s">
        <v>134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6" t="s">
        <v>84</v>
      </c>
      <c r="BK200" s="183">
        <f>ROUND(I200*H200,2)</f>
        <v>0</v>
      </c>
      <c r="BL200" s="16" t="s">
        <v>215</v>
      </c>
      <c r="BM200" s="182" t="s">
        <v>486</v>
      </c>
    </row>
    <row r="201" s="2" customFormat="1" ht="22.2" customHeight="1">
      <c r="A201" s="35"/>
      <c r="B201" s="169"/>
      <c r="C201" s="170" t="s">
        <v>487</v>
      </c>
      <c r="D201" s="170" t="s">
        <v>137</v>
      </c>
      <c r="E201" s="171" t="s">
        <v>488</v>
      </c>
      <c r="F201" s="172" t="s">
        <v>489</v>
      </c>
      <c r="G201" s="173" t="s">
        <v>157</v>
      </c>
      <c r="H201" s="174">
        <v>27</v>
      </c>
      <c r="I201" s="175"/>
      <c r="J201" s="176">
        <f>ROUND(I201*H201,2)</f>
        <v>0</v>
      </c>
      <c r="K201" s="177"/>
      <c r="L201" s="36"/>
      <c r="M201" s="178" t="s">
        <v>1</v>
      </c>
      <c r="N201" s="179" t="s">
        <v>41</v>
      </c>
      <c r="O201" s="74"/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2" t="s">
        <v>215</v>
      </c>
      <c r="AT201" s="182" t="s">
        <v>137</v>
      </c>
      <c r="AU201" s="182" t="s">
        <v>86</v>
      </c>
      <c r="AY201" s="16" t="s">
        <v>134</v>
      </c>
      <c r="BE201" s="183">
        <f>IF(N201="základní",J201,0)</f>
        <v>0</v>
      </c>
      <c r="BF201" s="183">
        <f>IF(N201="snížená",J201,0)</f>
        <v>0</v>
      </c>
      <c r="BG201" s="183">
        <f>IF(N201="zákl. přenesená",J201,0)</f>
        <v>0</v>
      </c>
      <c r="BH201" s="183">
        <f>IF(N201="sníž. přenesená",J201,0)</f>
        <v>0</v>
      </c>
      <c r="BI201" s="183">
        <f>IF(N201="nulová",J201,0)</f>
        <v>0</v>
      </c>
      <c r="BJ201" s="16" t="s">
        <v>84</v>
      </c>
      <c r="BK201" s="183">
        <f>ROUND(I201*H201,2)</f>
        <v>0</v>
      </c>
      <c r="BL201" s="16" t="s">
        <v>215</v>
      </c>
      <c r="BM201" s="182" t="s">
        <v>490</v>
      </c>
    </row>
    <row r="202" s="13" customFormat="1">
      <c r="A202" s="13"/>
      <c r="B202" s="184"/>
      <c r="C202" s="13"/>
      <c r="D202" s="185" t="s">
        <v>142</v>
      </c>
      <c r="E202" s="186" t="s">
        <v>1</v>
      </c>
      <c r="F202" s="187" t="s">
        <v>491</v>
      </c>
      <c r="G202" s="13"/>
      <c r="H202" s="188">
        <v>27</v>
      </c>
      <c r="I202" s="189"/>
      <c r="J202" s="13"/>
      <c r="K202" s="13"/>
      <c r="L202" s="184"/>
      <c r="M202" s="190"/>
      <c r="N202" s="191"/>
      <c r="O202" s="191"/>
      <c r="P202" s="191"/>
      <c r="Q202" s="191"/>
      <c r="R202" s="191"/>
      <c r="S202" s="191"/>
      <c r="T202" s="19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6" t="s">
        <v>142</v>
      </c>
      <c r="AU202" s="186" t="s">
        <v>86</v>
      </c>
      <c r="AV202" s="13" t="s">
        <v>86</v>
      </c>
      <c r="AW202" s="13" t="s">
        <v>32</v>
      </c>
      <c r="AX202" s="13" t="s">
        <v>84</v>
      </c>
      <c r="AY202" s="186" t="s">
        <v>134</v>
      </c>
    </row>
    <row r="203" s="2" customFormat="1" ht="14.4" customHeight="1">
      <c r="A203" s="35"/>
      <c r="B203" s="169"/>
      <c r="C203" s="193" t="s">
        <v>492</v>
      </c>
      <c r="D203" s="193" t="s">
        <v>165</v>
      </c>
      <c r="E203" s="194" t="s">
        <v>493</v>
      </c>
      <c r="F203" s="195" t="s">
        <v>494</v>
      </c>
      <c r="G203" s="196" t="s">
        <v>347</v>
      </c>
      <c r="H203" s="197">
        <v>4</v>
      </c>
      <c r="I203" s="198"/>
      <c r="J203" s="199">
        <f>ROUND(I203*H203,2)</f>
        <v>0</v>
      </c>
      <c r="K203" s="200"/>
      <c r="L203" s="201"/>
      <c r="M203" s="202" t="s">
        <v>1</v>
      </c>
      <c r="N203" s="203" t="s">
        <v>41</v>
      </c>
      <c r="O203" s="74"/>
      <c r="P203" s="180">
        <f>O203*H203</f>
        <v>0</v>
      </c>
      <c r="Q203" s="180">
        <v>0</v>
      </c>
      <c r="R203" s="180">
        <f>Q203*H203</f>
        <v>0</v>
      </c>
      <c r="S203" s="180">
        <v>0</v>
      </c>
      <c r="T203" s="181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2" t="s">
        <v>257</v>
      </c>
      <c r="AT203" s="182" t="s">
        <v>165</v>
      </c>
      <c r="AU203" s="182" t="s">
        <v>86</v>
      </c>
      <c r="AY203" s="16" t="s">
        <v>134</v>
      </c>
      <c r="BE203" s="183">
        <f>IF(N203="základní",J203,0)</f>
        <v>0</v>
      </c>
      <c r="BF203" s="183">
        <f>IF(N203="snížená",J203,0)</f>
        <v>0</v>
      </c>
      <c r="BG203" s="183">
        <f>IF(N203="zákl. přenesená",J203,0)</f>
        <v>0</v>
      </c>
      <c r="BH203" s="183">
        <f>IF(N203="sníž. přenesená",J203,0)</f>
        <v>0</v>
      </c>
      <c r="BI203" s="183">
        <f>IF(N203="nulová",J203,0)</f>
        <v>0</v>
      </c>
      <c r="BJ203" s="16" t="s">
        <v>84</v>
      </c>
      <c r="BK203" s="183">
        <f>ROUND(I203*H203,2)</f>
        <v>0</v>
      </c>
      <c r="BL203" s="16" t="s">
        <v>215</v>
      </c>
      <c r="BM203" s="182" t="s">
        <v>495</v>
      </c>
    </row>
    <row r="204" s="2" customFormat="1" ht="14.4" customHeight="1">
      <c r="A204" s="35"/>
      <c r="B204" s="169"/>
      <c r="C204" s="193" t="s">
        <v>496</v>
      </c>
      <c r="D204" s="193" t="s">
        <v>165</v>
      </c>
      <c r="E204" s="194" t="s">
        <v>497</v>
      </c>
      <c r="F204" s="195" t="s">
        <v>498</v>
      </c>
      <c r="G204" s="196" t="s">
        <v>347</v>
      </c>
      <c r="H204" s="197">
        <v>1</v>
      </c>
      <c r="I204" s="198"/>
      <c r="J204" s="199">
        <f>ROUND(I204*H204,2)</f>
        <v>0</v>
      </c>
      <c r="K204" s="200"/>
      <c r="L204" s="201"/>
      <c r="M204" s="202" t="s">
        <v>1</v>
      </c>
      <c r="N204" s="203" t="s">
        <v>41</v>
      </c>
      <c r="O204" s="74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2" t="s">
        <v>257</v>
      </c>
      <c r="AT204" s="182" t="s">
        <v>165</v>
      </c>
      <c r="AU204" s="182" t="s">
        <v>86</v>
      </c>
      <c r="AY204" s="16" t="s">
        <v>134</v>
      </c>
      <c r="BE204" s="183">
        <f>IF(N204="základní",J204,0)</f>
        <v>0</v>
      </c>
      <c r="BF204" s="183">
        <f>IF(N204="snížená",J204,0)</f>
        <v>0</v>
      </c>
      <c r="BG204" s="183">
        <f>IF(N204="zákl. přenesená",J204,0)</f>
        <v>0</v>
      </c>
      <c r="BH204" s="183">
        <f>IF(N204="sníž. přenesená",J204,0)</f>
        <v>0</v>
      </c>
      <c r="BI204" s="183">
        <f>IF(N204="nulová",J204,0)</f>
        <v>0</v>
      </c>
      <c r="BJ204" s="16" t="s">
        <v>84</v>
      </c>
      <c r="BK204" s="183">
        <f>ROUND(I204*H204,2)</f>
        <v>0</v>
      </c>
      <c r="BL204" s="16" t="s">
        <v>215</v>
      </c>
      <c r="BM204" s="182" t="s">
        <v>499</v>
      </c>
    </row>
    <row r="205" s="2" customFormat="1" ht="14.4" customHeight="1">
      <c r="A205" s="35"/>
      <c r="B205" s="169"/>
      <c r="C205" s="193" t="s">
        <v>500</v>
      </c>
      <c r="D205" s="193" t="s">
        <v>165</v>
      </c>
      <c r="E205" s="194" t="s">
        <v>501</v>
      </c>
      <c r="F205" s="195" t="s">
        <v>502</v>
      </c>
      <c r="G205" s="196" t="s">
        <v>347</v>
      </c>
      <c r="H205" s="197">
        <v>16</v>
      </c>
      <c r="I205" s="198"/>
      <c r="J205" s="199">
        <f>ROUND(I205*H205,2)</f>
        <v>0</v>
      </c>
      <c r="K205" s="200"/>
      <c r="L205" s="201"/>
      <c r="M205" s="202" t="s">
        <v>1</v>
      </c>
      <c r="N205" s="203" t="s">
        <v>41</v>
      </c>
      <c r="O205" s="74"/>
      <c r="P205" s="180">
        <f>O205*H205</f>
        <v>0</v>
      </c>
      <c r="Q205" s="180">
        <v>0</v>
      </c>
      <c r="R205" s="180">
        <f>Q205*H205</f>
        <v>0</v>
      </c>
      <c r="S205" s="180">
        <v>0</v>
      </c>
      <c r="T205" s="181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2" t="s">
        <v>257</v>
      </c>
      <c r="AT205" s="182" t="s">
        <v>165</v>
      </c>
      <c r="AU205" s="182" t="s">
        <v>86</v>
      </c>
      <c r="AY205" s="16" t="s">
        <v>134</v>
      </c>
      <c r="BE205" s="183">
        <f>IF(N205="základní",J205,0)</f>
        <v>0</v>
      </c>
      <c r="BF205" s="183">
        <f>IF(N205="snížená",J205,0)</f>
        <v>0</v>
      </c>
      <c r="BG205" s="183">
        <f>IF(N205="zákl. přenesená",J205,0)</f>
        <v>0</v>
      </c>
      <c r="BH205" s="183">
        <f>IF(N205="sníž. přenesená",J205,0)</f>
        <v>0</v>
      </c>
      <c r="BI205" s="183">
        <f>IF(N205="nulová",J205,0)</f>
        <v>0</v>
      </c>
      <c r="BJ205" s="16" t="s">
        <v>84</v>
      </c>
      <c r="BK205" s="183">
        <f>ROUND(I205*H205,2)</f>
        <v>0</v>
      </c>
      <c r="BL205" s="16" t="s">
        <v>215</v>
      </c>
      <c r="BM205" s="182" t="s">
        <v>503</v>
      </c>
    </row>
    <row r="206" s="2" customFormat="1" ht="34.8" customHeight="1">
      <c r="A206" s="35"/>
      <c r="B206" s="169"/>
      <c r="C206" s="193" t="s">
        <v>504</v>
      </c>
      <c r="D206" s="193" t="s">
        <v>165</v>
      </c>
      <c r="E206" s="194" t="s">
        <v>505</v>
      </c>
      <c r="F206" s="195" t="s">
        <v>506</v>
      </c>
      <c r="G206" s="196" t="s">
        <v>347</v>
      </c>
      <c r="H206" s="197">
        <v>3</v>
      </c>
      <c r="I206" s="198"/>
      <c r="J206" s="199">
        <f>ROUND(I206*H206,2)</f>
        <v>0</v>
      </c>
      <c r="K206" s="200"/>
      <c r="L206" s="201"/>
      <c r="M206" s="202" t="s">
        <v>1</v>
      </c>
      <c r="N206" s="203" t="s">
        <v>41</v>
      </c>
      <c r="O206" s="74"/>
      <c r="P206" s="180">
        <f>O206*H206</f>
        <v>0</v>
      </c>
      <c r="Q206" s="180">
        <v>0</v>
      </c>
      <c r="R206" s="180">
        <f>Q206*H206</f>
        <v>0</v>
      </c>
      <c r="S206" s="180">
        <v>0</v>
      </c>
      <c r="T206" s="181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2" t="s">
        <v>257</v>
      </c>
      <c r="AT206" s="182" t="s">
        <v>165</v>
      </c>
      <c r="AU206" s="182" t="s">
        <v>86</v>
      </c>
      <c r="AY206" s="16" t="s">
        <v>134</v>
      </c>
      <c r="BE206" s="183">
        <f>IF(N206="základní",J206,0)</f>
        <v>0</v>
      </c>
      <c r="BF206" s="183">
        <f>IF(N206="snížená",J206,0)</f>
        <v>0</v>
      </c>
      <c r="BG206" s="183">
        <f>IF(N206="zákl. přenesená",J206,0)</f>
        <v>0</v>
      </c>
      <c r="BH206" s="183">
        <f>IF(N206="sníž. přenesená",J206,0)</f>
        <v>0</v>
      </c>
      <c r="BI206" s="183">
        <f>IF(N206="nulová",J206,0)</f>
        <v>0</v>
      </c>
      <c r="BJ206" s="16" t="s">
        <v>84</v>
      </c>
      <c r="BK206" s="183">
        <f>ROUND(I206*H206,2)</f>
        <v>0</v>
      </c>
      <c r="BL206" s="16" t="s">
        <v>215</v>
      </c>
      <c r="BM206" s="182" t="s">
        <v>507</v>
      </c>
    </row>
    <row r="207" s="2" customFormat="1" ht="34.8" customHeight="1">
      <c r="A207" s="35"/>
      <c r="B207" s="169"/>
      <c r="C207" s="193" t="s">
        <v>508</v>
      </c>
      <c r="D207" s="193" t="s">
        <v>165</v>
      </c>
      <c r="E207" s="194" t="s">
        <v>509</v>
      </c>
      <c r="F207" s="195" t="s">
        <v>510</v>
      </c>
      <c r="G207" s="196" t="s">
        <v>347</v>
      </c>
      <c r="H207" s="197">
        <v>3</v>
      </c>
      <c r="I207" s="198"/>
      <c r="J207" s="199">
        <f>ROUND(I207*H207,2)</f>
        <v>0</v>
      </c>
      <c r="K207" s="200"/>
      <c r="L207" s="201"/>
      <c r="M207" s="202" t="s">
        <v>1</v>
      </c>
      <c r="N207" s="203" t="s">
        <v>41</v>
      </c>
      <c r="O207" s="74"/>
      <c r="P207" s="180">
        <f>O207*H207</f>
        <v>0</v>
      </c>
      <c r="Q207" s="180">
        <v>0</v>
      </c>
      <c r="R207" s="180">
        <f>Q207*H207</f>
        <v>0</v>
      </c>
      <c r="S207" s="180">
        <v>0</v>
      </c>
      <c r="T207" s="181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2" t="s">
        <v>257</v>
      </c>
      <c r="AT207" s="182" t="s">
        <v>165</v>
      </c>
      <c r="AU207" s="182" t="s">
        <v>86</v>
      </c>
      <c r="AY207" s="16" t="s">
        <v>134</v>
      </c>
      <c r="BE207" s="183">
        <f>IF(N207="základní",J207,0)</f>
        <v>0</v>
      </c>
      <c r="BF207" s="183">
        <f>IF(N207="snížená",J207,0)</f>
        <v>0</v>
      </c>
      <c r="BG207" s="183">
        <f>IF(N207="zákl. přenesená",J207,0)</f>
        <v>0</v>
      </c>
      <c r="BH207" s="183">
        <f>IF(N207="sníž. přenesená",J207,0)</f>
        <v>0</v>
      </c>
      <c r="BI207" s="183">
        <f>IF(N207="nulová",J207,0)</f>
        <v>0</v>
      </c>
      <c r="BJ207" s="16" t="s">
        <v>84</v>
      </c>
      <c r="BK207" s="183">
        <f>ROUND(I207*H207,2)</f>
        <v>0</v>
      </c>
      <c r="BL207" s="16" t="s">
        <v>215</v>
      </c>
      <c r="BM207" s="182" t="s">
        <v>511</v>
      </c>
    </row>
    <row r="208" s="2" customFormat="1" ht="22.2" customHeight="1">
      <c r="A208" s="35"/>
      <c r="B208" s="169"/>
      <c r="C208" s="170" t="s">
        <v>512</v>
      </c>
      <c r="D208" s="170" t="s">
        <v>137</v>
      </c>
      <c r="E208" s="171" t="s">
        <v>513</v>
      </c>
      <c r="F208" s="172" t="s">
        <v>514</v>
      </c>
      <c r="G208" s="173" t="s">
        <v>157</v>
      </c>
      <c r="H208" s="174">
        <v>4</v>
      </c>
      <c r="I208" s="175"/>
      <c r="J208" s="176">
        <f>ROUND(I208*H208,2)</f>
        <v>0</v>
      </c>
      <c r="K208" s="177"/>
      <c r="L208" s="36"/>
      <c r="M208" s="178" t="s">
        <v>1</v>
      </c>
      <c r="N208" s="179" t="s">
        <v>41</v>
      </c>
      <c r="O208" s="74"/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2" t="s">
        <v>215</v>
      </c>
      <c r="AT208" s="182" t="s">
        <v>137</v>
      </c>
      <c r="AU208" s="182" t="s">
        <v>86</v>
      </c>
      <c r="AY208" s="16" t="s">
        <v>134</v>
      </c>
      <c r="BE208" s="183">
        <f>IF(N208="základní",J208,0)</f>
        <v>0</v>
      </c>
      <c r="BF208" s="183">
        <f>IF(N208="snížená",J208,0)</f>
        <v>0</v>
      </c>
      <c r="BG208" s="183">
        <f>IF(N208="zákl. přenesená",J208,0)</f>
        <v>0</v>
      </c>
      <c r="BH208" s="183">
        <f>IF(N208="sníž. přenesená",J208,0)</f>
        <v>0</v>
      </c>
      <c r="BI208" s="183">
        <f>IF(N208="nulová",J208,0)</f>
        <v>0</v>
      </c>
      <c r="BJ208" s="16" t="s">
        <v>84</v>
      </c>
      <c r="BK208" s="183">
        <f>ROUND(I208*H208,2)</f>
        <v>0</v>
      </c>
      <c r="BL208" s="16" t="s">
        <v>215</v>
      </c>
      <c r="BM208" s="182" t="s">
        <v>515</v>
      </c>
    </row>
    <row r="209" s="2" customFormat="1" ht="14.4" customHeight="1">
      <c r="A209" s="35"/>
      <c r="B209" s="169"/>
      <c r="C209" s="193" t="s">
        <v>516</v>
      </c>
      <c r="D209" s="193" t="s">
        <v>165</v>
      </c>
      <c r="E209" s="194" t="s">
        <v>517</v>
      </c>
      <c r="F209" s="195" t="s">
        <v>518</v>
      </c>
      <c r="G209" s="196" t="s">
        <v>347</v>
      </c>
      <c r="H209" s="197">
        <v>4</v>
      </c>
      <c r="I209" s="198"/>
      <c r="J209" s="199">
        <f>ROUND(I209*H209,2)</f>
        <v>0</v>
      </c>
      <c r="K209" s="200"/>
      <c r="L209" s="201"/>
      <c r="M209" s="202" t="s">
        <v>1</v>
      </c>
      <c r="N209" s="203" t="s">
        <v>41</v>
      </c>
      <c r="O209" s="74"/>
      <c r="P209" s="180">
        <f>O209*H209</f>
        <v>0</v>
      </c>
      <c r="Q209" s="180">
        <v>0</v>
      </c>
      <c r="R209" s="180">
        <f>Q209*H209</f>
        <v>0</v>
      </c>
      <c r="S209" s="180">
        <v>0</v>
      </c>
      <c r="T209" s="181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2" t="s">
        <v>257</v>
      </c>
      <c r="AT209" s="182" t="s">
        <v>165</v>
      </c>
      <c r="AU209" s="182" t="s">
        <v>86</v>
      </c>
      <c r="AY209" s="16" t="s">
        <v>134</v>
      </c>
      <c r="BE209" s="183">
        <f>IF(N209="základní",J209,0)</f>
        <v>0</v>
      </c>
      <c r="BF209" s="183">
        <f>IF(N209="snížená",J209,0)</f>
        <v>0</v>
      </c>
      <c r="BG209" s="183">
        <f>IF(N209="zákl. přenesená",J209,0)</f>
        <v>0</v>
      </c>
      <c r="BH209" s="183">
        <f>IF(N209="sníž. přenesená",J209,0)</f>
        <v>0</v>
      </c>
      <c r="BI209" s="183">
        <f>IF(N209="nulová",J209,0)</f>
        <v>0</v>
      </c>
      <c r="BJ209" s="16" t="s">
        <v>84</v>
      </c>
      <c r="BK209" s="183">
        <f>ROUND(I209*H209,2)</f>
        <v>0</v>
      </c>
      <c r="BL209" s="16" t="s">
        <v>215</v>
      </c>
      <c r="BM209" s="182" t="s">
        <v>519</v>
      </c>
    </row>
    <row r="210" s="2" customFormat="1" ht="22.2" customHeight="1">
      <c r="A210" s="35"/>
      <c r="B210" s="169"/>
      <c r="C210" s="170" t="s">
        <v>520</v>
      </c>
      <c r="D210" s="170" t="s">
        <v>137</v>
      </c>
      <c r="E210" s="171" t="s">
        <v>521</v>
      </c>
      <c r="F210" s="172" t="s">
        <v>522</v>
      </c>
      <c r="G210" s="173" t="s">
        <v>157</v>
      </c>
      <c r="H210" s="174">
        <v>4</v>
      </c>
      <c r="I210" s="175"/>
      <c r="J210" s="176">
        <f>ROUND(I210*H210,2)</f>
        <v>0</v>
      </c>
      <c r="K210" s="177"/>
      <c r="L210" s="36"/>
      <c r="M210" s="178" t="s">
        <v>1</v>
      </c>
      <c r="N210" s="179" t="s">
        <v>41</v>
      </c>
      <c r="O210" s="74"/>
      <c r="P210" s="180">
        <f>O210*H210</f>
        <v>0</v>
      </c>
      <c r="Q210" s="180">
        <v>0</v>
      </c>
      <c r="R210" s="180">
        <f>Q210*H210</f>
        <v>0</v>
      </c>
      <c r="S210" s="180">
        <v>0</v>
      </c>
      <c r="T210" s="181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2" t="s">
        <v>215</v>
      </c>
      <c r="AT210" s="182" t="s">
        <v>137</v>
      </c>
      <c r="AU210" s="182" t="s">
        <v>86</v>
      </c>
      <c r="AY210" s="16" t="s">
        <v>134</v>
      </c>
      <c r="BE210" s="183">
        <f>IF(N210="základní",J210,0)</f>
        <v>0</v>
      </c>
      <c r="BF210" s="183">
        <f>IF(N210="snížená",J210,0)</f>
        <v>0</v>
      </c>
      <c r="BG210" s="183">
        <f>IF(N210="zákl. přenesená",J210,0)</f>
        <v>0</v>
      </c>
      <c r="BH210" s="183">
        <f>IF(N210="sníž. přenesená",J210,0)</f>
        <v>0</v>
      </c>
      <c r="BI210" s="183">
        <f>IF(N210="nulová",J210,0)</f>
        <v>0</v>
      </c>
      <c r="BJ210" s="16" t="s">
        <v>84</v>
      </c>
      <c r="BK210" s="183">
        <f>ROUND(I210*H210,2)</f>
        <v>0</v>
      </c>
      <c r="BL210" s="16" t="s">
        <v>215</v>
      </c>
      <c r="BM210" s="182" t="s">
        <v>523</v>
      </c>
    </row>
    <row r="211" s="2" customFormat="1" ht="14.4" customHeight="1">
      <c r="A211" s="35"/>
      <c r="B211" s="169"/>
      <c r="C211" s="193" t="s">
        <v>524</v>
      </c>
      <c r="D211" s="193" t="s">
        <v>165</v>
      </c>
      <c r="E211" s="194" t="s">
        <v>525</v>
      </c>
      <c r="F211" s="195" t="s">
        <v>526</v>
      </c>
      <c r="G211" s="196" t="s">
        <v>347</v>
      </c>
      <c r="H211" s="197">
        <v>4</v>
      </c>
      <c r="I211" s="198"/>
      <c r="J211" s="199">
        <f>ROUND(I211*H211,2)</f>
        <v>0</v>
      </c>
      <c r="K211" s="200"/>
      <c r="L211" s="201"/>
      <c r="M211" s="202" t="s">
        <v>1</v>
      </c>
      <c r="N211" s="203" t="s">
        <v>41</v>
      </c>
      <c r="O211" s="74"/>
      <c r="P211" s="180">
        <f>O211*H211</f>
        <v>0</v>
      </c>
      <c r="Q211" s="180">
        <v>0</v>
      </c>
      <c r="R211" s="180">
        <f>Q211*H211</f>
        <v>0</v>
      </c>
      <c r="S211" s="180">
        <v>0</v>
      </c>
      <c r="T211" s="181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82" t="s">
        <v>257</v>
      </c>
      <c r="AT211" s="182" t="s">
        <v>165</v>
      </c>
      <c r="AU211" s="182" t="s">
        <v>86</v>
      </c>
      <c r="AY211" s="16" t="s">
        <v>134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6" t="s">
        <v>84</v>
      </c>
      <c r="BK211" s="183">
        <f>ROUND(I211*H211,2)</f>
        <v>0</v>
      </c>
      <c r="BL211" s="16" t="s">
        <v>215</v>
      </c>
      <c r="BM211" s="182" t="s">
        <v>527</v>
      </c>
    </row>
    <row r="212" s="2" customFormat="1" ht="22.2" customHeight="1">
      <c r="A212" s="35"/>
      <c r="B212" s="169"/>
      <c r="C212" s="170" t="s">
        <v>528</v>
      </c>
      <c r="D212" s="170" t="s">
        <v>137</v>
      </c>
      <c r="E212" s="171" t="s">
        <v>529</v>
      </c>
      <c r="F212" s="172" t="s">
        <v>530</v>
      </c>
      <c r="G212" s="173" t="s">
        <v>157</v>
      </c>
      <c r="H212" s="174">
        <v>2</v>
      </c>
      <c r="I212" s="175"/>
      <c r="J212" s="176">
        <f>ROUND(I212*H212,2)</f>
        <v>0</v>
      </c>
      <c r="K212" s="177"/>
      <c r="L212" s="36"/>
      <c r="M212" s="178" t="s">
        <v>1</v>
      </c>
      <c r="N212" s="179" t="s">
        <v>41</v>
      </c>
      <c r="O212" s="74"/>
      <c r="P212" s="180">
        <f>O212*H212</f>
        <v>0</v>
      </c>
      <c r="Q212" s="180">
        <v>0</v>
      </c>
      <c r="R212" s="180">
        <f>Q212*H212</f>
        <v>0</v>
      </c>
      <c r="S212" s="180">
        <v>0</v>
      </c>
      <c r="T212" s="181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2" t="s">
        <v>215</v>
      </c>
      <c r="AT212" s="182" t="s">
        <v>137</v>
      </c>
      <c r="AU212" s="182" t="s">
        <v>86</v>
      </c>
      <c r="AY212" s="16" t="s">
        <v>134</v>
      </c>
      <c r="BE212" s="183">
        <f>IF(N212="základní",J212,0)</f>
        <v>0</v>
      </c>
      <c r="BF212" s="183">
        <f>IF(N212="snížená",J212,0)</f>
        <v>0</v>
      </c>
      <c r="BG212" s="183">
        <f>IF(N212="zákl. přenesená",J212,0)</f>
        <v>0</v>
      </c>
      <c r="BH212" s="183">
        <f>IF(N212="sníž. přenesená",J212,0)</f>
        <v>0</v>
      </c>
      <c r="BI212" s="183">
        <f>IF(N212="nulová",J212,0)</f>
        <v>0</v>
      </c>
      <c r="BJ212" s="16" t="s">
        <v>84</v>
      </c>
      <c r="BK212" s="183">
        <f>ROUND(I212*H212,2)</f>
        <v>0</v>
      </c>
      <c r="BL212" s="16" t="s">
        <v>215</v>
      </c>
      <c r="BM212" s="182" t="s">
        <v>531</v>
      </c>
    </row>
    <row r="213" s="2" customFormat="1" ht="14.4" customHeight="1">
      <c r="A213" s="35"/>
      <c r="B213" s="169"/>
      <c r="C213" s="193" t="s">
        <v>532</v>
      </c>
      <c r="D213" s="193" t="s">
        <v>165</v>
      </c>
      <c r="E213" s="194" t="s">
        <v>533</v>
      </c>
      <c r="F213" s="195" t="s">
        <v>534</v>
      </c>
      <c r="G213" s="196" t="s">
        <v>347</v>
      </c>
      <c r="H213" s="197">
        <v>2</v>
      </c>
      <c r="I213" s="198"/>
      <c r="J213" s="199">
        <f>ROUND(I213*H213,2)</f>
        <v>0</v>
      </c>
      <c r="K213" s="200"/>
      <c r="L213" s="201"/>
      <c r="M213" s="202" t="s">
        <v>1</v>
      </c>
      <c r="N213" s="203" t="s">
        <v>41</v>
      </c>
      <c r="O213" s="74"/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2" t="s">
        <v>257</v>
      </c>
      <c r="AT213" s="182" t="s">
        <v>165</v>
      </c>
      <c r="AU213" s="182" t="s">
        <v>86</v>
      </c>
      <c r="AY213" s="16" t="s">
        <v>134</v>
      </c>
      <c r="BE213" s="183">
        <f>IF(N213="základní",J213,0)</f>
        <v>0</v>
      </c>
      <c r="BF213" s="183">
        <f>IF(N213="snížená",J213,0)</f>
        <v>0</v>
      </c>
      <c r="BG213" s="183">
        <f>IF(N213="zákl. přenesená",J213,0)</f>
        <v>0</v>
      </c>
      <c r="BH213" s="183">
        <f>IF(N213="sníž. přenesená",J213,0)</f>
        <v>0</v>
      </c>
      <c r="BI213" s="183">
        <f>IF(N213="nulová",J213,0)</f>
        <v>0</v>
      </c>
      <c r="BJ213" s="16" t="s">
        <v>84</v>
      </c>
      <c r="BK213" s="183">
        <f>ROUND(I213*H213,2)</f>
        <v>0</v>
      </c>
      <c r="BL213" s="16" t="s">
        <v>215</v>
      </c>
      <c r="BM213" s="182" t="s">
        <v>535</v>
      </c>
    </row>
    <row r="214" s="2" customFormat="1" ht="22.2" customHeight="1">
      <c r="A214" s="35"/>
      <c r="B214" s="169"/>
      <c r="C214" s="170" t="s">
        <v>536</v>
      </c>
      <c r="D214" s="170" t="s">
        <v>137</v>
      </c>
      <c r="E214" s="171" t="s">
        <v>537</v>
      </c>
      <c r="F214" s="172" t="s">
        <v>538</v>
      </c>
      <c r="G214" s="173" t="s">
        <v>157</v>
      </c>
      <c r="H214" s="174">
        <v>113</v>
      </c>
      <c r="I214" s="175"/>
      <c r="J214" s="176">
        <f>ROUND(I214*H214,2)</f>
        <v>0</v>
      </c>
      <c r="K214" s="177"/>
      <c r="L214" s="36"/>
      <c r="M214" s="178" t="s">
        <v>1</v>
      </c>
      <c r="N214" s="179" t="s">
        <v>41</v>
      </c>
      <c r="O214" s="74"/>
      <c r="P214" s="180">
        <f>O214*H214</f>
        <v>0</v>
      </c>
      <c r="Q214" s="180">
        <v>0</v>
      </c>
      <c r="R214" s="180">
        <f>Q214*H214</f>
        <v>0</v>
      </c>
      <c r="S214" s="180">
        <v>0</v>
      </c>
      <c r="T214" s="181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2" t="s">
        <v>215</v>
      </c>
      <c r="AT214" s="182" t="s">
        <v>137</v>
      </c>
      <c r="AU214" s="182" t="s">
        <v>86</v>
      </c>
      <c r="AY214" s="16" t="s">
        <v>134</v>
      </c>
      <c r="BE214" s="183">
        <f>IF(N214="základní",J214,0)</f>
        <v>0</v>
      </c>
      <c r="BF214" s="183">
        <f>IF(N214="snížená",J214,0)</f>
        <v>0</v>
      </c>
      <c r="BG214" s="183">
        <f>IF(N214="zákl. přenesená",J214,0)</f>
        <v>0</v>
      </c>
      <c r="BH214" s="183">
        <f>IF(N214="sníž. přenesená",J214,0)</f>
        <v>0</v>
      </c>
      <c r="BI214" s="183">
        <f>IF(N214="nulová",J214,0)</f>
        <v>0</v>
      </c>
      <c r="BJ214" s="16" t="s">
        <v>84</v>
      </c>
      <c r="BK214" s="183">
        <f>ROUND(I214*H214,2)</f>
        <v>0</v>
      </c>
      <c r="BL214" s="16" t="s">
        <v>215</v>
      </c>
      <c r="BM214" s="182" t="s">
        <v>539</v>
      </c>
    </row>
    <row r="215" s="2" customFormat="1" ht="14.4" customHeight="1">
      <c r="A215" s="35"/>
      <c r="B215" s="169"/>
      <c r="C215" s="193" t="s">
        <v>540</v>
      </c>
      <c r="D215" s="193" t="s">
        <v>165</v>
      </c>
      <c r="E215" s="194" t="s">
        <v>541</v>
      </c>
      <c r="F215" s="195" t="s">
        <v>542</v>
      </c>
      <c r="G215" s="196" t="s">
        <v>347</v>
      </c>
      <c r="H215" s="197">
        <v>52</v>
      </c>
      <c r="I215" s="198"/>
      <c r="J215" s="199">
        <f>ROUND(I215*H215,2)</f>
        <v>0</v>
      </c>
      <c r="K215" s="200"/>
      <c r="L215" s="201"/>
      <c r="M215" s="202" t="s">
        <v>1</v>
      </c>
      <c r="N215" s="203" t="s">
        <v>41</v>
      </c>
      <c r="O215" s="74"/>
      <c r="P215" s="180">
        <f>O215*H215</f>
        <v>0</v>
      </c>
      <c r="Q215" s="180">
        <v>0</v>
      </c>
      <c r="R215" s="180">
        <f>Q215*H215</f>
        <v>0</v>
      </c>
      <c r="S215" s="180">
        <v>0</v>
      </c>
      <c r="T215" s="181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2" t="s">
        <v>257</v>
      </c>
      <c r="AT215" s="182" t="s">
        <v>165</v>
      </c>
      <c r="AU215" s="182" t="s">
        <v>86</v>
      </c>
      <c r="AY215" s="16" t="s">
        <v>134</v>
      </c>
      <c r="BE215" s="183">
        <f>IF(N215="základní",J215,0)</f>
        <v>0</v>
      </c>
      <c r="BF215" s="183">
        <f>IF(N215="snížená",J215,0)</f>
        <v>0</v>
      </c>
      <c r="BG215" s="183">
        <f>IF(N215="zákl. přenesená",J215,0)</f>
        <v>0</v>
      </c>
      <c r="BH215" s="183">
        <f>IF(N215="sníž. přenesená",J215,0)</f>
        <v>0</v>
      </c>
      <c r="BI215" s="183">
        <f>IF(N215="nulová",J215,0)</f>
        <v>0</v>
      </c>
      <c r="BJ215" s="16" t="s">
        <v>84</v>
      </c>
      <c r="BK215" s="183">
        <f>ROUND(I215*H215,2)</f>
        <v>0</v>
      </c>
      <c r="BL215" s="16" t="s">
        <v>215</v>
      </c>
      <c r="BM215" s="182" t="s">
        <v>543</v>
      </c>
    </row>
    <row r="216" s="2" customFormat="1" ht="14.4" customHeight="1">
      <c r="A216" s="35"/>
      <c r="B216" s="169"/>
      <c r="C216" s="193" t="s">
        <v>544</v>
      </c>
      <c r="D216" s="193" t="s">
        <v>165</v>
      </c>
      <c r="E216" s="194" t="s">
        <v>545</v>
      </c>
      <c r="F216" s="195" t="s">
        <v>546</v>
      </c>
      <c r="G216" s="196" t="s">
        <v>347</v>
      </c>
      <c r="H216" s="197">
        <v>22</v>
      </c>
      <c r="I216" s="198"/>
      <c r="J216" s="199">
        <f>ROUND(I216*H216,2)</f>
        <v>0</v>
      </c>
      <c r="K216" s="200"/>
      <c r="L216" s="201"/>
      <c r="M216" s="202" t="s">
        <v>1</v>
      </c>
      <c r="N216" s="203" t="s">
        <v>41</v>
      </c>
      <c r="O216" s="74"/>
      <c r="P216" s="180">
        <f>O216*H216</f>
        <v>0</v>
      </c>
      <c r="Q216" s="180">
        <v>0</v>
      </c>
      <c r="R216" s="180">
        <f>Q216*H216</f>
        <v>0</v>
      </c>
      <c r="S216" s="180">
        <v>0</v>
      </c>
      <c r="T216" s="181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2" t="s">
        <v>257</v>
      </c>
      <c r="AT216" s="182" t="s">
        <v>165</v>
      </c>
      <c r="AU216" s="182" t="s">
        <v>86</v>
      </c>
      <c r="AY216" s="16" t="s">
        <v>134</v>
      </c>
      <c r="BE216" s="183">
        <f>IF(N216="základní",J216,0)</f>
        <v>0</v>
      </c>
      <c r="BF216" s="183">
        <f>IF(N216="snížená",J216,0)</f>
        <v>0</v>
      </c>
      <c r="BG216" s="183">
        <f>IF(N216="zákl. přenesená",J216,0)</f>
        <v>0</v>
      </c>
      <c r="BH216" s="183">
        <f>IF(N216="sníž. přenesená",J216,0)</f>
        <v>0</v>
      </c>
      <c r="BI216" s="183">
        <f>IF(N216="nulová",J216,0)</f>
        <v>0</v>
      </c>
      <c r="BJ216" s="16" t="s">
        <v>84</v>
      </c>
      <c r="BK216" s="183">
        <f>ROUND(I216*H216,2)</f>
        <v>0</v>
      </c>
      <c r="BL216" s="16" t="s">
        <v>215</v>
      </c>
      <c r="BM216" s="182" t="s">
        <v>547</v>
      </c>
    </row>
    <row r="217" s="2" customFormat="1" ht="14.4" customHeight="1">
      <c r="A217" s="35"/>
      <c r="B217" s="169"/>
      <c r="C217" s="193" t="s">
        <v>548</v>
      </c>
      <c r="D217" s="193" t="s">
        <v>165</v>
      </c>
      <c r="E217" s="194" t="s">
        <v>549</v>
      </c>
      <c r="F217" s="195" t="s">
        <v>550</v>
      </c>
      <c r="G217" s="196" t="s">
        <v>347</v>
      </c>
      <c r="H217" s="197">
        <v>19</v>
      </c>
      <c r="I217" s="198"/>
      <c r="J217" s="199">
        <f>ROUND(I217*H217,2)</f>
        <v>0</v>
      </c>
      <c r="K217" s="200"/>
      <c r="L217" s="201"/>
      <c r="M217" s="202" t="s">
        <v>1</v>
      </c>
      <c r="N217" s="203" t="s">
        <v>41</v>
      </c>
      <c r="O217" s="74"/>
      <c r="P217" s="180">
        <f>O217*H217</f>
        <v>0</v>
      </c>
      <c r="Q217" s="180">
        <v>0</v>
      </c>
      <c r="R217" s="180">
        <f>Q217*H217</f>
        <v>0</v>
      </c>
      <c r="S217" s="180">
        <v>0</v>
      </c>
      <c r="T217" s="181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2" t="s">
        <v>257</v>
      </c>
      <c r="AT217" s="182" t="s">
        <v>165</v>
      </c>
      <c r="AU217" s="182" t="s">
        <v>86</v>
      </c>
      <c r="AY217" s="16" t="s">
        <v>134</v>
      </c>
      <c r="BE217" s="183">
        <f>IF(N217="základní",J217,0)</f>
        <v>0</v>
      </c>
      <c r="BF217" s="183">
        <f>IF(N217="snížená",J217,0)</f>
        <v>0</v>
      </c>
      <c r="BG217" s="183">
        <f>IF(N217="zákl. přenesená",J217,0)</f>
        <v>0</v>
      </c>
      <c r="BH217" s="183">
        <f>IF(N217="sníž. přenesená",J217,0)</f>
        <v>0</v>
      </c>
      <c r="BI217" s="183">
        <f>IF(N217="nulová",J217,0)</f>
        <v>0</v>
      </c>
      <c r="BJ217" s="16" t="s">
        <v>84</v>
      </c>
      <c r="BK217" s="183">
        <f>ROUND(I217*H217,2)</f>
        <v>0</v>
      </c>
      <c r="BL217" s="16" t="s">
        <v>215</v>
      </c>
      <c r="BM217" s="182" t="s">
        <v>551</v>
      </c>
    </row>
    <row r="218" s="2" customFormat="1" ht="14.4" customHeight="1">
      <c r="A218" s="35"/>
      <c r="B218" s="169"/>
      <c r="C218" s="193" t="s">
        <v>552</v>
      </c>
      <c r="D218" s="193" t="s">
        <v>165</v>
      </c>
      <c r="E218" s="194" t="s">
        <v>553</v>
      </c>
      <c r="F218" s="195" t="s">
        <v>554</v>
      </c>
      <c r="G218" s="196" t="s">
        <v>347</v>
      </c>
      <c r="H218" s="197">
        <v>12</v>
      </c>
      <c r="I218" s="198"/>
      <c r="J218" s="199">
        <f>ROUND(I218*H218,2)</f>
        <v>0</v>
      </c>
      <c r="K218" s="200"/>
      <c r="L218" s="201"/>
      <c r="M218" s="202" t="s">
        <v>1</v>
      </c>
      <c r="N218" s="203" t="s">
        <v>41</v>
      </c>
      <c r="O218" s="74"/>
      <c r="P218" s="180">
        <f>O218*H218</f>
        <v>0</v>
      </c>
      <c r="Q218" s="180">
        <v>0</v>
      </c>
      <c r="R218" s="180">
        <f>Q218*H218</f>
        <v>0</v>
      </c>
      <c r="S218" s="180">
        <v>0</v>
      </c>
      <c r="T218" s="181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2" t="s">
        <v>257</v>
      </c>
      <c r="AT218" s="182" t="s">
        <v>165</v>
      </c>
      <c r="AU218" s="182" t="s">
        <v>86</v>
      </c>
      <c r="AY218" s="16" t="s">
        <v>134</v>
      </c>
      <c r="BE218" s="183">
        <f>IF(N218="základní",J218,0)</f>
        <v>0</v>
      </c>
      <c r="BF218" s="183">
        <f>IF(N218="snížená",J218,0)</f>
        <v>0</v>
      </c>
      <c r="BG218" s="183">
        <f>IF(N218="zákl. přenesená",J218,0)</f>
        <v>0</v>
      </c>
      <c r="BH218" s="183">
        <f>IF(N218="sníž. přenesená",J218,0)</f>
        <v>0</v>
      </c>
      <c r="BI218" s="183">
        <f>IF(N218="nulová",J218,0)</f>
        <v>0</v>
      </c>
      <c r="BJ218" s="16" t="s">
        <v>84</v>
      </c>
      <c r="BK218" s="183">
        <f>ROUND(I218*H218,2)</f>
        <v>0</v>
      </c>
      <c r="BL218" s="16" t="s">
        <v>215</v>
      </c>
      <c r="BM218" s="182" t="s">
        <v>555</v>
      </c>
    </row>
    <row r="219" s="2" customFormat="1" ht="22.2" customHeight="1">
      <c r="A219" s="35"/>
      <c r="B219" s="169"/>
      <c r="C219" s="193" t="s">
        <v>556</v>
      </c>
      <c r="D219" s="193" t="s">
        <v>165</v>
      </c>
      <c r="E219" s="194" t="s">
        <v>557</v>
      </c>
      <c r="F219" s="195" t="s">
        <v>558</v>
      </c>
      <c r="G219" s="196" t="s">
        <v>347</v>
      </c>
      <c r="H219" s="197">
        <v>5</v>
      </c>
      <c r="I219" s="198"/>
      <c r="J219" s="199">
        <f>ROUND(I219*H219,2)</f>
        <v>0</v>
      </c>
      <c r="K219" s="200"/>
      <c r="L219" s="201"/>
      <c r="M219" s="202" t="s">
        <v>1</v>
      </c>
      <c r="N219" s="203" t="s">
        <v>41</v>
      </c>
      <c r="O219" s="74"/>
      <c r="P219" s="180">
        <f>O219*H219</f>
        <v>0</v>
      </c>
      <c r="Q219" s="180">
        <v>0</v>
      </c>
      <c r="R219" s="180">
        <f>Q219*H219</f>
        <v>0</v>
      </c>
      <c r="S219" s="180">
        <v>0</v>
      </c>
      <c r="T219" s="181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2" t="s">
        <v>257</v>
      </c>
      <c r="AT219" s="182" t="s">
        <v>165</v>
      </c>
      <c r="AU219" s="182" t="s">
        <v>86</v>
      </c>
      <c r="AY219" s="16" t="s">
        <v>134</v>
      </c>
      <c r="BE219" s="183">
        <f>IF(N219="základní",J219,0)</f>
        <v>0</v>
      </c>
      <c r="BF219" s="183">
        <f>IF(N219="snížená",J219,0)</f>
        <v>0</v>
      </c>
      <c r="BG219" s="183">
        <f>IF(N219="zákl. přenesená",J219,0)</f>
        <v>0</v>
      </c>
      <c r="BH219" s="183">
        <f>IF(N219="sníž. přenesená",J219,0)</f>
        <v>0</v>
      </c>
      <c r="BI219" s="183">
        <f>IF(N219="nulová",J219,0)</f>
        <v>0</v>
      </c>
      <c r="BJ219" s="16" t="s">
        <v>84</v>
      </c>
      <c r="BK219" s="183">
        <f>ROUND(I219*H219,2)</f>
        <v>0</v>
      </c>
      <c r="BL219" s="16" t="s">
        <v>215</v>
      </c>
      <c r="BM219" s="182" t="s">
        <v>559</v>
      </c>
    </row>
    <row r="220" s="2" customFormat="1" ht="14.4" customHeight="1">
      <c r="A220" s="35"/>
      <c r="B220" s="169"/>
      <c r="C220" s="193" t="s">
        <v>560</v>
      </c>
      <c r="D220" s="193" t="s">
        <v>165</v>
      </c>
      <c r="E220" s="194" t="s">
        <v>561</v>
      </c>
      <c r="F220" s="195" t="s">
        <v>562</v>
      </c>
      <c r="G220" s="196" t="s">
        <v>347</v>
      </c>
      <c r="H220" s="197">
        <v>3</v>
      </c>
      <c r="I220" s="198"/>
      <c r="J220" s="199">
        <f>ROUND(I220*H220,2)</f>
        <v>0</v>
      </c>
      <c r="K220" s="200"/>
      <c r="L220" s="201"/>
      <c r="M220" s="202" t="s">
        <v>1</v>
      </c>
      <c r="N220" s="203" t="s">
        <v>41</v>
      </c>
      <c r="O220" s="74"/>
      <c r="P220" s="180">
        <f>O220*H220</f>
        <v>0</v>
      </c>
      <c r="Q220" s="180">
        <v>0</v>
      </c>
      <c r="R220" s="180">
        <f>Q220*H220</f>
        <v>0</v>
      </c>
      <c r="S220" s="180">
        <v>0</v>
      </c>
      <c r="T220" s="181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2" t="s">
        <v>257</v>
      </c>
      <c r="AT220" s="182" t="s">
        <v>165</v>
      </c>
      <c r="AU220" s="182" t="s">
        <v>86</v>
      </c>
      <c r="AY220" s="16" t="s">
        <v>134</v>
      </c>
      <c r="BE220" s="183">
        <f>IF(N220="základní",J220,0)</f>
        <v>0</v>
      </c>
      <c r="BF220" s="183">
        <f>IF(N220="snížená",J220,0)</f>
        <v>0</v>
      </c>
      <c r="BG220" s="183">
        <f>IF(N220="zákl. přenesená",J220,0)</f>
        <v>0</v>
      </c>
      <c r="BH220" s="183">
        <f>IF(N220="sníž. přenesená",J220,0)</f>
        <v>0</v>
      </c>
      <c r="BI220" s="183">
        <f>IF(N220="nulová",J220,0)</f>
        <v>0</v>
      </c>
      <c r="BJ220" s="16" t="s">
        <v>84</v>
      </c>
      <c r="BK220" s="183">
        <f>ROUND(I220*H220,2)</f>
        <v>0</v>
      </c>
      <c r="BL220" s="16" t="s">
        <v>215</v>
      </c>
      <c r="BM220" s="182" t="s">
        <v>563</v>
      </c>
    </row>
    <row r="221" s="2" customFormat="1" ht="22.2" customHeight="1">
      <c r="A221" s="35"/>
      <c r="B221" s="169"/>
      <c r="C221" s="170" t="s">
        <v>564</v>
      </c>
      <c r="D221" s="170" t="s">
        <v>137</v>
      </c>
      <c r="E221" s="171" t="s">
        <v>565</v>
      </c>
      <c r="F221" s="172" t="s">
        <v>566</v>
      </c>
      <c r="G221" s="173" t="s">
        <v>157</v>
      </c>
      <c r="H221" s="174">
        <v>53</v>
      </c>
      <c r="I221" s="175"/>
      <c r="J221" s="176">
        <f>ROUND(I221*H221,2)</f>
        <v>0</v>
      </c>
      <c r="K221" s="177"/>
      <c r="L221" s="36"/>
      <c r="M221" s="178" t="s">
        <v>1</v>
      </c>
      <c r="N221" s="179" t="s">
        <v>41</v>
      </c>
      <c r="O221" s="74"/>
      <c r="P221" s="180">
        <f>O221*H221</f>
        <v>0</v>
      </c>
      <c r="Q221" s="180">
        <v>0</v>
      </c>
      <c r="R221" s="180">
        <f>Q221*H221</f>
        <v>0</v>
      </c>
      <c r="S221" s="180">
        <v>0</v>
      </c>
      <c r="T221" s="181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2" t="s">
        <v>215</v>
      </c>
      <c r="AT221" s="182" t="s">
        <v>137</v>
      </c>
      <c r="AU221" s="182" t="s">
        <v>86</v>
      </c>
      <c r="AY221" s="16" t="s">
        <v>134</v>
      </c>
      <c r="BE221" s="183">
        <f>IF(N221="základní",J221,0)</f>
        <v>0</v>
      </c>
      <c r="BF221" s="183">
        <f>IF(N221="snížená",J221,0)</f>
        <v>0</v>
      </c>
      <c r="BG221" s="183">
        <f>IF(N221="zákl. přenesená",J221,0)</f>
        <v>0</v>
      </c>
      <c r="BH221" s="183">
        <f>IF(N221="sníž. přenesená",J221,0)</f>
        <v>0</v>
      </c>
      <c r="BI221" s="183">
        <f>IF(N221="nulová",J221,0)</f>
        <v>0</v>
      </c>
      <c r="BJ221" s="16" t="s">
        <v>84</v>
      </c>
      <c r="BK221" s="183">
        <f>ROUND(I221*H221,2)</f>
        <v>0</v>
      </c>
      <c r="BL221" s="16" t="s">
        <v>215</v>
      </c>
      <c r="BM221" s="182" t="s">
        <v>567</v>
      </c>
    </row>
    <row r="222" s="2" customFormat="1" ht="22.2" customHeight="1">
      <c r="A222" s="35"/>
      <c r="B222" s="169"/>
      <c r="C222" s="193" t="s">
        <v>568</v>
      </c>
      <c r="D222" s="193" t="s">
        <v>165</v>
      </c>
      <c r="E222" s="194" t="s">
        <v>569</v>
      </c>
      <c r="F222" s="195" t="s">
        <v>570</v>
      </c>
      <c r="G222" s="196" t="s">
        <v>347</v>
      </c>
      <c r="H222" s="197">
        <v>2</v>
      </c>
      <c r="I222" s="198"/>
      <c r="J222" s="199">
        <f>ROUND(I222*H222,2)</f>
        <v>0</v>
      </c>
      <c r="K222" s="200"/>
      <c r="L222" s="201"/>
      <c r="M222" s="202" t="s">
        <v>1</v>
      </c>
      <c r="N222" s="203" t="s">
        <v>41</v>
      </c>
      <c r="O222" s="74"/>
      <c r="P222" s="180">
        <f>O222*H222</f>
        <v>0</v>
      </c>
      <c r="Q222" s="180">
        <v>0</v>
      </c>
      <c r="R222" s="180">
        <f>Q222*H222</f>
        <v>0</v>
      </c>
      <c r="S222" s="180">
        <v>0</v>
      </c>
      <c r="T222" s="181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2" t="s">
        <v>257</v>
      </c>
      <c r="AT222" s="182" t="s">
        <v>165</v>
      </c>
      <c r="AU222" s="182" t="s">
        <v>86</v>
      </c>
      <c r="AY222" s="16" t="s">
        <v>134</v>
      </c>
      <c r="BE222" s="183">
        <f>IF(N222="základní",J222,0)</f>
        <v>0</v>
      </c>
      <c r="BF222" s="183">
        <f>IF(N222="snížená",J222,0)</f>
        <v>0</v>
      </c>
      <c r="BG222" s="183">
        <f>IF(N222="zákl. přenesená",J222,0)</f>
        <v>0</v>
      </c>
      <c r="BH222" s="183">
        <f>IF(N222="sníž. přenesená",J222,0)</f>
        <v>0</v>
      </c>
      <c r="BI222" s="183">
        <f>IF(N222="nulová",J222,0)</f>
        <v>0</v>
      </c>
      <c r="BJ222" s="16" t="s">
        <v>84</v>
      </c>
      <c r="BK222" s="183">
        <f>ROUND(I222*H222,2)</f>
        <v>0</v>
      </c>
      <c r="BL222" s="16" t="s">
        <v>215</v>
      </c>
      <c r="BM222" s="182" t="s">
        <v>571</v>
      </c>
    </row>
    <row r="223" s="2" customFormat="1" ht="14.4" customHeight="1">
      <c r="A223" s="35"/>
      <c r="B223" s="169"/>
      <c r="C223" s="193" t="s">
        <v>572</v>
      </c>
      <c r="D223" s="193" t="s">
        <v>165</v>
      </c>
      <c r="E223" s="194" t="s">
        <v>573</v>
      </c>
      <c r="F223" s="195" t="s">
        <v>574</v>
      </c>
      <c r="G223" s="196" t="s">
        <v>347</v>
      </c>
      <c r="H223" s="197">
        <v>2</v>
      </c>
      <c r="I223" s="198"/>
      <c r="J223" s="199">
        <f>ROUND(I223*H223,2)</f>
        <v>0</v>
      </c>
      <c r="K223" s="200"/>
      <c r="L223" s="201"/>
      <c r="M223" s="202" t="s">
        <v>1</v>
      </c>
      <c r="N223" s="203" t="s">
        <v>41</v>
      </c>
      <c r="O223" s="74"/>
      <c r="P223" s="180">
        <f>O223*H223</f>
        <v>0</v>
      </c>
      <c r="Q223" s="180">
        <v>0</v>
      </c>
      <c r="R223" s="180">
        <f>Q223*H223</f>
        <v>0</v>
      </c>
      <c r="S223" s="180">
        <v>0</v>
      </c>
      <c r="T223" s="181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2" t="s">
        <v>257</v>
      </c>
      <c r="AT223" s="182" t="s">
        <v>165</v>
      </c>
      <c r="AU223" s="182" t="s">
        <v>86</v>
      </c>
      <c r="AY223" s="16" t="s">
        <v>134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16" t="s">
        <v>84</v>
      </c>
      <c r="BK223" s="183">
        <f>ROUND(I223*H223,2)</f>
        <v>0</v>
      </c>
      <c r="BL223" s="16" t="s">
        <v>215</v>
      </c>
      <c r="BM223" s="182" t="s">
        <v>575</v>
      </c>
    </row>
    <row r="224" s="2" customFormat="1" ht="22.2" customHeight="1">
      <c r="A224" s="35"/>
      <c r="B224" s="169"/>
      <c r="C224" s="193" t="s">
        <v>576</v>
      </c>
      <c r="D224" s="193" t="s">
        <v>165</v>
      </c>
      <c r="E224" s="194" t="s">
        <v>577</v>
      </c>
      <c r="F224" s="195" t="s">
        <v>578</v>
      </c>
      <c r="G224" s="196" t="s">
        <v>347</v>
      </c>
      <c r="H224" s="197">
        <v>8</v>
      </c>
      <c r="I224" s="198"/>
      <c r="J224" s="199">
        <f>ROUND(I224*H224,2)</f>
        <v>0</v>
      </c>
      <c r="K224" s="200"/>
      <c r="L224" s="201"/>
      <c r="M224" s="202" t="s">
        <v>1</v>
      </c>
      <c r="N224" s="203" t="s">
        <v>41</v>
      </c>
      <c r="O224" s="74"/>
      <c r="P224" s="180">
        <f>O224*H224</f>
        <v>0</v>
      </c>
      <c r="Q224" s="180">
        <v>0</v>
      </c>
      <c r="R224" s="180">
        <f>Q224*H224</f>
        <v>0</v>
      </c>
      <c r="S224" s="180">
        <v>0</v>
      </c>
      <c r="T224" s="181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2" t="s">
        <v>257</v>
      </c>
      <c r="AT224" s="182" t="s">
        <v>165</v>
      </c>
      <c r="AU224" s="182" t="s">
        <v>86</v>
      </c>
      <c r="AY224" s="16" t="s">
        <v>134</v>
      </c>
      <c r="BE224" s="183">
        <f>IF(N224="základní",J224,0)</f>
        <v>0</v>
      </c>
      <c r="BF224" s="183">
        <f>IF(N224="snížená",J224,0)</f>
        <v>0</v>
      </c>
      <c r="BG224" s="183">
        <f>IF(N224="zákl. přenesená",J224,0)</f>
        <v>0</v>
      </c>
      <c r="BH224" s="183">
        <f>IF(N224="sníž. přenesená",J224,0)</f>
        <v>0</v>
      </c>
      <c r="BI224" s="183">
        <f>IF(N224="nulová",J224,0)</f>
        <v>0</v>
      </c>
      <c r="BJ224" s="16" t="s">
        <v>84</v>
      </c>
      <c r="BK224" s="183">
        <f>ROUND(I224*H224,2)</f>
        <v>0</v>
      </c>
      <c r="BL224" s="16" t="s">
        <v>215</v>
      </c>
      <c r="BM224" s="182" t="s">
        <v>579</v>
      </c>
    </row>
    <row r="225" s="2" customFormat="1" ht="14.4" customHeight="1">
      <c r="A225" s="35"/>
      <c r="B225" s="169"/>
      <c r="C225" s="193" t="s">
        <v>580</v>
      </c>
      <c r="D225" s="193" t="s">
        <v>165</v>
      </c>
      <c r="E225" s="194" t="s">
        <v>581</v>
      </c>
      <c r="F225" s="195" t="s">
        <v>582</v>
      </c>
      <c r="G225" s="196" t="s">
        <v>347</v>
      </c>
      <c r="H225" s="197">
        <v>2</v>
      </c>
      <c r="I225" s="198"/>
      <c r="J225" s="199">
        <f>ROUND(I225*H225,2)</f>
        <v>0</v>
      </c>
      <c r="K225" s="200"/>
      <c r="L225" s="201"/>
      <c r="M225" s="202" t="s">
        <v>1</v>
      </c>
      <c r="N225" s="203" t="s">
        <v>41</v>
      </c>
      <c r="O225" s="74"/>
      <c r="P225" s="180">
        <f>O225*H225</f>
        <v>0</v>
      </c>
      <c r="Q225" s="180">
        <v>0</v>
      </c>
      <c r="R225" s="180">
        <f>Q225*H225</f>
        <v>0</v>
      </c>
      <c r="S225" s="180">
        <v>0</v>
      </c>
      <c r="T225" s="181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2" t="s">
        <v>257</v>
      </c>
      <c r="AT225" s="182" t="s">
        <v>165</v>
      </c>
      <c r="AU225" s="182" t="s">
        <v>86</v>
      </c>
      <c r="AY225" s="16" t="s">
        <v>134</v>
      </c>
      <c r="BE225" s="183">
        <f>IF(N225="základní",J225,0)</f>
        <v>0</v>
      </c>
      <c r="BF225" s="183">
        <f>IF(N225="snížená",J225,0)</f>
        <v>0</v>
      </c>
      <c r="BG225" s="183">
        <f>IF(N225="zákl. přenesená",J225,0)</f>
        <v>0</v>
      </c>
      <c r="BH225" s="183">
        <f>IF(N225="sníž. přenesená",J225,0)</f>
        <v>0</v>
      </c>
      <c r="BI225" s="183">
        <f>IF(N225="nulová",J225,0)</f>
        <v>0</v>
      </c>
      <c r="BJ225" s="16" t="s">
        <v>84</v>
      </c>
      <c r="BK225" s="183">
        <f>ROUND(I225*H225,2)</f>
        <v>0</v>
      </c>
      <c r="BL225" s="16" t="s">
        <v>215</v>
      </c>
      <c r="BM225" s="182" t="s">
        <v>583</v>
      </c>
    </row>
    <row r="226" s="2" customFormat="1" ht="14.4" customHeight="1">
      <c r="A226" s="35"/>
      <c r="B226" s="169"/>
      <c r="C226" s="193" t="s">
        <v>584</v>
      </c>
      <c r="D226" s="193" t="s">
        <v>165</v>
      </c>
      <c r="E226" s="194" t="s">
        <v>585</v>
      </c>
      <c r="F226" s="195" t="s">
        <v>586</v>
      </c>
      <c r="G226" s="196" t="s">
        <v>347</v>
      </c>
      <c r="H226" s="197">
        <v>9</v>
      </c>
      <c r="I226" s="198"/>
      <c r="J226" s="199">
        <f>ROUND(I226*H226,2)</f>
        <v>0</v>
      </c>
      <c r="K226" s="200"/>
      <c r="L226" s="201"/>
      <c r="M226" s="202" t="s">
        <v>1</v>
      </c>
      <c r="N226" s="203" t="s">
        <v>41</v>
      </c>
      <c r="O226" s="74"/>
      <c r="P226" s="180">
        <f>O226*H226</f>
        <v>0</v>
      </c>
      <c r="Q226" s="180">
        <v>0</v>
      </c>
      <c r="R226" s="180">
        <f>Q226*H226</f>
        <v>0</v>
      </c>
      <c r="S226" s="180">
        <v>0</v>
      </c>
      <c r="T226" s="181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2" t="s">
        <v>257</v>
      </c>
      <c r="AT226" s="182" t="s">
        <v>165</v>
      </c>
      <c r="AU226" s="182" t="s">
        <v>86</v>
      </c>
      <c r="AY226" s="16" t="s">
        <v>134</v>
      </c>
      <c r="BE226" s="183">
        <f>IF(N226="základní",J226,0)</f>
        <v>0</v>
      </c>
      <c r="BF226" s="183">
        <f>IF(N226="snížená",J226,0)</f>
        <v>0</v>
      </c>
      <c r="BG226" s="183">
        <f>IF(N226="zákl. přenesená",J226,0)</f>
        <v>0</v>
      </c>
      <c r="BH226" s="183">
        <f>IF(N226="sníž. přenesená",J226,0)</f>
        <v>0</v>
      </c>
      <c r="BI226" s="183">
        <f>IF(N226="nulová",J226,0)</f>
        <v>0</v>
      </c>
      <c r="BJ226" s="16" t="s">
        <v>84</v>
      </c>
      <c r="BK226" s="183">
        <f>ROUND(I226*H226,2)</f>
        <v>0</v>
      </c>
      <c r="BL226" s="16" t="s">
        <v>215</v>
      </c>
      <c r="BM226" s="182" t="s">
        <v>587</v>
      </c>
    </row>
    <row r="227" s="2" customFormat="1" ht="22.2" customHeight="1">
      <c r="A227" s="35"/>
      <c r="B227" s="169"/>
      <c r="C227" s="193" t="s">
        <v>588</v>
      </c>
      <c r="D227" s="193" t="s">
        <v>165</v>
      </c>
      <c r="E227" s="194" t="s">
        <v>589</v>
      </c>
      <c r="F227" s="195" t="s">
        <v>590</v>
      </c>
      <c r="G227" s="196" t="s">
        <v>347</v>
      </c>
      <c r="H227" s="197">
        <v>3</v>
      </c>
      <c r="I227" s="198"/>
      <c r="J227" s="199">
        <f>ROUND(I227*H227,2)</f>
        <v>0</v>
      </c>
      <c r="K227" s="200"/>
      <c r="L227" s="201"/>
      <c r="M227" s="202" t="s">
        <v>1</v>
      </c>
      <c r="N227" s="203" t="s">
        <v>41</v>
      </c>
      <c r="O227" s="74"/>
      <c r="P227" s="180">
        <f>O227*H227</f>
        <v>0</v>
      </c>
      <c r="Q227" s="180">
        <v>0</v>
      </c>
      <c r="R227" s="180">
        <f>Q227*H227</f>
        <v>0</v>
      </c>
      <c r="S227" s="180">
        <v>0</v>
      </c>
      <c r="T227" s="181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2" t="s">
        <v>257</v>
      </c>
      <c r="AT227" s="182" t="s">
        <v>165</v>
      </c>
      <c r="AU227" s="182" t="s">
        <v>86</v>
      </c>
      <c r="AY227" s="16" t="s">
        <v>134</v>
      </c>
      <c r="BE227" s="183">
        <f>IF(N227="základní",J227,0)</f>
        <v>0</v>
      </c>
      <c r="BF227" s="183">
        <f>IF(N227="snížená",J227,0)</f>
        <v>0</v>
      </c>
      <c r="BG227" s="183">
        <f>IF(N227="zákl. přenesená",J227,0)</f>
        <v>0</v>
      </c>
      <c r="BH227" s="183">
        <f>IF(N227="sníž. přenesená",J227,0)</f>
        <v>0</v>
      </c>
      <c r="BI227" s="183">
        <f>IF(N227="nulová",J227,0)</f>
        <v>0</v>
      </c>
      <c r="BJ227" s="16" t="s">
        <v>84</v>
      </c>
      <c r="BK227" s="183">
        <f>ROUND(I227*H227,2)</f>
        <v>0</v>
      </c>
      <c r="BL227" s="16" t="s">
        <v>215</v>
      </c>
      <c r="BM227" s="182" t="s">
        <v>591</v>
      </c>
    </row>
    <row r="228" s="2" customFormat="1" ht="22.2" customHeight="1">
      <c r="A228" s="35"/>
      <c r="B228" s="169"/>
      <c r="C228" s="193" t="s">
        <v>592</v>
      </c>
      <c r="D228" s="193" t="s">
        <v>165</v>
      </c>
      <c r="E228" s="194" t="s">
        <v>593</v>
      </c>
      <c r="F228" s="195" t="s">
        <v>594</v>
      </c>
      <c r="G228" s="196" t="s">
        <v>347</v>
      </c>
      <c r="H228" s="197">
        <v>3</v>
      </c>
      <c r="I228" s="198"/>
      <c r="J228" s="199">
        <f>ROUND(I228*H228,2)</f>
        <v>0</v>
      </c>
      <c r="K228" s="200"/>
      <c r="L228" s="201"/>
      <c r="M228" s="202" t="s">
        <v>1</v>
      </c>
      <c r="N228" s="203" t="s">
        <v>41</v>
      </c>
      <c r="O228" s="74"/>
      <c r="P228" s="180">
        <f>O228*H228</f>
        <v>0</v>
      </c>
      <c r="Q228" s="180">
        <v>0</v>
      </c>
      <c r="R228" s="180">
        <f>Q228*H228</f>
        <v>0</v>
      </c>
      <c r="S228" s="180">
        <v>0</v>
      </c>
      <c r="T228" s="181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2" t="s">
        <v>257</v>
      </c>
      <c r="AT228" s="182" t="s">
        <v>165</v>
      </c>
      <c r="AU228" s="182" t="s">
        <v>86</v>
      </c>
      <c r="AY228" s="16" t="s">
        <v>134</v>
      </c>
      <c r="BE228" s="183">
        <f>IF(N228="základní",J228,0)</f>
        <v>0</v>
      </c>
      <c r="BF228" s="183">
        <f>IF(N228="snížená",J228,0)</f>
        <v>0</v>
      </c>
      <c r="BG228" s="183">
        <f>IF(N228="zákl. přenesená",J228,0)</f>
        <v>0</v>
      </c>
      <c r="BH228" s="183">
        <f>IF(N228="sníž. přenesená",J228,0)</f>
        <v>0</v>
      </c>
      <c r="BI228" s="183">
        <f>IF(N228="nulová",J228,0)</f>
        <v>0</v>
      </c>
      <c r="BJ228" s="16" t="s">
        <v>84</v>
      </c>
      <c r="BK228" s="183">
        <f>ROUND(I228*H228,2)</f>
        <v>0</v>
      </c>
      <c r="BL228" s="16" t="s">
        <v>215</v>
      </c>
      <c r="BM228" s="182" t="s">
        <v>595</v>
      </c>
    </row>
    <row r="229" s="2" customFormat="1" ht="14.4" customHeight="1">
      <c r="A229" s="35"/>
      <c r="B229" s="169"/>
      <c r="C229" s="193" t="s">
        <v>596</v>
      </c>
      <c r="D229" s="193" t="s">
        <v>165</v>
      </c>
      <c r="E229" s="194" t="s">
        <v>597</v>
      </c>
      <c r="F229" s="195" t="s">
        <v>598</v>
      </c>
      <c r="G229" s="196" t="s">
        <v>347</v>
      </c>
      <c r="H229" s="197">
        <v>1</v>
      </c>
      <c r="I229" s="198"/>
      <c r="J229" s="199">
        <f>ROUND(I229*H229,2)</f>
        <v>0</v>
      </c>
      <c r="K229" s="200"/>
      <c r="L229" s="201"/>
      <c r="M229" s="202" t="s">
        <v>1</v>
      </c>
      <c r="N229" s="203" t="s">
        <v>41</v>
      </c>
      <c r="O229" s="74"/>
      <c r="P229" s="180">
        <f>O229*H229</f>
        <v>0</v>
      </c>
      <c r="Q229" s="180">
        <v>0</v>
      </c>
      <c r="R229" s="180">
        <f>Q229*H229</f>
        <v>0</v>
      </c>
      <c r="S229" s="180">
        <v>0</v>
      </c>
      <c r="T229" s="181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2" t="s">
        <v>257</v>
      </c>
      <c r="AT229" s="182" t="s">
        <v>165</v>
      </c>
      <c r="AU229" s="182" t="s">
        <v>86</v>
      </c>
      <c r="AY229" s="16" t="s">
        <v>134</v>
      </c>
      <c r="BE229" s="183">
        <f>IF(N229="základní",J229,0)</f>
        <v>0</v>
      </c>
      <c r="BF229" s="183">
        <f>IF(N229="snížená",J229,0)</f>
        <v>0</v>
      </c>
      <c r="BG229" s="183">
        <f>IF(N229="zákl. přenesená",J229,0)</f>
        <v>0</v>
      </c>
      <c r="BH229" s="183">
        <f>IF(N229="sníž. přenesená",J229,0)</f>
        <v>0</v>
      </c>
      <c r="BI229" s="183">
        <f>IF(N229="nulová",J229,0)</f>
        <v>0</v>
      </c>
      <c r="BJ229" s="16" t="s">
        <v>84</v>
      </c>
      <c r="BK229" s="183">
        <f>ROUND(I229*H229,2)</f>
        <v>0</v>
      </c>
      <c r="BL229" s="16" t="s">
        <v>215</v>
      </c>
      <c r="BM229" s="182" t="s">
        <v>599</v>
      </c>
    </row>
    <row r="230" s="2" customFormat="1" ht="22.2" customHeight="1">
      <c r="A230" s="35"/>
      <c r="B230" s="169"/>
      <c r="C230" s="193" t="s">
        <v>600</v>
      </c>
      <c r="D230" s="193" t="s">
        <v>165</v>
      </c>
      <c r="E230" s="194" t="s">
        <v>601</v>
      </c>
      <c r="F230" s="195" t="s">
        <v>602</v>
      </c>
      <c r="G230" s="196" t="s">
        <v>347</v>
      </c>
      <c r="H230" s="197">
        <v>1</v>
      </c>
      <c r="I230" s="198"/>
      <c r="J230" s="199">
        <f>ROUND(I230*H230,2)</f>
        <v>0</v>
      </c>
      <c r="K230" s="200"/>
      <c r="L230" s="201"/>
      <c r="M230" s="202" t="s">
        <v>1</v>
      </c>
      <c r="N230" s="203" t="s">
        <v>41</v>
      </c>
      <c r="O230" s="74"/>
      <c r="P230" s="180">
        <f>O230*H230</f>
        <v>0</v>
      </c>
      <c r="Q230" s="180">
        <v>0</v>
      </c>
      <c r="R230" s="180">
        <f>Q230*H230</f>
        <v>0</v>
      </c>
      <c r="S230" s="180">
        <v>0</v>
      </c>
      <c r="T230" s="181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2" t="s">
        <v>257</v>
      </c>
      <c r="AT230" s="182" t="s">
        <v>165</v>
      </c>
      <c r="AU230" s="182" t="s">
        <v>86</v>
      </c>
      <c r="AY230" s="16" t="s">
        <v>134</v>
      </c>
      <c r="BE230" s="183">
        <f>IF(N230="základní",J230,0)</f>
        <v>0</v>
      </c>
      <c r="BF230" s="183">
        <f>IF(N230="snížená",J230,0)</f>
        <v>0</v>
      </c>
      <c r="BG230" s="183">
        <f>IF(N230="zákl. přenesená",J230,0)</f>
        <v>0</v>
      </c>
      <c r="BH230" s="183">
        <f>IF(N230="sníž. přenesená",J230,0)</f>
        <v>0</v>
      </c>
      <c r="BI230" s="183">
        <f>IF(N230="nulová",J230,0)</f>
        <v>0</v>
      </c>
      <c r="BJ230" s="16" t="s">
        <v>84</v>
      </c>
      <c r="BK230" s="183">
        <f>ROUND(I230*H230,2)</f>
        <v>0</v>
      </c>
      <c r="BL230" s="16" t="s">
        <v>215</v>
      </c>
      <c r="BM230" s="182" t="s">
        <v>603</v>
      </c>
    </row>
    <row r="231" s="2" customFormat="1" ht="22.2" customHeight="1">
      <c r="A231" s="35"/>
      <c r="B231" s="169"/>
      <c r="C231" s="193" t="s">
        <v>604</v>
      </c>
      <c r="D231" s="193" t="s">
        <v>165</v>
      </c>
      <c r="E231" s="194" t="s">
        <v>605</v>
      </c>
      <c r="F231" s="195" t="s">
        <v>606</v>
      </c>
      <c r="G231" s="196" t="s">
        <v>347</v>
      </c>
      <c r="H231" s="197">
        <v>1</v>
      </c>
      <c r="I231" s="198"/>
      <c r="J231" s="199">
        <f>ROUND(I231*H231,2)</f>
        <v>0</v>
      </c>
      <c r="K231" s="200"/>
      <c r="L231" s="201"/>
      <c r="M231" s="202" t="s">
        <v>1</v>
      </c>
      <c r="N231" s="203" t="s">
        <v>41</v>
      </c>
      <c r="O231" s="74"/>
      <c r="P231" s="180">
        <f>O231*H231</f>
        <v>0</v>
      </c>
      <c r="Q231" s="180">
        <v>0</v>
      </c>
      <c r="R231" s="180">
        <f>Q231*H231</f>
        <v>0</v>
      </c>
      <c r="S231" s="180">
        <v>0</v>
      </c>
      <c r="T231" s="181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2" t="s">
        <v>257</v>
      </c>
      <c r="AT231" s="182" t="s">
        <v>165</v>
      </c>
      <c r="AU231" s="182" t="s">
        <v>86</v>
      </c>
      <c r="AY231" s="16" t="s">
        <v>134</v>
      </c>
      <c r="BE231" s="183">
        <f>IF(N231="základní",J231,0)</f>
        <v>0</v>
      </c>
      <c r="BF231" s="183">
        <f>IF(N231="snížená",J231,0)</f>
        <v>0</v>
      </c>
      <c r="BG231" s="183">
        <f>IF(N231="zákl. přenesená",J231,0)</f>
        <v>0</v>
      </c>
      <c r="BH231" s="183">
        <f>IF(N231="sníž. přenesená",J231,0)</f>
        <v>0</v>
      </c>
      <c r="BI231" s="183">
        <f>IF(N231="nulová",J231,0)</f>
        <v>0</v>
      </c>
      <c r="BJ231" s="16" t="s">
        <v>84</v>
      </c>
      <c r="BK231" s="183">
        <f>ROUND(I231*H231,2)</f>
        <v>0</v>
      </c>
      <c r="BL231" s="16" t="s">
        <v>215</v>
      </c>
      <c r="BM231" s="182" t="s">
        <v>607</v>
      </c>
    </row>
    <row r="232" s="2" customFormat="1" ht="22.2" customHeight="1">
      <c r="A232" s="35"/>
      <c r="B232" s="169"/>
      <c r="C232" s="193" t="s">
        <v>608</v>
      </c>
      <c r="D232" s="193" t="s">
        <v>165</v>
      </c>
      <c r="E232" s="194" t="s">
        <v>609</v>
      </c>
      <c r="F232" s="195" t="s">
        <v>610</v>
      </c>
      <c r="G232" s="196" t="s">
        <v>347</v>
      </c>
      <c r="H232" s="197">
        <v>1</v>
      </c>
      <c r="I232" s="198"/>
      <c r="J232" s="199">
        <f>ROUND(I232*H232,2)</f>
        <v>0</v>
      </c>
      <c r="K232" s="200"/>
      <c r="L232" s="201"/>
      <c r="M232" s="202" t="s">
        <v>1</v>
      </c>
      <c r="N232" s="203" t="s">
        <v>41</v>
      </c>
      <c r="O232" s="74"/>
      <c r="P232" s="180">
        <f>O232*H232</f>
        <v>0</v>
      </c>
      <c r="Q232" s="180">
        <v>0</v>
      </c>
      <c r="R232" s="180">
        <f>Q232*H232</f>
        <v>0</v>
      </c>
      <c r="S232" s="180">
        <v>0</v>
      </c>
      <c r="T232" s="181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2" t="s">
        <v>257</v>
      </c>
      <c r="AT232" s="182" t="s">
        <v>165</v>
      </c>
      <c r="AU232" s="182" t="s">
        <v>86</v>
      </c>
      <c r="AY232" s="16" t="s">
        <v>134</v>
      </c>
      <c r="BE232" s="183">
        <f>IF(N232="základní",J232,0)</f>
        <v>0</v>
      </c>
      <c r="BF232" s="183">
        <f>IF(N232="snížená",J232,0)</f>
        <v>0</v>
      </c>
      <c r="BG232" s="183">
        <f>IF(N232="zákl. přenesená",J232,0)</f>
        <v>0</v>
      </c>
      <c r="BH232" s="183">
        <f>IF(N232="sníž. přenesená",J232,0)</f>
        <v>0</v>
      </c>
      <c r="BI232" s="183">
        <f>IF(N232="nulová",J232,0)</f>
        <v>0</v>
      </c>
      <c r="BJ232" s="16" t="s">
        <v>84</v>
      </c>
      <c r="BK232" s="183">
        <f>ROUND(I232*H232,2)</f>
        <v>0</v>
      </c>
      <c r="BL232" s="16" t="s">
        <v>215</v>
      </c>
      <c r="BM232" s="182" t="s">
        <v>611</v>
      </c>
    </row>
    <row r="233" s="2" customFormat="1" ht="22.2" customHeight="1">
      <c r="A233" s="35"/>
      <c r="B233" s="169"/>
      <c r="C233" s="193" t="s">
        <v>612</v>
      </c>
      <c r="D233" s="193" t="s">
        <v>165</v>
      </c>
      <c r="E233" s="194" t="s">
        <v>613</v>
      </c>
      <c r="F233" s="195" t="s">
        <v>614</v>
      </c>
      <c r="G233" s="196" t="s">
        <v>347</v>
      </c>
      <c r="H233" s="197">
        <v>2</v>
      </c>
      <c r="I233" s="198"/>
      <c r="J233" s="199">
        <f>ROUND(I233*H233,2)</f>
        <v>0</v>
      </c>
      <c r="K233" s="200"/>
      <c r="L233" s="201"/>
      <c r="M233" s="202" t="s">
        <v>1</v>
      </c>
      <c r="N233" s="203" t="s">
        <v>41</v>
      </c>
      <c r="O233" s="74"/>
      <c r="P233" s="180">
        <f>O233*H233</f>
        <v>0</v>
      </c>
      <c r="Q233" s="180">
        <v>0</v>
      </c>
      <c r="R233" s="180">
        <f>Q233*H233</f>
        <v>0</v>
      </c>
      <c r="S233" s="180">
        <v>0</v>
      </c>
      <c r="T233" s="181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2" t="s">
        <v>257</v>
      </c>
      <c r="AT233" s="182" t="s">
        <v>165</v>
      </c>
      <c r="AU233" s="182" t="s">
        <v>86</v>
      </c>
      <c r="AY233" s="16" t="s">
        <v>134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16" t="s">
        <v>84</v>
      </c>
      <c r="BK233" s="183">
        <f>ROUND(I233*H233,2)</f>
        <v>0</v>
      </c>
      <c r="BL233" s="16" t="s">
        <v>215</v>
      </c>
      <c r="BM233" s="182" t="s">
        <v>615</v>
      </c>
    </row>
    <row r="234" s="2" customFormat="1" ht="14.4" customHeight="1">
      <c r="A234" s="35"/>
      <c r="B234" s="169"/>
      <c r="C234" s="193" t="s">
        <v>616</v>
      </c>
      <c r="D234" s="193" t="s">
        <v>165</v>
      </c>
      <c r="E234" s="194" t="s">
        <v>617</v>
      </c>
      <c r="F234" s="195" t="s">
        <v>618</v>
      </c>
      <c r="G234" s="196" t="s">
        <v>347</v>
      </c>
      <c r="H234" s="197">
        <v>1</v>
      </c>
      <c r="I234" s="198"/>
      <c r="J234" s="199">
        <f>ROUND(I234*H234,2)</f>
        <v>0</v>
      </c>
      <c r="K234" s="200"/>
      <c r="L234" s="201"/>
      <c r="M234" s="202" t="s">
        <v>1</v>
      </c>
      <c r="N234" s="203" t="s">
        <v>41</v>
      </c>
      <c r="O234" s="74"/>
      <c r="P234" s="180">
        <f>O234*H234</f>
        <v>0</v>
      </c>
      <c r="Q234" s="180">
        <v>0</v>
      </c>
      <c r="R234" s="180">
        <f>Q234*H234</f>
        <v>0</v>
      </c>
      <c r="S234" s="180">
        <v>0</v>
      </c>
      <c r="T234" s="181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2" t="s">
        <v>257</v>
      </c>
      <c r="AT234" s="182" t="s">
        <v>165</v>
      </c>
      <c r="AU234" s="182" t="s">
        <v>86</v>
      </c>
      <c r="AY234" s="16" t="s">
        <v>134</v>
      </c>
      <c r="BE234" s="183">
        <f>IF(N234="základní",J234,0)</f>
        <v>0</v>
      </c>
      <c r="BF234" s="183">
        <f>IF(N234="snížená",J234,0)</f>
        <v>0</v>
      </c>
      <c r="BG234" s="183">
        <f>IF(N234="zákl. přenesená",J234,0)</f>
        <v>0</v>
      </c>
      <c r="BH234" s="183">
        <f>IF(N234="sníž. přenesená",J234,0)</f>
        <v>0</v>
      </c>
      <c r="BI234" s="183">
        <f>IF(N234="nulová",J234,0)</f>
        <v>0</v>
      </c>
      <c r="BJ234" s="16" t="s">
        <v>84</v>
      </c>
      <c r="BK234" s="183">
        <f>ROUND(I234*H234,2)</f>
        <v>0</v>
      </c>
      <c r="BL234" s="16" t="s">
        <v>215</v>
      </c>
      <c r="BM234" s="182" t="s">
        <v>619</v>
      </c>
    </row>
    <row r="235" s="2" customFormat="1" ht="22.2" customHeight="1">
      <c r="A235" s="35"/>
      <c r="B235" s="169"/>
      <c r="C235" s="193" t="s">
        <v>620</v>
      </c>
      <c r="D235" s="193" t="s">
        <v>165</v>
      </c>
      <c r="E235" s="194" t="s">
        <v>621</v>
      </c>
      <c r="F235" s="195" t="s">
        <v>622</v>
      </c>
      <c r="G235" s="196" t="s">
        <v>347</v>
      </c>
      <c r="H235" s="197">
        <v>2</v>
      </c>
      <c r="I235" s="198"/>
      <c r="J235" s="199">
        <f>ROUND(I235*H235,2)</f>
        <v>0</v>
      </c>
      <c r="K235" s="200"/>
      <c r="L235" s="201"/>
      <c r="M235" s="202" t="s">
        <v>1</v>
      </c>
      <c r="N235" s="203" t="s">
        <v>41</v>
      </c>
      <c r="O235" s="74"/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1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2" t="s">
        <v>257</v>
      </c>
      <c r="AT235" s="182" t="s">
        <v>165</v>
      </c>
      <c r="AU235" s="182" t="s">
        <v>86</v>
      </c>
      <c r="AY235" s="16" t="s">
        <v>134</v>
      </c>
      <c r="BE235" s="183">
        <f>IF(N235="základní",J235,0)</f>
        <v>0</v>
      </c>
      <c r="BF235" s="183">
        <f>IF(N235="snížená",J235,0)</f>
        <v>0</v>
      </c>
      <c r="BG235" s="183">
        <f>IF(N235="zákl. přenesená",J235,0)</f>
        <v>0</v>
      </c>
      <c r="BH235" s="183">
        <f>IF(N235="sníž. přenesená",J235,0)</f>
        <v>0</v>
      </c>
      <c r="BI235" s="183">
        <f>IF(N235="nulová",J235,0)</f>
        <v>0</v>
      </c>
      <c r="BJ235" s="16" t="s">
        <v>84</v>
      </c>
      <c r="BK235" s="183">
        <f>ROUND(I235*H235,2)</f>
        <v>0</v>
      </c>
      <c r="BL235" s="16" t="s">
        <v>215</v>
      </c>
      <c r="BM235" s="182" t="s">
        <v>623</v>
      </c>
    </row>
    <row r="236" s="2" customFormat="1" ht="14.4" customHeight="1">
      <c r="A236" s="35"/>
      <c r="B236" s="169"/>
      <c r="C236" s="193" t="s">
        <v>624</v>
      </c>
      <c r="D236" s="193" t="s">
        <v>165</v>
      </c>
      <c r="E236" s="194" t="s">
        <v>625</v>
      </c>
      <c r="F236" s="195" t="s">
        <v>626</v>
      </c>
      <c r="G236" s="196" t="s">
        <v>347</v>
      </c>
      <c r="H236" s="197">
        <v>1</v>
      </c>
      <c r="I236" s="198"/>
      <c r="J236" s="199">
        <f>ROUND(I236*H236,2)</f>
        <v>0</v>
      </c>
      <c r="K236" s="200"/>
      <c r="L236" s="201"/>
      <c r="M236" s="202" t="s">
        <v>1</v>
      </c>
      <c r="N236" s="203" t="s">
        <v>41</v>
      </c>
      <c r="O236" s="74"/>
      <c r="P236" s="180">
        <f>O236*H236</f>
        <v>0</v>
      </c>
      <c r="Q236" s="180">
        <v>0</v>
      </c>
      <c r="R236" s="180">
        <f>Q236*H236</f>
        <v>0</v>
      </c>
      <c r="S236" s="180">
        <v>0</v>
      </c>
      <c r="T236" s="181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2" t="s">
        <v>257</v>
      </c>
      <c r="AT236" s="182" t="s">
        <v>165</v>
      </c>
      <c r="AU236" s="182" t="s">
        <v>86</v>
      </c>
      <c r="AY236" s="16" t="s">
        <v>134</v>
      </c>
      <c r="BE236" s="183">
        <f>IF(N236="základní",J236,0)</f>
        <v>0</v>
      </c>
      <c r="BF236" s="183">
        <f>IF(N236="snížená",J236,0)</f>
        <v>0</v>
      </c>
      <c r="BG236" s="183">
        <f>IF(N236="zákl. přenesená",J236,0)</f>
        <v>0</v>
      </c>
      <c r="BH236" s="183">
        <f>IF(N236="sníž. přenesená",J236,0)</f>
        <v>0</v>
      </c>
      <c r="BI236" s="183">
        <f>IF(N236="nulová",J236,0)</f>
        <v>0</v>
      </c>
      <c r="BJ236" s="16" t="s">
        <v>84</v>
      </c>
      <c r="BK236" s="183">
        <f>ROUND(I236*H236,2)</f>
        <v>0</v>
      </c>
      <c r="BL236" s="16" t="s">
        <v>215</v>
      </c>
      <c r="BM236" s="182" t="s">
        <v>627</v>
      </c>
    </row>
    <row r="237" s="2" customFormat="1" ht="30" customHeight="1">
      <c r="A237" s="35"/>
      <c r="B237" s="169"/>
      <c r="C237" s="193" t="s">
        <v>628</v>
      </c>
      <c r="D237" s="193" t="s">
        <v>165</v>
      </c>
      <c r="E237" s="194" t="s">
        <v>629</v>
      </c>
      <c r="F237" s="195" t="s">
        <v>630</v>
      </c>
      <c r="G237" s="196" t="s">
        <v>347</v>
      </c>
      <c r="H237" s="197">
        <v>1</v>
      </c>
      <c r="I237" s="198"/>
      <c r="J237" s="199">
        <f>ROUND(I237*H237,2)</f>
        <v>0</v>
      </c>
      <c r="K237" s="200"/>
      <c r="L237" s="201"/>
      <c r="M237" s="202" t="s">
        <v>1</v>
      </c>
      <c r="N237" s="203" t="s">
        <v>41</v>
      </c>
      <c r="O237" s="74"/>
      <c r="P237" s="180">
        <f>O237*H237</f>
        <v>0</v>
      </c>
      <c r="Q237" s="180">
        <v>0</v>
      </c>
      <c r="R237" s="180">
        <f>Q237*H237</f>
        <v>0</v>
      </c>
      <c r="S237" s="180">
        <v>0</v>
      </c>
      <c r="T237" s="181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2" t="s">
        <v>257</v>
      </c>
      <c r="AT237" s="182" t="s">
        <v>165</v>
      </c>
      <c r="AU237" s="182" t="s">
        <v>86</v>
      </c>
      <c r="AY237" s="16" t="s">
        <v>134</v>
      </c>
      <c r="BE237" s="183">
        <f>IF(N237="základní",J237,0)</f>
        <v>0</v>
      </c>
      <c r="BF237" s="183">
        <f>IF(N237="snížená",J237,0)</f>
        <v>0</v>
      </c>
      <c r="BG237" s="183">
        <f>IF(N237="zákl. přenesená",J237,0)</f>
        <v>0</v>
      </c>
      <c r="BH237" s="183">
        <f>IF(N237="sníž. přenesená",J237,0)</f>
        <v>0</v>
      </c>
      <c r="BI237" s="183">
        <f>IF(N237="nulová",J237,0)</f>
        <v>0</v>
      </c>
      <c r="BJ237" s="16" t="s">
        <v>84</v>
      </c>
      <c r="BK237" s="183">
        <f>ROUND(I237*H237,2)</f>
        <v>0</v>
      </c>
      <c r="BL237" s="16" t="s">
        <v>215</v>
      </c>
      <c r="BM237" s="182" t="s">
        <v>631</v>
      </c>
    </row>
    <row r="238" s="2" customFormat="1" ht="22.2" customHeight="1">
      <c r="A238" s="35"/>
      <c r="B238" s="169"/>
      <c r="C238" s="193" t="s">
        <v>632</v>
      </c>
      <c r="D238" s="193" t="s">
        <v>165</v>
      </c>
      <c r="E238" s="194" t="s">
        <v>633</v>
      </c>
      <c r="F238" s="195" t="s">
        <v>634</v>
      </c>
      <c r="G238" s="196" t="s">
        <v>347</v>
      </c>
      <c r="H238" s="197">
        <v>8</v>
      </c>
      <c r="I238" s="198"/>
      <c r="J238" s="199">
        <f>ROUND(I238*H238,2)</f>
        <v>0</v>
      </c>
      <c r="K238" s="200"/>
      <c r="L238" s="201"/>
      <c r="M238" s="202" t="s">
        <v>1</v>
      </c>
      <c r="N238" s="203" t="s">
        <v>41</v>
      </c>
      <c r="O238" s="74"/>
      <c r="P238" s="180">
        <f>O238*H238</f>
        <v>0</v>
      </c>
      <c r="Q238" s="180">
        <v>0</v>
      </c>
      <c r="R238" s="180">
        <f>Q238*H238</f>
        <v>0</v>
      </c>
      <c r="S238" s="180">
        <v>0</v>
      </c>
      <c r="T238" s="181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2" t="s">
        <v>257</v>
      </c>
      <c r="AT238" s="182" t="s">
        <v>165</v>
      </c>
      <c r="AU238" s="182" t="s">
        <v>86</v>
      </c>
      <c r="AY238" s="16" t="s">
        <v>134</v>
      </c>
      <c r="BE238" s="183">
        <f>IF(N238="základní",J238,0)</f>
        <v>0</v>
      </c>
      <c r="BF238" s="183">
        <f>IF(N238="snížená",J238,0)</f>
        <v>0</v>
      </c>
      <c r="BG238" s="183">
        <f>IF(N238="zákl. přenesená",J238,0)</f>
        <v>0</v>
      </c>
      <c r="BH238" s="183">
        <f>IF(N238="sníž. přenesená",J238,0)</f>
        <v>0</v>
      </c>
      <c r="BI238" s="183">
        <f>IF(N238="nulová",J238,0)</f>
        <v>0</v>
      </c>
      <c r="BJ238" s="16" t="s">
        <v>84</v>
      </c>
      <c r="BK238" s="183">
        <f>ROUND(I238*H238,2)</f>
        <v>0</v>
      </c>
      <c r="BL238" s="16" t="s">
        <v>215</v>
      </c>
      <c r="BM238" s="182" t="s">
        <v>635</v>
      </c>
    </row>
    <row r="239" s="2" customFormat="1" ht="22.2" customHeight="1">
      <c r="A239" s="35"/>
      <c r="B239" s="169"/>
      <c r="C239" s="193" t="s">
        <v>636</v>
      </c>
      <c r="D239" s="193" t="s">
        <v>165</v>
      </c>
      <c r="E239" s="194" t="s">
        <v>637</v>
      </c>
      <c r="F239" s="195" t="s">
        <v>638</v>
      </c>
      <c r="G239" s="196" t="s">
        <v>347</v>
      </c>
      <c r="H239" s="197">
        <v>1</v>
      </c>
      <c r="I239" s="198"/>
      <c r="J239" s="199">
        <f>ROUND(I239*H239,2)</f>
        <v>0</v>
      </c>
      <c r="K239" s="200"/>
      <c r="L239" s="201"/>
      <c r="M239" s="202" t="s">
        <v>1</v>
      </c>
      <c r="N239" s="203" t="s">
        <v>41</v>
      </c>
      <c r="O239" s="74"/>
      <c r="P239" s="180">
        <f>O239*H239</f>
        <v>0</v>
      </c>
      <c r="Q239" s="180">
        <v>0</v>
      </c>
      <c r="R239" s="180">
        <f>Q239*H239</f>
        <v>0</v>
      </c>
      <c r="S239" s="180">
        <v>0</v>
      </c>
      <c r="T239" s="181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2" t="s">
        <v>257</v>
      </c>
      <c r="AT239" s="182" t="s">
        <v>165</v>
      </c>
      <c r="AU239" s="182" t="s">
        <v>86</v>
      </c>
      <c r="AY239" s="16" t="s">
        <v>134</v>
      </c>
      <c r="BE239" s="183">
        <f>IF(N239="základní",J239,0)</f>
        <v>0</v>
      </c>
      <c r="BF239" s="183">
        <f>IF(N239="snížená",J239,0)</f>
        <v>0</v>
      </c>
      <c r="BG239" s="183">
        <f>IF(N239="zákl. přenesená",J239,0)</f>
        <v>0</v>
      </c>
      <c r="BH239" s="183">
        <f>IF(N239="sníž. přenesená",J239,0)</f>
        <v>0</v>
      </c>
      <c r="BI239" s="183">
        <f>IF(N239="nulová",J239,0)</f>
        <v>0</v>
      </c>
      <c r="BJ239" s="16" t="s">
        <v>84</v>
      </c>
      <c r="BK239" s="183">
        <f>ROUND(I239*H239,2)</f>
        <v>0</v>
      </c>
      <c r="BL239" s="16" t="s">
        <v>215</v>
      </c>
      <c r="BM239" s="182" t="s">
        <v>639</v>
      </c>
    </row>
    <row r="240" s="2" customFormat="1" ht="22.2" customHeight="1">
      <c r="A240" s="35"/>
      <c r="B240" s="169"/>
      <c r="C240" s="193" t="s">
        <v>640</v>
      </c>
      <c r="D240" s="193" t="s">
        <v>165</v>
      </c>
      <c r="E240" s="194" t="s">
        <v>641</v>
      </c>
      <c r="F240" s="195" t="s">
        <v>642</v>
      </c>
      <c r="G240" s="196" t="s">
        <v>347</v>
      </c>
      <c r="H240" s="197">
        <v>4</v>
      </c>
      <c r="I240" s="198"/>
      <c r="J240" s="199">
        <f>ROUND(I240*H240,2)</f>
        <v>0</v>
      </c>
      <c r="K240" s="200"/>
      <c r="L240" s="201"/>
      <c r="M240" s="202" t="s">
        <v>1</v>
      </c>
      <c r="N240" s="203" t="s">
        <v>41</v>
      </c>
      <c r="O240" s="74"/>
      <c r="P240" s="180">
        <f>O240*H240</f>
        <v>0</v>
      </c>
      <c r="Q240" s="180">
        <v>0</v>
      </c>
      <c r="R240" s="180">
        <f>Q240*H240</f>
        <v>0</v>
      </c>
      <c r="S240" s="180">
        <v>0</v>
      </c>
      <c r="T240" s="181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2" t="s">
        <v>257</v>
      </c>
      <c r="AT240" s="182" t="s">
        <v>165</v>
      </c>
      <c r="AU240" s="182" t="s">
        <v>86</v>
      </c>
      <c r="AY240" s="16" t="s">
        <v>134</v>
      </c>
      <c r="BE240" s="183">
        <f>IF(N240="základní",J240,0)</f>
        <v>0</v>
      </c>
      <c r="BF240" s="183">
        <f>IF(N240="snížená",J240,0)</f>
        <v>0</v>
      </c>
      <c r="BG240" s="183">
        <f>IF(N240="zákl. přenesená",J240,0)</f>
        <v>0</v>
      </c>
      <c r="BH240" s="183">
        <f>IF(N240="sníž. přenesená",J240,0)</f>
        <v>0</v>
      </c>
      <c r="BI240" s="183">
        <f>IF(N240="nulová",J240,0)</f>
        <v>0</v>
      </c>
      <c r="BJ240" s="16" t="s">
        <v>84</v>
      </c>
      <c r="BK240" s="183">
        <f>ROUND(I240*H240,2)</f>
        <v>0</v>
      </c>
      <c r="BL240" s="16" t="s">
        <v>215</v>
      </c>
      <c r="BM240" s="182" t="s">
        <v>643</v>
      </c>
    </row>
    <row r="241" s="2" customFormat="1" ht="14.4" customHeight="1">
      <c r="A241" s="35"/>
      <c r="B241" s="169"/>
      <c r="C241" s="170" t="s">
        <v>644</v>
      </c>
      <c r="D241" s="170" t="s">
        <v>137</v>
      </c>
      <c r="E241" s="171" t="s">
        <v>645</v>
      </c>
      <c r="F241" s="172" t="s">
        <v>646</v>
      </c>
      <c r="G241" s="173" t="s">
        <v>347</v>
      </c>
      <c r="H241" s="174">
        <v>88</v>
      </c>
      <c r="I241" s="175"/>
      <c r="J241" s="176">
        <f>ROUND(I241*H241,2)</f>
        <v>0</v>
      </c>
      <c r="K241" s="177"/>
      <c r="L241" s="36"/>
      <c r="M241" s="178" t="s">
        <v>1</v>
      </c>
      <c r="N241" s="179" t="s">
        <v>41</v>
      </c>
      <c r="O241" s="74"/>
      <c r="P241" s="180">
        <f>O241*H241</f>
        <v>0</v>
      </c>
      <c r="Q241" s="180">
        <v>0</v>
      </c>
      <c r="R241" s="180">
        <f>Q241*H241</f>
        <v>0</v>
      </c>
      <c r="S241" s="180">
        <v>0</v>
      </c>
      <c r="T241" s="181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2" t="s">
        <v>215</v>
      </c>
      <c r="AT241" s="182" t="s">
        <v>137</v>
      </c>
      <c r="AU241" s="182" t="s">
        <v>86</v>
      </c>
      <c r="AY241" s="16" t="s">
        <v>134</v>
      </c>
      <c r="BE241" s="183">
        <f>IF(N241="základní",J241,0)</f>
        <v>0</v>
      </c>
      <c r="BF241" s="183">
        <f>IF(N241="snížená",J241,0)</f>
        <v>0</v>
      </c>
      <c r="BG241" s="183">
        <f>IF(N241="zákl. přenesená",J241,0)</f>
        <v>0</v>
      </c>
      <c r="BH241" s="183">
        <f>IF(N241="sníž. přenesená",J241,0)</f>
        <v>0</v>
      </c>
      <c r="BI241" s="183">
        <f>IF(N241="nulová",J241,0)</f>
        <v>0</v>
      </c>
      <c r="BJ241" s="16" t="s">
        <v>84</v>
      </c>
      <c r="BK241" s="183">
        <f>ROUND(I241*H241,2)</f>
        <v>0</v>
      </c>
      <c r="BL241" s="16" t="s">
        <v>215</v>
      </c>
      <c r="BM241" s="182" t="s">
        <v>647</v>
      </c>
    </row>
    <row r="242" s="2" customFormat="1" ht="14.4" customHeight="1">
      <c r="A242" s="35"/>
      <c r="B242" s="169"/>
      <c r="C242" s="193" t="s">
        <v>648</v>
      </c>
      <c r="D242" s="193" t="s">
        <v>165</v>
      </c>
      <c r="E242" s="194" t="s">
        <v>649</v>
      </c>
      <c r="F242" s="195" t="s">
        <v>650</v>
      </c>
      <c r="G242" s="196" t="s">
        <v>347</v>
      </c>
      <c r="H242" s="197">
        <v>36</v>
      </c>
      <c r="I242" s="198"/>
      <c r="J242" s="199">
        <f>ROUND(I242*H242,2)</f>
        <v>0</v>
      </c>
      <c r="K242" s="200"/>
      <c r="L242" s="201"/>
      <c r="M242" s="202" t="s">
        <v>1</v>
      </c>
      <c r="N242" s="203" t="s">
        <v>41</v>
      </c>
      <c r="O242" s="74"/>
      <c r="P242" s="180">
        <f>O242*H242</f>
        <v>0</v>
      </c>
      <c r="Q242" s="180">
        <v>0</v>
      </c>
      <c r="R242" s="180">
        <f>Q242*H242</f>
        <v>0</v>
      </c>
      <c r="S242" s="180">
        <v>0</v>
      </c>
      <c r="T242" s="181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2" t="s">
        <v>257</v>
      </c>
      <c r="AT242" s="182" t="s">
        <v>165</v>
      </c>
      <c r="AU242" s="182" t="s">
        <v>86</v>
      </c>
      <c r="AY242" s="16" t="s">
        <v>134</v>
      </c>
      <c r="BE242" s="183">
        <f>IF(N242="základní",J242,0)</f>
        <v>0</v>
      </c>
      <c r="BF242" s="183">
        <f>IF(N242="snížená",J242,0)</f>
        <v>0</v>
      </c>
      <c r="BG242" s="183">
        <f>IF(N242="zákl. přenesená",J242,0)</f>
        <v>0</v>
      </c>
      <c r="BH242" s="183">
        <f>IF(N242="sníž. přenesená",J242,0)</f>
        <v>0</v>
      </c>
      <c r="BI242" s="183">
        <f>IF(N242="nulová",J242,0)</f>
        <v>0</v>
      </c>
      <c r="BJ242" s="16" t="s">
        <v>84</v>
      </c>
      <c r="BK242" s="183">
        <f>ROUND(I242*H242,2)</f>
        <v>0</v>
      </c>
      <c r="BL242" s="16" t="s">
        <v>215</v>
      </c>
      <c r="BM242" s="182" t="s">
        <v>651</v>
      </c>
    </row>
    <row r="243" s="2" customFormat="1" ht="14.4" customHeight="1">
      <c r="A243" s="35"/>
      <c r="B243" s="169"/>
      <c r="C243" s="193" t="s">
        <v>652</v>
      </c>
      <c r="D243" s="193" t="s">
        <v>165</v>
      </c>
      <c r="E243" s="194" t="s">
        <v>653</v>
      </c>
      <c r="F243" s="195" t="s">
        <v>654</v>
      </c>
      <c r="G243" s="196" t="s">
        <v>347</v>
      </c>
      <c r="H243" s="197">
        <v>26</v>
      </c>
      <c r="I243" s="198"/>
      <c r="J243" s="199">
        <f>ROUND(I243*H243,2)</f>
        <v>0</v>
      </c>
      <c r="K243" s="200"/>
      <c r="L243" s="201"/>
      <c r="M243" s="202" t="s">
        <v>1</v>
      </c>
      <c r="N243" s="203" t="s">
        <v>41</v>
      </c>
      <c r="O243" s="74"/>
      <c r="P243" s="180">
        <f>O243*H243</f>
        <v>0</v>
      </c>
      <c r="Q243" s="180">
        <v>0</v>
      </c>
      <c r="R243" s="180">
        <f>Q243*H243</f>
        <v>0</v>
      </c>
      <c r="S243" s="180">
        <v>0</v>
      </c>
      <c r="T243" s="181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82" t="s">
        <v>257</v>
      </c>
      <c r="AT243" s="182" t="s">
        <v>165</v>
      </c>
      <c r="AU243" s="182" t="s">
        <v>86</v>
      </c>
      <c r="AY243" s="16" t="s">
        <v>134</v>
      </c>
      <c r="BE243" s="183">
        <f>IF(N243="základní",J243,0)</f>
        <v>0</v>
      </c>
      <c r="BF243" s="183">
        <f>IF(N243="snížená",J243,0)</f>
        <v>0</v>
      </c>
      <c r="BG243" s="183">
        <f>IF(N243="zákl. přenesená",J243,0)</f>
        <v>0</v>
      </c>
      <c r="BH243" s="183">
        <f>IF(N243="sníž. přenesená",J243,0)</f>
        <v>0</v>
      </c>
      <c r="BI243" s="183">
        <f>IF(N243="nulová",J243,0)</f>
        <v>0</v>
      </c>
      <c r="BJ243" s="16" t="s">
        <v>84</v>
      </c>
      <c r="BK243" s="183">
        <f>ROUND(I243*H243,2)</f>
        <v>0</v>
      </c>
      <c r="BL243" s="16" t="s">
        <v>215</v>
      </c>
      <c r="BM243" s="182" t="s">
        <v>655</v>
      </c>
    </row>
    <row r="244" s="2" customFormat="1" ht="14.4" customHeight="1">
      <c r="A244" s="35"/>
      <c r="B244" s="169"/>
      <c r="C244" s="193" t="s">
        <v>656</v>
      </c>
      <c r="D244" s="193" t="s">
        <v>165</v>
      </c>
      <c r="E244" s="194" t="s">
        <v>657</v>
      </c>
      <c r="F244" s="195" t="s">
        <v>658</v>
      </c>
      <c r="G244" s="196" t="s">
        <v>347</v>
      </c>
      <c r="H244" s="197">
        <v>18</v>
      </c>
      <c r="I244" s="198"/>
      <c r="J244" s="199">
        <f>ROUND(I244*H244,2)</f>
        <v>0</v>
      </c>
      <c r="K244" s="200"/>
      <c r="L244" s="201"/>
      <c r="M244" s="202" t="s">
        <v>1</v>
      </c>
      <c r="N244" s="203" t="s">
        <v>41</v>
      </c>
      <c r="O244" s="74"/>
      <c r="P244" s="180">
        <f>O244*H244</f>
        <v>0</v>
      </c>
      <c r="Q244" s="180">
        <v>0</v>
      </c>
      <c r="R244" s="180">
        <f>Q244*H244</f>
        <v>0</v>
      </c>
      <c r="S244" s="180">
        <v>0</v>
      </c>
      <c r="T244" s="181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82" t="s">
        <v>257</v>
      </c>
      <c r="AT244" s="182" t="s">
        <v>165</v>
      </c>
      <c r="AU244" s="182" t="s">
        <v>86</v>
      </c>
      <c r="AY244" s="16" t="s">
        <v>134</v>
      </c>
      <c r="BE244" s="183">
        <f>IF(N244="základní",J244,0)</f>
        <v>0</v>
      </c>
      <c r="BF244" s="183">
        <f>IF(N244="snížená",J244,0)</f>
        <v>0</v>
      </c>
      <c r="BG244" s="183">
        <f>IF(N244="zákl. přenesená",J244,0)</f>
        <v>0</v>
      </c>
      <c r="BH244" s="183">
        <f>IF(N244="sníž. přenesená",J244,0)</f>
        <v>0</v>
      </c>
      <c r="BI244" s="183">
        <f>IF(N244="nulová",J244,0)</f>
        <v>0</v>
      </c>
      <c r="BJ244" s="16" t="s">
        <v>84</v>
      </c>
      <c r="BK244" s="183">
        <f>ROUND(I244*H244,2)</f>
        <v>0</v>
      </c>
      <c r="BL244" s="16" t="s">
        <v>215</v>
      </c>
      <c r="BM244" s="182" t="s">
        <v>659</v>
      </c>
    </row>
    <row r="245" s="2" customFormat="1" ht="14.4" customHeight="1">
      <c r="A245" s="35"/>
      <c r="B245" s="169"/>
      <c r="C245" s="193" t="s">
        <v>660</v>
      </c>
      <c r="D245" s="193" t="s">
        <v>165</v>
      </c>
      <c r="E245" s="194" t="s">
        <v>661</v>
      </c>
      <c r="F245" s="195" t="s">
        <v>662</v>
      </c>
      <c r="G245" s="196" t="s">
        <v>347</v>
      </c>
      <c r="H245" s="197">
        <v>8</v>
      </c>
      <c r="I245" s="198"/>
      <c r="J245" s="199">
        <f>ROUND(I245*H245,2)</f>
        <v>0</v>
      </c>
      <c r="K245" s="200"/>
      <c r="L245" s="201"/>
      <c r="M245" s="202" t="s">
        <v>1</v>
      </c>
      <c r="N245" s="203" t="s">
        <v>41</v>
      </c>
      <c r="O245" s="74"/>
      <c r="P245" s="180">
        <f>O245*H245</f>
        <v>0</v>
      </c>
      <c r="Q245" s="180">
        <v>0</v>
      </c>
      <c r="R245" s="180">
        <f>Q245*H245</f>
        <v>0</v>
      </c>
      <c r="S245" s="180">
        <v>0</v>
      </c>
      <c r="T245" s="181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2" t="s">
        <v>257</v>
      </c>
      <c r="AT245" s="182" t="s">
        <v>165</v>
      </c>
      <c r="AU245" s="182" t="s">
        <v>86</v>
      </c>
      <c r="AY245" s="16" t="s">
        <v>134</v>
      </c>
      <c r="BE245" s="183">
        <f>IF(N245="základní",J245,0)</f>
        <v>0</v>
      </c>
      <c r="BF245" s="183">
        <f>IF(N245="snížená",J245,0)</f>
        <v>0</v>
      </c>
      <c r="BG245" s="183">
        <f>IF(N245="zákl. přenesená",J245,0)</f>
        <v>0</v>
      </c>
      <c r="BH245" s="183">
        <f>IF(N245="sníž. přenesená",J245,0)</f>
        <v>0</v>
      </c>
      <c r="BI245" s="183">
        <f>IF(N245="nulová",J245,0)</f>
        <v>0</v>
      </c>
      <c r="BJ245" s="16" t="s">
        <v>84</v>
      </c>
      <c r="BK245" s="183">
        <f>ROUND(I245*H245,2)</f>
        <v>0</v>
      </c>
      <c r="BL245" s="16" t="s">
        <v>215</v>
      </c>
      <c r="BM245" s="182" t="s">
        <v>663</v>
      </c>
    </row>
    <row r="246" s="2" customFormat="1" ht="14.4" customHeight="1">
      <c r="A246" s="35"/>
      <c r="B246" s="169"/>
      <c r="C246" s="170" t="s">
        <v>664</v>
      </c>
      <c r="D246" s="170" t="s">
        <v>137</v>
      </c>
      <c r="E246" s="171" t="s">
        <v>665</v>
      </c>
      <c r="F246" s="172" t="s">
        <v>666</v>
      </c>
      <c r="G246" s="173" t="s">
        <v>347</v>
      </c>
      <c r="H246" s="174">
        <v>45</v>
      </c>
      <c r="I246" s="175"/>
      <c r="J246" s="176">
        <f>ROUND(I246*H246,2)</f>
        <v>0</v>
      </c>
      <c r="K246" s="177"/>
      <c r="L246" s="36"/>
      <c r="M246" s="178" t="s">
        <v>1</v>
      </c>
      <c r="N246" s="179" t="s">
        <v>41</v>
      </c>
      <c r="O246" s="74"/>
      <c r="P246" s="180">
        <f>O246*H246</f>
        <v>0</v>
      </c>
      <c r="Q246" s="180">
        <v>0</v>
      </c>
      <c r="R246" s="180">
        <f>Q246*H246</f>
        <v>0</v>
      </c>
      <c r="S246" s="180">
        <v>0</v>
      </c>
      <c r="T246" s="181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82" t="s">
        <v>215</v>
      </c>
      <c r="AT246" s="182" t="s">
        <v>137</v>
      </c>
      <c r="AU246" s="182" t="s">
        <v>86</v>
      </c>
      <c r="AY246" s="16" t="s">
        <v>134</v>
      </c>
      <c r="BE246" s="183">
        <f>IF(N246="základní",J246,0)</f>
        <v>0</v>
      </c>
      <c r="BF246" s="183">
        <f>IF(N246="snížená",J246,0)</f>
        <v>0</v>
      </c>
      <c r="BG246" s="183">
        <f>IF(N246="zákl. přenesená",J246,0)</f>
        <v>0</v>
      </c>
      <c r="BH246" s="183">
        <f>IF(N246="sníž. přenesená",J246,0)</f>
        <v>0</v>
      </c>
      <c r="BI246" s="183">
        <f>IF(N246="nulová",J246,0)</f>
        <v>0</v>
      </c>
      <c r="BJ246" s="16" t="s">
        <v>84</v>
      </c>
      <c r="BK246" s="183">
        <f>ROUND(I246*H246,2)</f>
        <v>0</v>
      </c>
      <c r="BL246" s="16" t="s">
        <v>215</v>
      </c>
      <c r="BM246" s="182" t="s">
        <v>667</v>
      </c>
    </row>
    <row r="247" s="2" customFormat="1" ht="30" customHeight="1">
      <c r="A247" s="35"/>
      <c r="B247" s="169"/>
      <c r="C247" s="193" t="s">
        <v>668</v>
      </c>
      <c r="D247" s="193" t="s">
        <v>165</v>
      </c>
      <c r="E247" s="194" t="s">
        <v>669</v>
      </c>
      <c r="F247" s="195" t="s">
        <v>670</v>
      </c>
      <c r="G247" s="196" t="s">
        <v>347</v>
      </c>
      <c r="H247" s="197">
        <v>45</v>
      </c>
      <c r="I247" s="198"/>
      <c r="J247" s="199">
        <f>ROUND(I247*H247,2)</f>
        <v>0</v>
      </c>
      <c r="K247" s="200"/>
      <c r="L247" s="201"/>
      <c r="M247" s="202" t="s">
        <v>1</v>
      </c>
      <c r="N247" s="203" t="s">
        <v>41</v>
      </c>
      <c r="O247" s="74"/>
      <c r="P247" s="180">
        <f>O247*H247</f>
        <v>0</v>
      </c>
      <c r="Q247" s="180">
        <v>0</v>
      </c>
      <c r="R247" s="180">
        <f>Q247*H247</f>
        <v>0</v>
      </c>
      <c r="S247" s="180">
        <v>0</v>
      </c>
      <c r="T247" s="181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2" t="s">
        <v>257</v>
      </c>
      <c r="AT247" s="182" t="s">
        <v>165</v>
      </c>
      <c r="AU247" s="182" t="s">
        <v>86</v>
      </c>
      <c r="AY247" s="16" t="s">
        <v>134</v>
      </c>
      <c r="BE247" s="183">
        <f>IF(N247="základní",J247,0)</f>
        <v>0</v>
      </c>
      <c r="BF247" s="183">
        <f>IF(N247="snížená",J247,0)</f>
        <v>0</v>
      </c>
      <c r="BG247" s="183">
        <f>IF(N247="zákl. přenesená",J247,0)</f>
        <v>0</v>
      </c>
      <c r="BH247" s="183">
        <f>IF(N247="sníž. přenesená",J247,0)</f>
        <v>0</v>
      </c>
      <c r="BI247" s="183">
        <f>IF(N247="nulová",J247,0)</f>
        <v>0</v>
      </c>
      <c r="BJ247" s="16" t="s">
        <v>84</v>
      </c>
      <c r="BK247" s="183">
        <f>ROUND(I247*H247,2)</f>
        <v>0</v>
      </c>
      <c r="BL247" s="16" t="s">
        <v>215</v>
      </c>
      <c r="BM247" s="182" t="s">
        <v>671</v>
      </c>
    </row>
    <row r="248" s="2" customFormat="1" ht="14.4" customHeight="1">
      <c r="A248" s="35"/>
      <c r="B248" s="169"/>
      <c r="C248" s="170" t="s">
        <v>672</v>
      </c>
      <c r="D248" s="170" t="s">
        <v>137</v>
      </c>
      <c r="E248" s="171" t="s">
        <v>673</v>
      </c>
      <c r="F248" s="172" t="s">
        <v>674</v>
      </c>
      <c r="G248" s="173" t="s">
        <v>202</v>
      </c>
      <c r="H248" s="174">
        <v>16</v>
      </c>
      <c r="I248" s="175"/>
      <c r="J248" s="176">
        <f>ROUND(I248*H248,2)</f>
        <v>0</v>
      </c>
      <c r="K248" s="177"/>
      <c r="L248" s="36"/>
      <c r="M248" s="178" t="s">
        <v>1</v>
      </c>
      <c r="N248" s="179" t="s">
        <v>41</v>
      </c>
      <c r="O248" s="74"/>
      <c r="P248" s="180">
        <f>O248*H248</f>
        <v>0</v>
      </c>
      <c r="Q248" s="180">
        <v>0</v>
      </c>
      <c r="R248" s="180">
        <f>Q248*H248</f>
        <v>0</v>
      </c>
      <c r="S248" s="180">
        <v>0</v>
      </c>
      <c r="T248" s="181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2" t="s">
        <v>215</v>
      </c>
      <c r="AT248" s="182" t="s">
        <v>137</v>
      </c>
      <c r="AU248" s="182" t="s">
        <v>86</v>
      </c>
      <c r="AY248" s="16" t="s">
        <v>134</v>
      </c>
      <c r="BE248" s="183">
        <f>IF(N248="základní",J248,0)</f>
        <v>0</v>
      </c>
      <c r="BF248" s="183">
        <f>IF(N248="snížená",J248,0)</f>
        <v>0</v>
      </c>
      <c r="BG248" s="183">
        <f>IF(N248="zákl. přenesená",J248,0)</f>
        <v>0</v>
      </c>
      <c r="BH248" s="183">
        <f>IF(N248="sníž. přenesená",J248,0)</f>
        <v>0</v>
      </c>
      <c r="BI248" s="183">
        <f>IF(N248="nulová",J248,0)</f>
        <v>0</v>
      </c>
      <c r="BJ248" s="16" t="s">
        <v>84</v>
      </c>
      <c r="BK248" s="183">
        <f>ROUND(I248*H248,2)</f>
        <v>0</v>
      </c>
      <c r="BL248" s="16" t="s">
        <v>215</v>
      </c>
      <c r="BM248" s="182" t="s">
        <v>675</v>
      </c>
    </row>
    <row r="249" s="2" customFormat="1" ht="14.4" customHeight="1">
      <c r="A249" s="35"/>
      <c r="B249" s="169"/>
      <c r="C249" s="193" t="s">
        <v>676</v>
      </c>
      <c r="D249" s="193" t="s">
        <v>165</v>
      </c>
      <c r="E249" s="194" t="s">
        <v>677</v>
      </c>
      <c r="F249" s="195" t="s">
        <v>678</v>
      </c>
      <c r="G249" s="196" t="s">
        <v>202</v>
      </c>
      <c r="H249" s="197">
        <v>16</v>
      </c>
      <c r="I249" s="198"/>
      <c r="J249" s="199">
        <f>ROUND(I249*H249,2)</f>
        <v>0</v>
      </c>
      <c r="K249" s="200"/>
      <c r="L249" s="201"/>
      <c r="M249" s="202" t="s">
        <v>1</v>
      </c>
      <c r="N249" s="203" t="s">
        <v>41</v>
      </c>
      <c r="O249" s="74"/>
      <c r="P249" s="180">
        <f>O249*H249</f>
        <v>0</v>
      </c>
      <c r="Q249" s="180">
        <v>0</v>
      </c>
      <c r="R249" s="180">
        <f>Q249*H249</f>
        <v>0</v>
      </c>
      <c r="S249" s="180">
        <v>0</v>
      </c>
      <c r="T249" s="181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82" t="s">
        <v>257</v>
      </c>
      <c r="AT249" s="182" t="s">
        <v>165</v>
      </c>
      <c r="AU249" s="182" t="s">
        <v>86</v>
      </c>
      <c r="AY249" s="16" t="s">
        <v>134</v>
      </c>
      <c r="BE249" s="183">
        <f>IF(N249="základní",J249,0)</f>
        <v>0</v>
      </c>
      <c r="BF249" s="183">
        <f>IF(N249="snížená",J249,0)</f>
        <v>0</v>
      </c>
      <c r="BG249" s="183">
        <f>IF(N249="zákl. přenesená",J249,0)</f>
        <v>0</v>
      </c>
      <c r="BH249" s="183">
        <f>IF(N249="sníž. přenesená",J249,0)</f>
        <v>0</v>
      </c>
      <c r="BI249" s="183">
        <f>IF(N249="nulová",J249,0)</f>
        <v>0</v>
      </c>
      <c r="BJ249" s="16" t="s">
        <v>84</v>
      </c>
      <c r="BK249" s="183">
        <f>ROUND(I249*H249,2)</f>
        <v>0</v>
      </c>
      <c r="BL249" s="16" t="s">
        <v>215</v>
      </c>
      <c r="BM249" s="182" t="s">
        <v>679</v>
      </c>
    </row>
    <row r="250" s="2" customFormat="1" ht="14.4" customHeight="1">
      <c r="A250" s="35"/>
      <c r="B250" s="169"/>
      <c r="C250" s="170" t="s">
        <v>680</v>
      </c>
      <c r="D250" s="170" t="s">
        <v>137</v>
      </c>
      <c r="E250" s="171" t="s">
        <v>681</v>
      </c>
      <c r="F250" s="172" t="s">
        <v>682</v>
      </c>
      <c r="G250" s="173" t="s">
        <v>347</v>
      </c>
      <c r="H250" s="174">
        <v>1</v>
      </c>
      <c r="I250" s="175"/>
      <c r="J250" s="176">
        <f>ROUND(I250*H250,2)</f>
        <v>0</v>
      </c>
      <c r="K250" s="177"/>
      <c r="L250" s="36"/>
      <c r="M250" s="178" t="s">
        <v>1</v>
      </c>
      <c r="N250" s="179" t="s">
        <v>41</v>
      </c>
      <c r="O250" s="74"/>
      <c r="P250" s="180">
        <f>O250*H250</f>
        <v>0</v>
      </c>
      <c r="Q250" s="180">
        <v>0</v>
      </c>
      <c r="R250" s="180">
        <f>Q250*H250</f>
        <v>0</v>
      </c>
      <c r="S250" s="180">
        <v>0</v>
      </c>
      <c r="T250" s="181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2" t="s">
        <v>215</v>
      </c>
      <c r="AT250" s="182" t="s">
        <v>137</v>
      </c>
      <c r="AU250" s="182" t="s">
        <v>86</v>
      </c>
      <c r="AY250" s="16" t="s">
        <v>134</v>
      </c>
      <c r="BE250" s="183">
        <f>IF(N250="základní",J250,0)</f>
        <v>0</v>
      </c>
      <c r="BF250" s="183">
        <f>IF(N250="snížená",J250,0)</f>
        <v>0</v>
      </c>
      <c r="BG250" s="183">
        <f>IF(N250="zákl. přenesená",J250,0)</f>
        <v>0</v>
      </c>
      <c r="BH250" s="183">
        <f>IF(N250="sníž. přenesená",J250,0)</f>
        <v>0</v>
      </c>
      <c r="BI250" s="183">
        <f>IF(N250="nulová",J250,0)</f>
        <v>0</v>
      </c>
      <c r="BJ250" s="16" t="s">
        <v>84</v>
      </c>
      <c r="BK250" s="183">
        <f>ROUND(I250*H250,2)</f>
        <v>0</v>
      </c>
      <c r="BL250" s="16" t="s">
        <v>215</v>
      </c>
      <c r="BM250" s="182" t="s">
        <v>683</v>
      </c>
    </row>
    <row r="251" s="2" customFormat="1" ht="14.4" customHeight="1">
      <c r="A251" s="35"/>
      <c r="B251" s="169"/>
      <c r="C251" s="193" t="s">
        <v>684</v>
      </c>
      <c r="D251" s="193" t="s">
        <v>165</v>
      </c>
      <c r="E251" s="194" t="s">
        <v>685</v>
      </c>
      <c r="F251" s="195" t="s">
        <v>686</v>
      </c>
      <c r="G251" s="196" t="s">
        <v>347</v>
      </c>
      <c r="H251" s="197">
        <v>1</v>
      </c>
      <c r="I251" s="198"/>
      <c r="J251" s="199">
        <f>ROUND(I251*H251,2)</f>
        <v>0</v>
      </c>
      <c r="K251" s="200"/>
      <c r="L251" s="201"/>
      <c r="M251" s="202" t="s">
        <v>1</v>
      </c>
      <c r="N251" s="203" t="s">
        <v>41</v>
      </c>
      <c r="O251" s="74"/>
      <c r="P251" s="180">
        <f>O251*H251</f>
        <v>0</v>
      </c>
      <c r="Q251" s="180">
        <v>0</v>
      </c>
      <c r="R251" s="180">
        <f>Q251*H251</f>
        <v>0</v>
      </c>
      <c r="S251" s="180">
        <v>0</v>
      </c>
      <c r="T251" s="181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2" t="s">
        <v>257</v>
      </c>
      <c r="AT251" s="182" t="s">
        <v>165</v>
      </c>
      <c r="AU251" s="182" t="s">
        <v>86</v>
      </c>
      <c r="AY251" s="16" t="s">
        <v>134</v>
      </c>
      <c r="BE251" s="183">
        <f>IF(N251="základní",J251,0)</f>
        <v>0</v>
      </c>
      <c r="BF251" s="183">
        <f>IF(N251="snížená",J251,0)</f>
        <v>0</v>
      </c>
      <c r="BG251" s="183">
        <f>IF(N251="zákl. přenesená",J251,0)</f>
        <v>0</v>
      </c>
      <c r="BH251" s="183">
        <f>IF(N251="sníž. přenesená",J251,0)</f>
        <v>0</v>
      </c>
      <c r="BI251" s="183">
        <f>IF(N251="nulová",J251,0)</f>
        <v>0</v>
      </c>
      <c r="BJ251" s="16" t="s">
        <v>84</v>
      </c>
      <c r="BK251" s="183">
        <f>ROUND(I251*H251,2)</f>
        <v>0</v>
      </c>
      <c r="BL251" s="16" t="s">
        <v>215</v>
      </c>
      <c r="BM251" s="182" t="s">
        <v>687</v>
      </c>
    </row>
    <row r="252" s="2" customFormat="1" ht="14.4" customHeight="1">
      <c r="A252" s="35"/>
      <c r="B252" s="169"/>
      <c r="C252" s="170" t="s">
        <v>688</v>
      </c>
      <c r="D252" s="170" t="s">
        <v>137</v>
      </c>
      <c r="E252" s="171" t="s">
        <v>689</v>
      </c>
      <c r="F252" s="172" t="s">
        <v>690</v>
      </c>
      <c r="G252" s="173" t="s">
        <v>347</v>
      </c>
      <c r="H252" s="174">
        <v>1</v>
      </c>
      <c r="I252" s="175"/>
      <c r="J252" s="176">
        <f>ROUND(I252*H252,2)</f>
        <v>0</v>
      </c>
      <c r="K252" s="177"/>
      <c r="L252" s="36"/>
      <c r="M252" s="178" t="s">
        <v>1</v>
      </c>
      <c r="N252" s="179" t="s">
        <v>41</v>
      </c>
      <c r="O252" s="74"/>
      <c r="P252" s="180">
        <f>O252*H252</f>
        <v>0</v>
      </c>
      <c r="Q252" s="180">
        <v>0</v>
      </c>
      <c r="R252" s="180">
        <f>Q252*H252</f>
        <v>0</v>
      </c>
      <c r="S252" s="180">
        <v>0</v>
      </c>
      <c r="T252" s="181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2" t="s">
        <v>215</v>
      </c>
      <c r="AT252" s="182" t="s">
        <v>137</v>
      </c>
      <c r="AU252" s="182" t="s">
        <v>86</v>
      </c>
      <c r="AY252" s="16" t="s">
        <v>134</v>
      </c>
      <c r="BE252" s="183">
        <f>IF(N252="základní",J252,0)</f>
        <v>0</v>
      </c>
      <c r="BF252" s="183">
        <f>IF(N252="snížená",J252,0)</f>
        <v>0</v>
      </c>
      <c r="BG252" s="183">
        <f>IF(N252="zákl. přenesená",J252,0)</f>
        <v>0</v>
      </c>
      <c r="BH252" s="183">
        <f>IF(N252="sníž. přenesená",J252,0)</f>
        <v>0</v>
      </c>
      <c r="BI252" s="183">
        <f>IF(N252="nulová",J252,0)</f>
        <v>0</v>
      </c>
      <c r="BJ252" s="16" t="s">
        <v>84</v>
      </c>
      <c r="BK252" s="183">
        <f>ROUND(I252*H252,2)</f>
        <v>0</v>
      </c>
      <c r="BL252" s="16" t="s">
        <v>215</v>
      </c>
      <c r="BM252" s="182" t="s">
        <v>691</v>
      </c>
    </row>
    <row r="253" s="2" customFormat="1" ht="14.4" customHeight="1">
      <c r="A253" s="35"/>
      <c r="B253" s="169"/>
      <c r="C253" s="193" t="s">
        <v>692</v>
      </c>
      <c r="D253" s="193" t="s">
        <v>165</v>
      </c>
      <c r="E253" s="194" t="s">
        <v>693</v>
      </c>
      <c r="F253" s="195" t="s">
        <v>694</v>
      </c>
      <c r="G253" s="196" t="s">
        <v>347</v>
      </c>
      <c r="H253" s="197">
        <v>1</v>
      </c>
      <c r="I253" s="198"/>
      <c r="J253" s="199">
        <f>ROUND(I253*H253,2)</f>
        <v>0</v>
      </c>
      <c r="K253" s="200"/>
      <c r="L253" s="201"/>
      <c r="M253" s="202" t="s">
        <v>1</v>
      </c>
      <c r="N253" s="203" t="s">
        <v>41</v>
      </c>
      <c r="O253" s="74"/>
      <c r="P253" s="180">
        <f>O253*H253</f>
        <v>0</v>
      </c>
      <c r="Q253" s="180">
        <v>0</v>
      </c>
      <c r="R253" s="180">
        <f>Q253*H253</f>
        <v>0</v>
      </c>
      <c r="S253" s="180">
        <v>0</v>
      </c>
      <c r="T253" s="181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2" t="s">
        <v>257</v>
      </c>
      <c r="AT253" s="182" t="s">
        <v>165</v>
      </c>
      <c r="AU253" s="182" t="s">
        <v>86</v>
      </c>
      <c r="AY253" s="16" t="s">
        <v>134</v>
      </c>
      <c r="BE253" s="183">
        <f>IF(N253="základní",J253,0)</f>
        <v>0</v>
      </c>
      <c r="BF253" s="183">
        <f>IF(N253="snížená",J253,0)</f>
        <v>0</v>
      </c>
      <c r="BG253" s="183">
        <f>IF(N253="zákl. přenesená",J253,0)</f>
        <v>0</v>
      </c>
      <c r="BH253" s="183">
        <f>IF(N253="sníž. přenesená",J253,0)</f>
        <v>0</v>
      </c>
      <c r="BI253" s="183">
        <f>IF(N253="nulová",J253,0)</f>
        <v>0</v>
      </c>
      <c r="BJ253" s="16" t="s">
        <v>84</v>
      </c>
      <c r="BK253" s="183">
        <f>ROUND(I253*H253,2)</f>
        <v>0</v>
      </c>
      <c r="BL253" s="16" t="s">
        <v>215</v>
      </c>
      <c r="BM253" s="182" t="s">
        <v>695</v>
      </c>
    </row>
    <row r="254" s="2" customFormat="1" ht="14.4" customHeight="1">
      <c r="A254" s="35"/>
      <c r="B254" s="169"/>
      <c r="C254" s="170" t="s">
        <v>696</v>
      </c>
      <c r="D254" s="170" t="s">
        <v>137</v>
      </c>
      <c r="E254" s="171" t="s">
        <v>697</v>
      </c>
      <c r="F254" s="172" t="s">
        <v>698</v>
      </c>
      <c r="G254" s="173" t="s">
        <v>347</v>
      </c>
      <c r="H254" s="174">
        <v>7</v>
      </c>
      <c r="I254" s="175"/>
      <c r="J254" s="176">
        <f>ROUND(I254*H254,2)</f>
        <v>0</v>
      </c>
      <c r="K254" s="177"/>
      <c r="L254" s="36"/>
      <c r="M254" s="178" t="s">
        <v>1</v>
      </c>
      <c r="N254" s="179" t="s">
        <v>41</v>
      </c>
      <c r="O254" s="74"/>
      <c r="P254" s="180">
        <f>O254*H254</f>
        <v>0</v>
      </c>
      <c r="Q254" s="180">
        <v>0</v>
      </c>
      <c r="R254" s="180">
        <f>Q254*H254</f>
        <v>0</v>
      </c>
      <c r="S254" s="180">
        <v>0</v>
      </c>
      <c r="T254" s="181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2" t="s">
        <v>215</v>
      </c>
      <c r="AT254" s="182" t="s">
        <v>137</v>
      </c>
      <c r="AU254" s="182" t="s">
        <v>86</v>
      </c>
      <c r="AY254" s="16" t="s">
        <v>134</v>
      </c>
      <c r="BE254" s="183">
        <f>IF(N254="základní",J254,0)</f>
        <v>0</v>
      </c>
      <c r="BF254" s="183">
        <f>IF(N254="snížená",J254,0)</f>
        <v>0</v>
      </c>
      <c r="BG254" s="183">
        <f>IF(N254="zákl. přenesená",J254,0)</f>
        <v>0</v>
      </c>
      <c r="BH254" s="183">
        <f>IF(N254="sníž. přenesená",J254,0)</f>
        <v>0</v>
      </c>
      <c r="BI254" s="183">
        <f>IF(N254="nulová",J254,0)</f>
        <v>0</v>
      </c>
      <c r="BJ254" s="16" t="s">
        <v>84</v>
      </c>
      <c r="BK254" s="183">
        <f>ROUND(I254*H254,2)</f>
        <v>0</v>
      </c>
      <c r="BL254" s="16" t="s">
        <v>215</v>
      </c>
      <c r="BM254" s="182" t="s">
        <v>699</v>
      </c>
    </row>
    <row r="255" s="2" customFormat="1" ht="34.8" customHeight="1">
      <c r="A255" s="35"/>
      <c r="B255" s="169"/>
      <c r="C255" s="193" t="s">
        <v>700</v>
      </c>
      <c r="D255" s="193" t="s">
        <v>165</v>
      </c>
      <c r="E255" s="194" t="s">
        <v>701</v>
      </c>
      <c r="F255" s="195" t="s">
        <v>702</v>
      </c>
      <c r="G255" s="196" t="s">
        <v>347</v>
      </c>
      <c r="H255" s="197">
        <v>7</v>
      </c>
      <c r="I255" s="198"/>
      <c r="J255" s="199">
        <f>ROUND(I255*H255,2)</f>
        <v>0</v>
      </c>
      <c r="K255" s="200"/>
      <c r="L255" s="201"/>
      <c r="M255" s="202" t="s">
        <v>1</v>
      </c>
      <c r="N255" s="203" t="s">
        <v>41</v>
      </c>
      <c r="O255" s="74"/>
      <c r="P255" s="180">
        <f>O255*H255</f>
        <v>0</v>
      </c>
      <c r="Q255" s="180">
        <v>0</v>
      </c>
      <c r="R255" s="180">
        <f>Q255*H255</f>
        <v>0</v>
      </c>
      <c r="S255" s="180">
        <v>0</v>
      </c>
      <c r="T255" s="181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2" t="s">
        <v>257</v>
      </c>
      <c r="AT255" s="182" t="s">
        <v>165</v>
      </c>
      <c r="AU255" s="182" t="s">
        <v>86</v>
      </c>
      <c r="AY255" s="16" t="s">
        <v>134</v>
      </c>
      <c r="BE255" s="183">
        <f>IF(N255="základní",J255,0)</f>
        <v>0</v>
      </c>
      <c r="BF255" s="183">
        <f>IF(N255="snížená",J255,0)</f>
        <v>0</v>
      </c>
      <c r="BG255" s="183">
        <f>IF(N255="zákl. přenesená",J255,0)</f>
        <v>0</v>
      </c>
      <c r="BH255" s="183">
        <f>IF(N255="sníž. přenesená",J255,0)</f>
        <v>0</v>
      </c>
      <c r="BI255" s="183">
        <f>IF(N255="nulová",J255,0)</f>
        <v>0</v>
      </c>
      <c r="BJ255" s="16" t="s">
        <v>84</v>
      </c>
      <c r="BK255" s="183">
        <f>ROUND(I255*H255,2)</f>
        <v>0</v>
      </c>
      <c r="BL255" s="16" t="s">
        <v>215</v>
      </c>
      <c r="BM255" s="182" t="s">
        <v>703</v>
      </c>
    </row>
    <row r="256" s="2" customFormat="1" ht="34.8" customHeight="1">
      <c r="A256" s="35"/>
      <c r="B256" s="169"/>
      <c r="C256" s="170" t="s">
        <v>704</v>
      </c>
      <c r="D256" s="170" t="s">
        <v>137</v>
      </c>
      <c r="E256" s="171" t="s">
        <v>705</v>
      </c>
      <c r="F256" s="172" t="s">
        <v>706</v>
      </c>
      <c r="G256" s="173" t="s">
        <v>347</v>
      </c>
      <c r="H256" s="174">
        <v>1</v>
      </c>
      <c r="I256" s="175"/>
      <c r="J256" s="176">
        <f>ROUND(I256*H256,2)</f>
        <v>0</v>
      </c>
      <c r="K256" s="177"/>
      <c r="L256" s="36"/>
      <c r="M256" s="178" t="s">
        <v>1</v>
      </c>
      <c r="N256" s="179" t="s">
        <v>41</v>
      </c>
      <c r="O256" s="74"/>
      <c r="P256" s="180">
        <f>O256*H256</f>
        <v>0</v>
      </c>
      <c r="Q256" s="180">
        <v>0</v>
      </c>
      <c r="R256" s="180">
        <f>Q256*H256</f>
        <v>0</v>
      </c>
      <c r="S256" s="180">
        <v>0</v>
      </c>
      <c r="T256" s="181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82" t="s">
        <v>215</v>
      </c>
      <c r="AT256" s="182" t="s">
        <v>137</v>
      </c>
      <c r="AU256" s="182" t="s">
        <v>86</v>
      </c>
      <c r="AY256" s="16" t="s">
        <v>134</v>
      </c>
      <c r="BE256" s="183">
        <f>IF(N256="základní",J256,0)</f>
        <v>0</v>
      </c>
      <c r="BF256" s="183">
        <f>IF(N256="snížená",J256,0)</f>
        <v>0</v>
      </c>
      <c r="BG256" s="183">
        <f>IF(N256="zákl. přenesená",J256,0)</f>
        <v>0</v>
      </c>
      <c r="BH256" s="183">
        <f>IF(N256="sníž. přenesená",J256,0)</f>
        <v>0</v>
      </c>
      <c r="BI256" s="183">
        <f>IF(N256="nulová",J256,0)</f>
        <v>0</v>
      </c>
      <c r="BJ256" s="16" t="s">
        <v>84</v>
      </c>
      <c r="BK256" s="183">
        <f>ROUND(I256*H256,2)</f>
        <v>0</v>
      </c>
      <c r="BL256" s="16" t="s">
        <v>215</v>
      </c>
      <c r="BM256" s="182" t="s">
        <v>707</v>
      </c>
    </row>
    <row r="257" s="12" customFormat="1" ht="25.92" customHeight="1">
      <c r="A257" s="12"/>
      <c r="B257" s="156"/>
      <c r="C257" s="12"/>
      <c r="D257" s="157" t="s">
        <v>75</v>
      </c>
      <c r="E257" s="158" t="s">
        <v>286</v>
      </c>
      <c r="F257" s="158" t="s">
        <v>287</v>
      </c>
      <c r="G257" s="12"/>
      <c r="H257" s="12"/>
      <c r="I257" s="159"/>
      <c r="J257" s="160">
        <f>BK257</f>
        <v>0</v>
      </c>
      <c r="K257" s="12"/>
      <c r="L257" s="156"/>
      <c r="M257" s="161"/>
      <c r="N257" s="162"/>
      <c r="O257" s="162"/>
      <c r="P257" s="163">
        <f>P258+P260+P262+P266+P268</f>
        <v>0</v>
      </c>
      <c r="Q257" s="162"/>
      <c r="R257" s="163">
        <f>R258+R260+R262+R266+R268</f>
        <v>0</v>
      </c>
      <c r="S257" s="162"/>
      <c r="T257" s="164">
        <f>T258+T260+T262+T266+T268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57" t="s">
        <v>160</v>
      </c>
      <c r="AT257" s="165" t="s">
        <v>75</v>
      </c>
      <c r="AU257" s="165" t="s">
        <v>76</v>
      </c>
      <c r="AY257" s="157" t="s">
        <v>134</v>
      </c>
      <c r="BK257" s="166">
        <f>BK258+BK260+BK262+BK266+BK268</f>
        <v>0</v>
      </c>
    </row>
    <row r="258" s="12" customFormat="1" ht="22.8" customHeight="1">
      <c r="A258" s="12"/>
      <c r="B258" s="156"/>
      <c r="C258" s="12"/>
      <c r="D258" s="157" t="s">
        <v>75</v>
      </c>
      <c r="E258" s="167" t="s">
        <v>708</v>
      </c>
      <c r="F258" s="167" t="s">
        <v>709</v>
      </c>
      <c r="G258" s="12"/>
      <c r="H258" s="12"/>
      <c r="I258" s="159"/>
      <c r="J258" s="168">
        <f>BK258</f>
        <v>0</v>
      </c>
      <c r="K258" s="12"/>
      <c r="L258" s="156"/>
      <c r="M258" s="161"/>
      <c r="N258" s="162"/>
      <c r="O258" s="162"/>
      <c r="P258" s="163">
        <f>P259</f>
        <v>0</v>
      </c>
      <c r="Q258" s="162"/>
      <c r="R258" s="163">
        <f>R259</f>
        <v>0</v>
      </c>
      <c r="S258" s="162"/>
      <c r="T258" s="164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57" t="s">
        <v>160</v>
      </c>
      <c r="AT258" s="165" t="s">
        <v>75</v>
      </c>
      <c r="AU258" s="165" t="s">
        <v>84</v>
      </c>
      <c r="AY258" s="157" t="s">
        <v>134</v>
      </c>
      <c r="BK258" s="166">
        <f>BK259</f>
        <v>0</v>
      </c>
    </row>
    <row r="259" s="2" customFormat="1" ht="14.4" customHeight="1">
      <c r="A259" s="35"/>
      <c r="B259" s="169"/>
      <c r="C259" s="170" t="s">
        <v>710</v>
      </c>
      <c r="D259" s="170" t="s">
        <v>137</v>
      </c>
      <c r="E259" s="171" t="s">
        <v>711</v>
      </c>
      <c r="F259" s="172" t="s">
        <v>712</v>
      </c>
      <c r="G259" s="173" t="s">
        <v>277</v>
      </c>
      <c r="H259" s="204"/>
      <c r="I259" s="175"/>
      <c r="J259" s="176">
        <f>ROUND(I259*H259,2)</f>
        <v>0</v>
      </c>
      <c r="K259" s="177"/>
      <c r="L259" s="36"/>
      <c r="M259" s="178" t="s">
        <v>1</v>
      </c>
      <c r="N259" s="179" t="s">
        <v>41</v>
      </c>
      <c r="O259" s="74"/>
      <c r="P259" s="180">
        <f>O259*H259</f>
        <v>0</v>
      </c>
      <c r="Q259" s="180">
        <v>0</v>
      </c>
      <c r="R259" s="180">
        <f>Q259*H259</f>
        <v>0</v>
      </c>
      <c r="S259" s="180">
        <v>0</v>
      </c>
      <c r="T259" s="181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2" t="s">
        <v>293</v>
      </c>
      <c r="AT259" s="182" t="s">
        <v>137</v>
      </c>
      <c r="AU259" s="182" t="s">
        <v>86</v>
      </c>
      <c r="AY259" s="16" t="s">
        <v>134</v>
      </c>
      <c r="BE259" s="183">
        <f>IF(N259="základní",J259,0)</f>
        <v>0</v>
      </c>
      <c r="BF259" s="183">
        <f>IF(N259="snížená",J259,0)</f>
        <v>0</v>
      </c>
      <c r="BG259" s="183">
        <f>IF(N259="zákl. přenesená",J259,0)</f>
        <v>0</v>
      </c>
      <c r="BH259" s="183">
        <f>IF(N259="sníž. přenesená",J259,0)</f>
        <v>0</v>
      </c>
      <c r="BI259" s="183">
        <f>IF(N259="nulová",J259,0)</f>
        <v>0</v>
      </c>
      <c r="BJ259" s="16" t="s">
        <v>84</v>
      </c>
      <c r="BK259" s="183">
        <f>ROUND(I259*H259,2)</f>
        <v>0</v>
      </c>
      <c r="BL259" s="16" t="s">
        <v>293</v>
      </c>
      <c r="BM259" s="182" t="s">
        <v>713</v>
      </c>
    </row>
    <row r="260" s="12" customFormat="1" ht="22.8" customHeight="1">
      <c r="A260" s="12"/>
      <c r="B260" s="156"/>
      <c r="C260" s="12"/>
      <c r="D260" s="157" t="s">
        <v>75</v>
      </c>
      <c r="E260" s="167" t="s">
        <v>288</v>
      </c>
      <c r="F260" s="167" t="s">
        <v>289</v>
      </c>
      <c r="G260" s="12"/>
      <c r="H260" s="12"/>
      <c r="I260" s="159"/>
      <c r="J260" s="168">
        <f>BK260</f>
        <v>0</v>
      </c>
      <c r="K260" s="12"/>
      <c r="L260" s="156"/>
      <c r="M260" s="161"/>
      <c r="N260" s="162"/>
      <c r="O260" s="162"/>
      <c r="P260" s="163">
        <f>P261</f>
        <v>0</v>
      </c>
      <c r="Q260" s="162"/>
      <c r="R260" s="163">
        <f>R261</f>
        <v>0</v>
      </c>
      <c r="S260" s="162"/>
      <c r="T260" s="164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57" t="s">
        <v>160</v>
      </c>
      <c r="AT260" s="165" t="s">
        <v>75</v>
      </c>
      <c r="AU260" s="165" t="s">
        <v>84</v>
      </c>
      <c r="AY260" s="157" t="s">
        <v>134</v>
      </c>
      <c r="BK260" s="166">
        <f>BK261</f>
        <v>0</v>
      </c>
    </row>
    <row r="261" s="2" customFormat="1" ht="14.4" customHeight="1">
      <c r="A261" s="35"/>
      <c r="B261" s="169"/>
      <c r="C261" s="170" t="s">
        <v>714</v>
      </c>
      <c r="D261" s="170" t="s">
        <v>137</v>
      </c>
      <c r="E261" s="171" t="s">
        <v>291</v>
      </c>
      <c r="F261" s="172" t="s">
        <v>289</v>
      </c>
      <c r="G261" s="173" t="s">
        <v>277</v>
      </c>
      <c r="H261" s="204"/>
      <c r="I261" s="175"/>
      <c r="J261" s="176">
        <f>ROUND(I261*H261,2)</f>
        <v>0</v>
      </c>
      <c r="K261" s="177"/>
      <c r="L261" s="36"/>
      <c r="M261" s="178" t="s">
        <v>1</v>
      </c>
      <c r="N261" s="179" t="s">
        <v>41</v>
      </c>
      <c r="O261" s="74"/>
      <c r="P261" s="180">
        <f>O261*H261</f>
        <v>0</v>
      </c>
      <c r="Q261" s="180">
        <v>0</v>
      </c>
      <c r="R261" s="180">
        <f>Q261*H261</f>
        <v>0</v>
      </c>
      <c r="S261" s="180">
        <v>0</v>
      </c>
      <c r="T261" s="181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82" t="s">
        <v>293</v>
      </c>
      <c r="AT261" s="182" t="s">
        <v>137</v>
      </c>
      <c r="AU261" s="182" t="s">
        <v>86</v>
      </c>
      <c r="AY261" s="16" t="s">
        <v>134</v>
      </c>
      <c r="BE261" s="183">
        <f>IF(N261="základní",J261,0)</f>
        <v>0</v>
      </c>
      <c r="BF261" s="183">
        <f>IF(N261="snížená",J261,0)</f>
        <v>0</v>
      </c>
      <c r="BG261" s="183">
        <f>IF(N261="zákl. přenesená",J261,0)</f>
        <v>0</v>
      </c>
      <c r="BH261" s="183">
        <f>IF(N261="sníž. přenesená",J261,0)</f>
        <v>0</v>
      </c>
      <c r="BI261" s="183">
        <f>IF(N261="nulová",J261,0)</f>
        <v>0</v>
      </c>
      <c r="BJ261" s="16" t="s">
        <v>84</v>
      </c>
      <c r="BK261" s="183">
        <f>ROUND(I261*H261,2)</f>
        <v>0</v>
      </c>
      <c r="BL261" s="16" t="s">
        <v>293</v>
      </c>
      <c r="BM261" s="182" t="s">
        <v>715</v>
      </c>
    </row>
    <row r="262" s="12" customFormat="1" ht="22.8" customHeight="1">
      <c r="A262" s="12"/>
      <c r="B262" s="156"/>
      <c r="C262" s="12"/>
      <c r="D262" s="157" t="s">
        <v>75</v>
      </c>
      <c r="E262" s="167" t="s">
        <v>295</v>
      </c>
      <c r="F262" s="167" t="s">
        <v>296</v>
      </c>
      <c r="G262" s="12"/>
      <c r="H262" s="12"/>
      <c r="I262" s="159"/>
      <c r="J262" s="168">
        <f>BK262</f>
        <v>0</v>
      </c>
      <c r="K262" s="12"/>
      <c r="L262" s="156"/>
      <c r="M262" s="161"/>
      <c r="N262" s="162"/>
      <c r="O262" s="162"/>
      <c r="P262" s="163">
        <f>SUM(P263:P265)</f>
        <v>0</v>
      </c>
      <c r="Q262" s="162"/>
      <c r="R262" s="163">
        <f>SUM(R263:R265)</f>
        <v>0</v>
      </c>
      <c r="S262" s="162"/>
      <c r="T262" s="164">
        <f>SUM(T263:T265)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57" t="s">
        <v>160</v>
      </c>
      <c r="AT262" s="165" t="s">
        <v>75</v>
      </c>
      <c r="AU262" s="165" t="s">
        <v>84</v>
      </c>
      <c r="AY262" s="157" t="s">
        <v>134</v>
      </c>
      <c r="BK262" s="166">
        <f>SUM(BK263:BK265)</f>
        <v>0</v>
      </c>
    </row>
    <row r="263" s="2" customFormat="1" ht="14.4" customHeight="1">
      <c r="A263" s="35"/>
      <c r="B263" s="169"/>
      <c r="C263" s="170" t="s">
        <v>716</v>
      </c>
      <c r="D263" s="170" t="s">
        <v>137</v>
      </c>
      <c r="E263" s="171" t="s">
        <v>717</v>
      </c>
      <c r="F263" s="172" t="s">
        <v>718</v>
      </c>
      <c r="G263" s="173" t="s">
        <v>719</v>
      </c>
      <c r="H263" s="174">
        <v>24</v>
      </c>
      <c r="I263" s="175"/>
      <c r="J263" s="176">
        <f>ROUND(I263*H263,2)</f>
        <v>0</v>
      </c>
      <c r="K263" s="177"/>
      <c r="L263" s="36"/>
      <c r="M263" s="178" t="s">
        <v>1</v>
      </c>
      <c r="N263" s="179" t="s">
        <v>41</v>
      </c>
      <c r="O263" s="74"/>
      <c r="P263" s="180">
        <f>O263*H263</f>
        <v>0</v>
      </c>
      <c r="Q263" s="180">
        <v>0</v>
      </c>
      <c r="R263" s="180">
        <f>Q263*H263</f>
        <v>0</v>
      </c>
      <c r="S263" s="180">
        <v>0</v>
      </c>
      <c r="T263" s="181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2" t="s">
        <v>293</v>
      </c>
      <c r="AT263" s="182" t="s">
        <v>137</v>
      </c>
      <c r="AU263" s="182" t="s">
        <v>86</v>
      </c>
      <c r="AY263" s="16" t="s">
        <v>134</v>
      </c>
      <c r="BE263" s="183">
        <f>IF(N263="základní",J263,0)</f>
        <v>0</v>
      </c>
      <c r="BF263" s="183">
        <f>IF(N263="snížená",J263,0)</f>
        <v>0</v>
      </c>
      <c r="BG263" s="183">
        <f>IF(N263="zákl. přenesená",J263,0)</f>
        <v>0</v>
      </c>
      <c r="BH263" s="183">
        <f>IF(N263="sníž. přenesená",J263,0)</f>
        <v>0</v>
      </c>
      <c r="BI263" s="183">
        <f>IF(N263="nulová",J263,0)</f>
        <v>0</v>
      </c>
      <c r="BJ263" s="16" t="s">
        <v>84</v>
      </c>
      <c r="BK263" s="183">
        <f>ROUND(I263*H263,2)</f>
        <v>0</v>
      </c>
      <c r="BL263" s="16" t="s">
        <v>293</v>
      </c>
      <c r="BM263" s="182" t="s">
        <v>720</v>
      </c>
    </row>
    <row r="264" s="2" customFormat="1" ht="14.4" customHeight="1">
      <c r="A264" s="35"/>
      <c r="B264" s="169"/>
      <c r="C264" s="170" t="s">
        <v>721</v>
      </c>
      <c r="D264" s="170" t="s">
        <v>137</v>
      </c>
      <c r="E264" s="171" t="s">
        <v>722</v>
      </c>
      <c r="F264" s="172" t="s">
        <v>723</v>
      </c>
      <c r="G264" s="173" t="s">
        <v>724</v>
      </c>
      <c r="H264" s="174">
        <v>1</v>
      </c>
      <c r="I264" s="175"/>
      <c r="J264" s="176">
        <f>ROUND(I264*H264,2)</f>
        <v>0</v>
      </c>
      <c r="K264" s="177"/>
      <c r="L264" s="36"/>
      <c r="M264" s="178" t="s">
        <v>1</v>
      </c>
      <c r="N264" s="179" t="s">
        <v>41</v>
      </c>
      <c r="O264" s="74"/>
      <c r="P264" s="180">
        <f>O264*H264</f>
        <v>0</v>
      </c>
      <c r="Q264" s="180">
        <v>0</v>
      </c>
      <c r="R264" s="180">
        <f>Q264*H264</f>
        <v>0</v>
      </c>
      <c r="S264" s="180">
        <v>0</v>
      </c>
      <c r="T264" s="181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2" t="s">
        <v>293</v>
      </c>
      <c r="AT264" s="182" t="s">
        <v>137</v>
      </c>
      <c r="AU264" s="182" t="s">
        <v>86</v>
      </c>
      <c r="AY264" s="16" t="s">
        <v>134</v>
      </c>
      <c r="BE264" s="183">
        <f>IF(N264="základní",J264,0)</f>
        <v>0</v>
      </c>
      <c r="BF264" s="183">
        <f>IF(N264="snížená",J264,0)</f>
        <v>0</v>
      </c>
      <c r="BG264" s="183">
        <f>IF(N264="zákl. přenesená",J264,0)</f>
        <v>0</v>
      </c>
      <c r="BH264" s="183">
        <f>IF(N264="sníž. přenesená",J264,0)</f>
        <v>0</v>
      </c>
      <c r="BI264" s="183">
        <f>IF(N264="nulová",J264,0)</f>
        <v>0</v>
      </c>
      <c r="BJ264" s="16" t="s">
        <v>84</v>
      </c>
      <c r="BK264" s="183">
        <f>ROUND(I264*H264,2)</f>
        <v>0</v>
      </c>
      <c r="BL264" s="16" t="s">
        <v>293</v>
      </c>
      <c r="BM264" s="182" t="s">
        <v>725</v>
      </c>
    </row>
    <row r="265" s="2" customFormat="1" ht="14.4" customHeight="1">
      <c r="A265" s="35"/>
      <c r="B265" s="169"/>
      <c r="C265" s="170" t="s">
        <v>726</v>
      </c>
      <c r="D265" s="170" t="s">
        <v>137</v>
      </c>
      <c r="E265" s="171" t="s">
        <v>298</v>
      </c>
      <c r="F265" s="172" t="s">
        <v>299</v>
      </c>
      <c r="G265" s="173" t="s">
        <v>719</v>
      </c>
      <c r="H265" s="174">
        <v>12</v>
      </c>
      <c r="I265" s="175"/>
      <c r="J265" s="176">
        <f>ROUND(I265*H265,2)</f>
        <v>0</v>
      </c>
      <c r="K265" s="177"/>
      <c r="L265" s="36"/>
      <c r="M265" s="178" t="s">
        <v>1</v>
      </c>
      <c r="N265" s="179" t="s">
        <v>41</v>
      </c>
      <c r="O265" s="74"/>
      <c r="P265" s="180">
        <f>O265*H265</f>
        <v>0</v>
      </c>
      <c r="Q265" s="180">
        <v>0</v>
      </c>
      <c r="R265" s="180">
        <f>Q265*H265</f>
        <v>0</v>
      </c>
      <c r="S265" s="180">
        <v>0</v>
      </c>
      <c r="T265" s="181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2" t="s">
        <v>293</v>
      </c>
      <c r="AT265" s="182" t="s">
        <v>137</v>
      </c>
      <c r="AU265" s="182" t="s">
        <v>86</v>
      </c>
      <c r="AY265" s="16" t="s">
        <v>134</v>
      </c>
      <c r="BE265" s="183">
        <f>IF(N265="základní",J265,0)</f>
        <v>0</v>
      </c>
      <c r="BF265" s="183">
        <f>IF(N265="snížená",J265,0)</f>
        <v>0</v>
      </c>
      <c r="BG265" s="183">
        <f>IF(N265="zákl. přenesená",J265,0)</f>
        <v>0</v>
      </c>
      <c r="BH265" s="183">
        <f>IF(N265="sníž. přenesená",J265,0)</f>
        <v>0</v>
      </c>
      <c r="BI265" s="183">
        <f>IF(N265="nulová",J265,0)</f>
        <v>0</v>
      </c>
      <c r="BJ265" s="16" t="s">
        <v>84</v>
      </c>
      <c r="BK265" s="183">
        <f>ROUND(I265*H265,2)</f>
        <v>0</v>
      </c>
      <c r="BL265" s="16" t="s">
        <v>293</v>
      </c>
      <c r="BM265" s="182" t="s">
        <v>727</v>
      </c>
    </row>
    <row r="266" s="12" customFormat="1" ht="22.8" customHeight="1">
      <c r="A266" s="12"/>
      <c r="B266" s="156"/>
      <c r="C266" s="12"/>
      <c r="D266" s="157" t="s">
        <v>75</v>
      </c>
      <c r="E266" s="167" t="s">
        <v>728</v>
      </c>
      <c r="F266" s="167" t="s">
        <v>729</v>
      </c>
      <c r="G266" s="12"/>
      <c r="H266" s="12"/>
      <c r="I266" s="159"/>
      <c r="J266" s="168">
        <f>BK266</f>
        <v>0</v>
      </c>
      <c r="K266" s="12"/>
      <c r="L266" s="156"/>
      <c r="M266" s="161"/>
      <c r="N266" s="162"/>
      <c r="O266" s="162"/>
      <c r="P266" s="163">
        <f>P267</f>
        <v>0</v>
      </c>
      <c r="Q266" s="162"/>
      <c r="R266" s="163">
        <f>R267</f>
        <v>0</v>
      </c>
      <c r="S266" s="162"/>
      <c r="T266" s="164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157" t="s">
        <v>160</v>
      </c>
      <c r="AT266" s="165" t="s">
        <v>75</v>
      </c>
      <c r="AU266" s="165" t="s">
        <v>84</v>
      </c>
      <c r="AY266" s="157" t="s">
        <v>134</v>
      </c>
      <c r="BK266" s="166">
        <f>BK267</f>
        <v>0</v>
      </c>
    </row>
    <row r="267" s="2" customFormat="1" ht="14.4" customHeight="1">
      <c r="A267" s="35"/>
      <c r="B267" s="169"/>
      <c r="C267" s="170" t="s">
        <v>730</v>
      </c>
      <c r="D267" s="170" t="s">
        <v>137</v>
      </c>
      <c r="E267" s="171" t="s">
        <v>731</v>
      </c>
      <c r="F267" s="172" t="s">
        <v>732</v>
      </c>
      <c r="G267" s="173" t="s">
        <v>277</v>
      </c>
      <c r="H267" s="204"/>
      <c r="I267" s="175"/>
      <c r="J267" s="176">
        <f>ROUND(I267*H267,2)</f>
        <v>0</v>
      </c>
      <c r="K267" s="177"/>
      <c r="L267" s="36"/>
      <c r="M267" s="178" t="s">
        <v>1</v>
      </c>
      <c r="N267" s="179" t="s">
        <v>41</v>
      </c>
      <c r="O267" s="74"/>
      <c r="P267" s="180">
        <f>O267*H267</f>
        <v>0</v>
      </c>
      <c r="Q267" s="180">
        <v>0</v>
      </c>
      <c r="R267" s="180">
        <f>Q267*H267</f>
        <v>0</v>
      </c>
      <c r="S267" s="180">
        <v>0</v>
      </c>
      <c r="T267" s="181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2" t="s">
        <v>293</v>
      </c>
      <c r="AT267" s="182" t="s">
        <v>137</v>
      </c>
      <c r="AU267" s="182" t="s">
        <v>86</v>
      </c>
      <c r="AY267" s="16" t="s">
        <v>134</v>
      </c>
      <c r="BE267" s="183">
        <f>IF(N267="základní",J267,0)</f>
        <v>0</v>
      </c>
      <c r="BF267" s="183">
        <f>IF(N267="snížená",J267,0)</f>
        <v>0</v>
      </c>
      <c r="BG267" s="183">
        <f>IF(N267="zákl. přenesená",J267,0)</f>
        <v>0</v>
      </c>
      <c r="BH267" s="183">
        <f>IF(N267="sníž. přenesená",J267,0)</f>
        <v>0</v>
      </c>
      <c r="BI267" s="183">
        <f>IF(N267="nulová",J267,0)</f>
        <v>0</v>
      </c>
      <c r="BJ267" s="16" t="s">
        <v>84</v>
      </c>
      <c r="BK267" s="183">
        <f>ROUND(I267*H267,2)</f>
        <v>0</v>
      </c>
      <c r="BL267" s="16" t="s">
        <v>293</v>
      </c>
      <c r="BM267" s="182" t="s">
        <v>733</v>
      </c>
    </row>
    <row r="268" s="12" customFormat="1" ht="22.8" customHeight="1">
      <c r="A268" s="12"/>
      <c r="B268" s="156"/>
      <c r="C268" s="12"/>
      <c r="D268" s="157" t="s">
        <v>75</v>
      </c>
      <c r="E268" s="167" t="s">
        <v>734</v>
      </c>
      <c r="F268" s="167" t="s">
        <v>735</v>
      </c>
      <c r="G268" s="12"/>
      <c r="H268" s="12"/>
      <c r="I268" s="159"/>
      <c r="J268" s="168">
        <f>BK268</f>
        <v>0</v>
      </c>
      <c r="K268" s="12"/>
      <c r="L268" s="156"/>
      <c r="M268" s="161"/>
      <c r="N268" s="162"/>
      <c r="O268" s="162"/>
      <c r="P268" s="163">
        <f>P269</f>
        <v>0</v>
      </c>
      <c r="Q268" s="162"/>
      <c r="R268" s="163">
        <f>R269</f>
        <v>0</v>
      </c>
      <c r="S268" s="162"/>
      <c r="T268" s="164">
        <f>T269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57" t="s">
        <v>160</v>
      </c>
      <c r="AT268" s="165" t="s">
        <v>75</v>
      </c>
      <c r="AU268" s="165" t="s">
        <v>84</v>
      </c>
      <c r="AY268" s="157" t="s">
        <v>134</v>
      </c>
      <c r="BK268" s="166">
        <f>BK269</f>
        <v>0</v>
      </c>
    </row>
    <row r="269" s="2" customFormat="1" ht="14.4" customHeight="1">
      <c r="A269" s="35"/>
      <c r="B269" s="169"/>
      <c r="C269" s="170" t="s">
        <v>736</v>
      </c>
      <c r="D269" s="170" t="s">
        <v>137</v>
      </c>
      <c r="E269" s="171" t="s">
        <v>737</v>
      </c>
      <c r="F269" s="172" t="s">
        <v>738</v>
      </c>
      <c r="G269" s="173" t="s">
        <v>724</v>
      </c>
      <c r="H269" s="174">
        <v>1</v>
      </c>
      <c r="I269" s="175"/>
      <c r="J269" s="176">
        <f>ROUND(I269*H269,2)</f>
        <v>0</v>
      </c>
      <c r="K269" s="177"/>
      <c r="L269" s="36"/>
      <c r="M269" s="205" t="s">
        <v>1</v>
      </c>
      <c r="N269" s="206" t="s">
        <v>41</v>
      </c>
      <c r="O269" s="207"/>
      <c r="P269" s="208">
        <f>O269*H269</f>
        <v>0</v>
      </c>
      <c r="Q269" s="208">
        <v>0</v>
      </c>
      <c r="R269" s="208">
        <f>Q269*H269</f>
        <v>0</v>
      </c>
      <c r="S269" s="208">
        <v>0</v>
      </c>
      <c r="T269" s="20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2" t="s">
        <v>293</v>
      </c>
      <c r="AT269" s="182" t="s">
        <v>137</v>
      </c>
      <c r="AU269" s="182" t="s">
        <v>86</v>
      </c>
      <c r="AY269" s="16" t="s">
        <v>134</v>
      </c>
      <c r="BE269" s="183">
        <f>IF(N269="základní",J269,0)</f>
        <v>0</v>
      </c>
      <c r="BF269" s="183">
        <f>IF(N269="snížená",J269,0)</f>
        <v>0</v>
      </c>
      <c r="BG269" s="183">
        <f>IF(N269="zákl. přenesená",J269,0)</f>
        <v>0</v>
      </c>
      <c r="BH269" s="183">
        <f>IF(N269="sníž. přenesená",J269,0)</f>
        <v>0</v>
      </c>
      <c r="BI269" s="183">
        <f>IF(N269="nulová",J269,0)</f>
        <v>0</v>
      </c>
      <c r="BJ269" s="16" t="s">
        <v>84</v>
      </c>
      <c r="BK269" s="183">
        <f>ROUND(I269*H269,2)</f>
        <v>0</v>
      </c>
      <c r="BL269" s="16" t="s">
        <v>293</v>
      </c>
      <c r="BM269" s="182" t="s">
        <v>739</v>
      </c>
    </row>
    <row r="270" s="2" customFormat="1" ht="6.96" customHeight="1">
      <c r="A270" s="35"/>
      <c r="B270" s="57"/>
      <c r="C270" s="58"/>
      <c r="D270" s="58"/>
      <c r="E270" s="58"/>
      <c r="F270" s="58"/>
      <c r="G270" s="58"/>
      <c r="H270" s="58"/>
      <c r="I270" s="58"/>
      <c r="J270" s="58"/>
      <c r="K270" s="58"/>
      <c r="L270" s="36"/>
      <c r="M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</row>
  </sheetData>
  <autoFilter ref="C128:K26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99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4.4" customHeight="1">
      <c r="B7" s="19"/>
      <c r="E7" s="118" t="str">
        <f>'Rekapitulace stavby'!K6</f>
        <v>Dětské centrum K.Vary p.o. Zítkova 1267/4 -Výměna elektroinstalace a UPS ve 4.np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100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5.6" customHeight="1">
      <c r="A9" s="35"/>
      <c r="B9" s="36"/>
      <c r="C9" s="35"/>
      <c r="D9" s="35"/>
      <c r="E9" s="64" t="s">
        <v>740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3. 4. 2025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">
        <v>34</v>
      </c>
      <c r="F24" s="35"/>
      <c r="G24" s="35"/>
      <c r="H24" s="35"/>
      <c r="I24" s="29" t="s">
        <v>27</v>
      </c>
      <c r="J24" s="2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4.4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36</v>
      </c>
      <c r="E30" s="35"/>
      <c r="F30" s="35"/>
      <c r="G30" s="35"/>
      <c r="H30" s="35"/>
      <c r="I30" s="35"/>
      <c r="J30" s="93">
        <f>ROUND(J123,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40</v>
      </c>
      <c r="E33" s="29" t="s">
        <v>41</v>
      </c>
      <c r="F33" s="124">
        <f>ROUND((SUM(BE123:BE215)),  2)</f>
        <v>0</v>
      </c>
      <c r="G33" s="35"/>
      <c r="H33" s="35"/>
      <c r="I33" s="125">
        <v>0.20999999999999999</v>
      </c>
      <c r="J33" s="124">
        <f>ROUND(((SUM(BE123:BE215))*I33),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4">
        <f>ROUND((SUM(BF123:BF215)),  2)</f>
        <v>0</v>
      </c>
      <c r="G34" s="35"/>
      <c r="H34" s="35"/>
      <c r="I34" s="125">
        <v>0.12</v>
      </c>
      <c r="J34" s="124">
        <f>ROUND(((SUM(BF123:BF215))*I34),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4">
        <f>ROUND((SUM(BG123:BG215)),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4">
        <f>ROUND((SUM(BH123:BH215)),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4">
        <f>ROUND((SUM(BI123:BI215)),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46</v>
      </c>
      <c r="E39" s="78"/>
      <c r="F39" s="78"/>
      <c r="G39" s="128" t="s">
        <v>47</v>
      </c>
      <c r="H39" s="129" t="s">
        <v>48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32" t="s">
        <v>52</v>
      </c>
      <c r="G61" s="55" t="s">
        <v>51</v>
      </c>
      <c r="H61" s="38"/>
      <c r="I61" s="38"/>
      <c r="J61" s="133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32" t="s">
        <v>52</v>
      </c>
      <c r="G76" s="55" t="s">
        <v>51</v>
      </c>
      <c r="H76" s="38"/>
      <c r="I76" s="38"/>
      <c r="J76" s="133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102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4.4" customHeight="1">
      <c r="A85" s="35"/>
      <c r="B85" s="36"/>
      <c r="C85" s="35"/>
      <c r="D85" s="35"/>
      <c r="E85" s="118" t="str">
        <f>E7</f>
        <v>Dětské centrum K.Vary p.o. Zítkova 1267/4 -Výměna elektroinstalace a UPS ve 4.np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100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5.6" customHeight="1">
      <c r="A87" s="35"/>
      <c r="B87" s="36"/>
      <c r="C87" s="35"/>
      <c r="D87" s="35"/>
      <c r="E87" s="64" t="str">
        <f>E9</f>
        <v>03 - Slaboproud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 xml:space="preserve"> </v>
      </c>
      <c r="G89" s="35"/>
      <c r="H89" s="35"/>
      <c r="I89" s="29" t="s">
        <v>22</v>
      </c>
      <c r="J89" s="66" t="str">
        <f>IF(J12="","",J12)</f>
        <v>3. 4. 2025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6" customHeight="1">
      <c r="A91" s="35"/>
      <c r="B91" s="36"/>
      <c r="C91" s="29" t="s">
        <v>24</v>
      </c>
      <c r="D91" s="35"/>
      <c r="E91" s="35"/>
      <c r="F91" s="24" t="str">
        <f>E15</f>
        <v>Dětské centrum K.Vary</v>
      </c>
      <c r="G91" s="35"/>
      <c r="H91" s="35"/>
      <c r="I91" s="29" t="s">
        <v>30</v>
      </c>
      <c r="J91" s="33" t="str">
        <f>E21</f>
        <v>I.Křesina K.Vary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6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>Šimková Dita, K.Vary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103</v>
      </c>
      <c r="D94" s="126"/>
      <c r="E94" s="126"/>
      <c r="F94" s="126"/>
      <c r="G94" s="126"/>
      <c r="H94" s="126"/>
      <c r="I94" s="126"/>
      <c r="J94" s="135" t="s">
        <v>104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105</v>
      </c>
      <c r="D96" s="35"/>
      <c r="E96" s="35"/>
      <c r="F96" s="35"/>
      <c r="G96" s="35"/>
      <c r="H96" s="35"/>
      <c r="I96" s="35"/>
      <c r="J96" s="93">
        <f>J123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106</v>
      </c>
    </row>
    <row r="97" s="9" customFormat="1" ht="24.96" customHeight="1">
      <c r="A97" s="9"/>
      <c r="B97" s="137"/>
      <c r="C97" s="9"/>
      <c r="D97" s="138" t="s">
        <v>741</v>
      </c>
      <c r="E97" s="139"/>
      <c r="F97" s="139"/>
      <c r="G97" s="139"/>
      <c r="H97" s="139"/>
      <c r="I97" s="139"/>
      <c r="J97" s="140">
        <f>J124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7"/>
      <c r="C98" s="9"/>
      <c r="D98" s="138" t="s">
        <v>742</v>
      </c>
      <c r="E98" s="139"/>
      <c r="F98" s="139"/>
      <c r="G98" s="139"/>
      <c r="H98" s="139"/>
      <c r="I98" s="139"/>
      <c r="J98" s="140">
        <f>J160</f>
        <v>0</v>
      </c>
      <c r="K98" s="9"/>
      <c r="L98" s="13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7"/>
      <c r="C99" s="9"/>
      <c r="D99" s="138" t="s">
        <v>743</v>
      </c>
      <c r="E99" s="139"/>
      <c r="F99" s="139"/>
      <c r="G99" s="139"/>
      <c r="H99" s="139"/>
      <c r="I99" s="139"/>
      <c r="J99" s="140">
        <f>J168</f>
        <v>0</v>
      </c>
      <c r="K99" s="9"/>
      <c r="L99" s="13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7"/>
      <c r="C100" s="9"/>
      <c r="D100" s="138" t="s">
        <v>744</v>
      </c>
      <c r="E100" s="139"/>
      <c r="F100" s="139"/>
      <c r="G100" s="139"/>
      <c r="H100" s="139"/>
      <c r="I100" s="139"/>
      <c r="J100" s="140">
        <f>J173</f>
        <v>0</v>
      </c>
      <c r="K100" s="9"/>
      <c r="L100" s="13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7"/>
      <c r="C101" s="9"/>
      <c r="D101" s="138" t="s">
        <v>745</v>
      </c>
      <c r="E101" s="139"/>
      <c r="F101" s="139"/>
      <c r="G101" s="139"/>
      <c r="H101" s="139"/>
      <c r="I101" s="139"/>
      <c r="J101" s="140">
        <f>J182</f>
        <v>0</v>
      </c>
      <c r="K101" s="9"/>
      <c r="L101" s="13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7"/>
      <c r="C102" s="9"/>
      <c r="D102" s="138" t="s">
        <v>746</v>
      </c>
      <c r="E102" s="139"/>
      <c r="F102" s="139"/>
      <c r="G102" s="139"/>
      <c r="H102" s="139"/>
      <c r="I102" s="139"/>
      <c r="J102" s="140">
        <f>J203</f>
        <v>0</v>
      </c>
      <c r="K102" s="9"/>
      <c r="L102" s="13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7"/>
      <c r="C103" s="9"/>
      <c r="D103" s="138" t="s">
        <v>747</v>
      </c>
      <c r="E103" s="139"/>
      <c r="F103" s="139"/>
      <c r="G103" s="139"/>
      <c r="H103" s="139"/>
      <c r="I103" s="139"/>
      <c r="J103" s="140">
        <f>J214</f>
        <v>0</v>
      </c>
      <c r="K103" s="9"/>
      <c r="L103" s="13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119</v>
      </c>
      <c r="D110" s="35"/>
      <c r="E110" s="35"/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5"/>
      <c r="D111" s="35"/>
      <c r="E111" s="35"/>
      <c r="F111" s="35"/>
      <c r="G111" s="35"/>
      <c r="H111" s="35"/>
      <c r="I111" s="35"/>
      <c r="J111" s="35"/>
      <c r="K111" s="35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5"/>
      <c r="E112" s="35"/>
      <c r="F112" s="35"/>
      <c r="G112" s="35"/>
      <c r="H112" s="35"/>
      <c r="I112" s="35"/>
      <c r="J112" s="35"/>
      <c r="K112" s="35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4.4" customHeight="1">
      <c r="A113" s="35"/>
      <c r="B113" s="36"/>
      <c r="C113" s="35"/>
      <c r="D113" s="35"/>
      <c r="E113" s="118" t="str">
        <f>E7</f>
        <v>Dětské centrum K.Vary p.o. Zítkova 1267/4 -Výměna elektroinstalace a UPS ve 4.np</v>
      </c>
      <c r="F113" s="29"/>
      <c r="G113" s="29"/>
      <c r="H113" s="29"/>
      <c r="I113" s="35"/>
      <c r="J113" s="35"/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100</v>
      </c>
      <c r="D114" s="35"/>
      <c r="E114" s="35"/>
      <c r="F114" s="35"/>
      <c r="G114" s="35"/>
      <c r="H114" s="35"/>
      <c r="I114" s="35"/>
      <c r="J114" s="35"/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6" customHeight="1">
      <c r="A115" s="35"/>
      <c r="B115" s="36"/>
      <c r="C115" s="35"/>
      <c r="D115" s="35"/>
      <c r="E115" s="64" t="str">
        <f>E9</f>
        <v>03 - Slaboproud</v>
      </c>
      <c r="F115" s="35"/>
      <c r="G115" s="35"/>
      <c r="H115" s="35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5"/>
      <c r="E117" s="35"/>
      <c r="F117" s="24" t="str">
        <f>F12</f>
        <v xml:space="preserve"> </v>
      </c>
      <c r="G117" s="35"/>
      <c r="H117" s="35"/>
      <c r="I117" s="29" t="s">
        <v>22</v>
      </c>
      <c r="J117" s="66" t="str">
        <f>IF(J12="","",J12)</f>
        <v>3. 4. 2025</v>
      </c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6" customHeight="1">
      <c r="A119" s="35"/>
      <c r="B119" s="36"/>
      <c r="C119" s="29" t="s">
        <v>24</v>
      </c>
      <c r="D119" s="35"/>
      <c r="E119" s="35"/>
      <c r="F119" s="24" t="str">
        <f>E15</f>
        <v>Dětské centrum K.Vary</v>
      </c>
      <c r="G119" s="35"/>
      <c r="H119" s="35"/>
      <c r="I119" s="29" t="s">
        <v>30</v>
      </c>
      <c r="J119" s="33" t="str">
        <f>E21</f>
        <v>I.Křesina K.Vary</v>
      </c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6" customHeight="1">
      <c r="A120" s="35"/>
      <c r="B120" s="36"/>
      <c r="C120" s="29" t="s">
        <v>28</v>
      </c>
      <c r="D120" s="35"/>
      <c r="E120" s="35"/>
      <c r="F120" s="24" t="str">
        <f>IF(E18="","",E18)</f>
        <v>Vyplň údaj</v>
      </c>
      <c r="G120" s="35"/>
      <c r="H120" s="35"/>
      <c r="I120" s="29" t="s">
        <v>33</v>
      </c>
      <c r="J120" s="33" t="str">
        <f>E24</f>
        <v>Šimková Dita, K.Vary</v>
      </c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45"/>
      <c r="B122" s="146"/>
      <c r="C122" s="147" t="s">
        <v>120</v>
      </c>
      <c r="D122" s="148" t="s">
        <v>61</v>
      </c>
      <c r="E122" s="148" t="s">
        <v>57</v>
      </c>
      <c r="F122" s="148" t="s">
        <v>58</v>
      </c>
      <c r="G122" s="148" t="s">
        <v>121</v>
      </c>
      <c r="H122" s="148" t="s">
        <v>122</v>
      </c>
      <c r="I122" s="148" t="s">
        <v>123</v>
      </c>
      <c r="J122" s="149" t="s">
        <v>104</v>
      </c>
      <c r="K122" s="150" t="s">
        <v>124</v>
      </c>
      <c r="L122" s="151"/>
      <c r="M122" s="83" t="s">
        <v>1</v>
      </c>
      <c r="N122" s="84" t="s">
        <v>40</v>
      </c>
      <c r="O122" s="84" t="s">
        <v>125</v>
      </c>
      <c r="P122" s="84" t="s">
        <v>126</v>
      </c>
      <c r="Q122" s="84" t="s">
        <v>127</v>
      </c>
      <c r="R122" s="84" t="s">
        <v>128</v>
      </c>
      <c r="S122" s="84" t="s">
        <v>129</v>
      </c>
      <c r="T122" s="85" t="s">
        <v>130</v>
      </c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</row>
    <row r="123" s="2" customFormat="1" ht="22.8" customHeight="1">
      <c r="A123" s="35"/>
      <c r="B123" s="36"/>
      <c r="C123" s="90" t="s">
        <v>131</v>
      </c>
      <c r="D123" s="35"/>
      <c r="E123" s="35"/>
      <c r="F123" s="35"/>
      <c r="G123" s="35"/>
      <c r="H123" s="35"/>
      <c r="I123" s="35"/>
      <c r="J123" s="152">
        <f>BK123</f>
        <v>0</v>
      </c>
      <c r="K123" s="35"/>
      <c r="L123" s="36"/>
      <c r="M123" s="86"/>
      <c r="N123" s="70"/>
      <c r="O123" s="87"/>
      <c r="P123" s="153">
        <f>P124+P160+P168+P173+P182+P203+P214</f>
        <v>0</v>
      </c>
      <c r="Q123" s="87"/>
      <c r="R123" s="153">
        <f>R124+R160+R168+R173+R182+R203+R214</f>
        <v>0</v>
      </c>
      <c r="S123" s="87"/>
      <c r="T123" s="154">
        <f>T124+T160+T168+T173+T182+T203+T214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6" t="s">
        <v>75</v>
      </c>
      <c r="AU123" s="16" t="s">
        <v>106</v>
      </c>
      <c r="BK123" s="155">
        <f>BK124+BK160+BK168+BK173+BK182+BK203+BK214</f>
        <v>0</v>
      </c>
    </row>
    <row r="124" s="12" customFormat="1" ht="25.92" customHeight="1">
      <c r="A124" s="12"/>
      <c r="B124" s="156"/>
      <c r="C124" s="12"/>
      <c r="D124" s="157" t="s">
        <v>75</v>
      </c>
      <c r="E124" s="158" t="s">
        <v>748</v>
      </c>
      <c r="F124" s="158" t="s">
        <v>749</v>
      </c>
      <c r="G124" s="12"/>
      <c r="H124" s="12"/>
      <c r="I124" s="159"/>
      <c r="J124" s="160">
        <f>BK124</f>
        <v>0</v>
      </c>
      <c r="K124" s="12"/>
      <c r="L124" s="156"/>
      <c r="M124" s="161"/>
      <c r="N124" s="162"/>
      <c r="O124" s="162"/>
      <c r="P124" s="163">
        <f>SUM(P125:P159)</f>
        <v>0</v>
      </c>
      <c r="Q124" s="162"/>
      <c r="R124" s="163">
        <f>SUM(R125:R159)</f>
        <v>0</v>
      </c>
      <c r="S124" s="162"/>
      <c r="T124" s="164">
        <f>SUM(T125:T159)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7" t="s">
        <v>84</v>
      </c>
      <c r="AT124" s="165" t="s">
        <v>75</v>
      </c>
      <c r="AU124" s="165" t="s">
        <v>76</v>
      </c>
      <c r="AY124" s="157" t="s">
        <v>134</v>
      </c>
      <c r="BK124" s="166">
        <f>SUM(BK125:BK159)</f>
        <v>0</v>
      </c>
    </row>
    <row r="125" s="2" customFormat="1" ht="14.4" customHeight="1">
      <c r="A125" s="35"/>
      <c r="B125" s="169"/>
      <c r="C125" s="170" t="s">
        <v>84</v>
      </c>
      <c r="D125" s="170" t="s">
        <v>137</v>
      </c>
      <c r="E125" s="171" t="s">
        <v>750</v>
      </c>
      <c r="F125" s="172" t="s">
        <v>751</v>
      </c>
      <c r="G125" s="173" t="s">
        <v>347</v>
      </c>
      <c r="H125" s="174">
        <v>1</v>
      </c>
      <c r="I125" s="175"/>
      <c r="J125" s="176">
        <f>ROUND(I125*H125,2)</f>
        <v>0</v>
      </c>
      <c r="K125" s="177"/>
      <c r="L125" s="36"/>
      <c r="M125" s="178" t="s">
        <v>1</v>
      </c>
      <c r="N125" s="179" t="s">
        <v>41</v>
      </c>
      <c r="O125" s="74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2" t="s">
        <v>215</v>
      </c>
      <c r="AT125" s="182" t="s">
        <v>137</v>
      </c>
      <c r="AU125" s="182" t="s">
        <v>84</v>
      </c>
      <c r="AY125" s="16" t="s">
        <v>134</v>
      </c>
      <c r="BE125" s="183">
        <f>IF(N125="základní",J125,0)</f>
        <v>0</v>
      </c>
      <c r="BF125" s="183">
        <f>IF(N125="snížená",J125,0)</f>
        <v>0</v>
      </c>
      <c r="BG125" s="183">
        <f>IF(N125="zákl. přenesená",J125,0)</f>
        <v>0</v>
      </c>
      <c r="BH125" s="183">
        <f>IF(N125="sníž. přenesená",J125,0)</f>
        <v>0</v>
      </c>
      <c r="BI125" s="183">
        <f>IF(N125="nulová",J125,0)</f>
        <v>0</v>
      </c>
      <c r="BJ125" s="16" t="s">
        <v>84</v>
      </c>
      <c r="BK125" s="183">
        <f>ROUND(I125*H125,2)</f>
        <v>0</v>
      </c>
      <c r="BL125" s="16" t="s">
        <v>215</v>
      </c>
      <c r="BM125" s="182" t="s">
        <v>752</v>
      </c>
    </row>
    <row r="126" s="2" customFormat="1" ht="14.4" customHeight="1">
      <c r="A126" s="35"/>
      <c r="B126" s="169"/>
      <c r="C126" s="170" t="s">
        <v>86</v>
      </c>
      <c r="D126" s="170" t="s">
        <v>137</v>
      </c>
      <c r="E126" s="171" t="s">
        <v>753</v>
      </c>
      <c r="F126" s="172" t="s">
        <v>754</v>
      </c>
      <c r="G126" s="173" t="s">
        <v>347</v>
      </c>
      <c r="H126" s="174">
        <v>1</v>
      </c>
      <c r="I126" s="175"/>
      <c r="J126" s="176">
        <f>ROUND(I126*H126,2)</f>
        <v>0</v>
      </c>
      <c r="K126" s="177"/>
      <c r="L126" s="36"/>
      <c r="M126" s="178" t="s">
        <v>1</v>
      </c>
      <c r="N126" s="179" t="s">
        <v>41</v>
      </c>
      <c r="O126" s="74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2" t="s">
        <v>215</v>
      </c>
      <c r="AT126" s="182" t="s">
        <v>137</v>
      </c>
      <c r="AU126" s="182" t="s">
        <v>84</v>
      </c>
      <c r="AY126" s="16" t="s">
        <v>134</v>
      </c>
      <c r="BE126" s="183">
        <f>IF(N126="základní",J126,0)</f>
        <v>0</v>
      </c>
      <c r="BF126" s="183">
        <f>IF(N126="snížená",J126,0)</f>
        <v>0</v>
      </c>
      <c r="BG126" s="183">
        <f>IF(N126="zákl. přenesená",J126,0)</f>
        <v>0</v>
      </c>
      <c r="BH126" s="183">
        <f>IF(N126="sníž. přenesená",J126,0)</f>
        <v>0</v>
      </c>
      <c r="BI126" s="183">
        <f>IF(N126="nulová",J126,0)</f>
        <v>0</v>
      </c>
      <c r="BJ126" s="16" t="s">
        <v>84</v>
      </c>
      <c r="BK126" s="183">
        <f>ROUND(I126*H126,2)</f>
        <v>0</v>
      </c>
      <c r="BL126" s="16" t="s">
        <v>215</v>
      </c>
      <c r="BM126" s="182" t="s">
        <v>755</v>
      </c>
    </row>
    <row r="127" s="2" customFormat="1" ht="14.4" customHeight="1">
      <c r="A127" s="35"/>
      <c r="B127" s="169"/>
      <c r="C127" s="170" t="s">
        <v>149</v>
      </c>
      <c r="D127" s="170" t="s">
        <v>137</v>
      </c>
      <c r="E127" s="171" t="s">
        <v>756</v>
      </c>
      <c r="F127" s="172" t="s">
        <v>757</v>
      </c>
      <c r="G127" s="173" t="s">
        <v>347</v>
      </c>
      <c r="H127" s="174">
        <v>1</v>
      </c>
      <c r="I127" s="175"/>
      <c r="J127" s="176">
        <f>ROUND(I127*H127,2)</f>
        <v>0</v>
      </c>
      <c r="K127" s="177"/>
      <c r="L127" s="36"/>
      <c r="M127" s="178" t="s">
        <v>1</v>
      </c>
      <c r="N127" s="179" t="s">
        <v>41</v>
      </c>
      <c r="O127" s="74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2" t="s">
        <v>215</v>
      </c>
      <c r="AT127" s="182" t="s">
        <v>137</v>
      </c>
      <c r="AU127" s="182" t="s">
        <v>84</v>
      </c>
      <c r="AY127" s="16" t="s">
        <v>134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16" t="s">
        <v>84</v>
      </c>
      <c r="BK127" s="183">
        <f>ROUND(I127*H127,2)</f>
        <v>0</v>
      </c>
      <c r="BL127" s="16" t="s">
        <v>215</v>
      </c>
      <c r="BM127" s="182" t="s">
        <v>758</v>
      </c>
    </row>
    <row r="128" s="2" customFormat="1" ht="14.4" customHeight="1">
      <c r="A128" s="35"/>
      <c r="B128" s="169"/>
      <c r="C128" s="170" t="s">
        <v>135</v>
      </c>
      <c r="D128" s="170" t="s">
        <v>137</v>
      </c>
      <c r="E128" s="171" t="s">
        <v>759</v>
      </c>
      <c r="F128" s="172" t="s">
        <v>760</v>
      </c>
      <c r="G128" s="173" t="s">
        <v>347</v>
      </c>
      <c r="H128" s="174">
        <v>1</v>
      </c>
      <c r="I128" s="175"/>
      <c r="J128" s="176">
        <f>ROUND(I128*H128,2)</f>
        <v>0</v>
      </c>
      <c r="K128" s="177"/>
      <c r="L128" s="36"/>
      <c r="M128" s="178" t="s">
        <v>1</v>
      </c>
      <c r="N128" s="179" t="s">
        <v>41</v>
      </c>
      <c r="O128" s="74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2" t="s">
        <v>215</v>
      </c>
      <c r="AT128" s="182" t="s">
        <v>137</v>
      </c>
      <c r="AU128" s="182" t="s">
        <v>84</v>
      </c>
      <c r="AY128" s="16" t="s">
        <v>134</v>
      </c>
      <c r="BE128" s="183">
        <f>IF(N128="základní",J128,0)</f>
        <v>0</v>
      </c>
      <c r="BF128" s="183">
        <f>IF(N128="snížená",J128,0)</f>
        <v>0</v>
      </c>
      <c r="BG128" s="183">
        <f>IF(N128="zákl. přenesená",J128,0)</f>
        <v>0</v>
      </c>
      <c r="BH128" s="183">
        <f>IF(N128="sníž. přenesená",J128,0)</f>
        <v>0</v>
      </c>
      <c r="BI128" s="183">
        <f>IF(N128="nulová",J128,0)</f>
        <v>0</v>
      </c>
      <c r="BJ128" s="16" t="s">
        <v>84</v>
      </c>
      <c r="BK128" s="183">
        <f>ROUND(I128*H128,2)</f>
        <v>0</v>
      </c>
      <c r="BL128" s="16" t="s">
        <v>215</v>
      </c>
      <c r="BM128" s="182" t="s">
        <v>761</v>
      </c>
    </row>
    <row r="129" s="2" customFormat="1" ht="14.4" customHeight="1">
      <c r="A129" s="35"/>
      <c r="B129" s="169"/>
      <c r="C129" s="170" t="s">
        <v>160</v>
      </c>
      <c r="D129" s="170" t="s">
        <v>137</v>
      </c>
      <c r="E129" s="171" t="s">
        <v>762</v>
      </c>
      <c r="F129" s="172" t="s">
        <v>763</v>
      </c>
      <c r="G129" s="173" t="s">
        <v>347</v>
      </c>
      <c r="H129" s="174">
        <v>1</v>
      </c>
      <c r="I129" s="175"/>
      <c r="J129" s="176">
        <f>ROUND(I129*H129,2)</f>
        <v>0</v>
      </c>
      <c r="K129" s="177"/>
      <c r="L129" s="36"/>
      <c r="M129" s="178" t="s">
        <v>1</v>
      </c>
      <c r="N129" s="179" t="s">
        <v>41</v>
      </c>
      <c r="O129" s="74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2" t="s">
        <v>215</v>
      </c>
      <c r="AT129" s="182" t="s">
        <v>137</v>
      </c>
      <c r="AU129" s="182" t="s">
        <v>84</v>
      </c>
      <c r="AY129" s="16" t="s">
        <v>134</v>
      </c>
      <c r="BE129" s="183">
        <f>IF(N129="základní",J129,0)</f>
        <v>0</v>
      </c>
      <c r="BF129" s="183">
        <f>IF(N129="snížená",J129,0)</f>
        <v>0</v>
      </c>
      <c r="BG129" s="183">
        <f>IF(N129="zákl. přenesená",J129,0)</f>
        <v>0</v>
      </c>
      <c r="BH129" s="183">
        <f>IF(N129="sníž. přenesená",J129,0)</f>
        <v>0</v>
      </c>
      <c r="BI129" s="183">
        <f>IF(N129="nulová",J129,0)</f>
        <v>0</v>
      </c>
      <c r="BJ129" s="16" t="s">
        <v>84</v>
      </c>
      <c r="BK129" s="183">
        <f>ROUND(I129*H129,2)</f>
        <v>0</v>
      </c>
      <c r="BL129" s="16" t="s">
        <v>215</v>
      </c>
      <c r="BM129" s="182" t="s">
        <v>764</v>
      </c>
    </row>
    <row r="130" s="2" customFormat="1" ht="14.4" customHeight="1">
      <c r="A130" s="35"/>
      <c r="B130" s="169"/>
      <c r="C130" s="170" t="s">
        <v>159</v>
      </c>
      <c r="D130" s="170" t="s">
        <v>137</v>
      </c>
      <c r="E130" s="171" t="s">
        <v>765</v>
      </c>
      <c r="F130" s="172" t="s">
        <v>766</v>
      </c>
      <c r="G130" s="173" t="s">
        <v>347</v>
      </c>
      <c r="H130" s="174">
        <v>2</v>
      </c>
      <c r="I130" s="175"/>
      <c r="J130" s="176">
        <f>ROUND(I130*H130,2)</f>
        <v>0</v>
      </c>
      <c r="K130" s="177"/>
      <c r="L130" s="36"/>
      <c r="M130" s="178" t="s">
        <v>1</v>
      </c>
      <c r="N130" s="179" t="s">
        <v>41</v>
      </c>
      <c r="O130" s="74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2" t="s">
        <v>215</v>
      </c>
      <c r="AT130" s="182" t="s">
        <v>137</v>
      </c>
      <c r="AU130" s="182" t="s">
        <v>84</v>
      </c>
      <c r="AY130" s="16" t="s">
        <v>134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16" t="s">
        <v>84</v>
      </c>
      <c r="BK130" s="183">
        <f>ROUND(I130*H130,2)</f>
        <v>0</v>
      </c>
      <c r="BL130" s="16" t="s">
        <v>215</v>
      </c>
      <c r="BM130" s="182" t="s">
        <v>767</v>
      </c>
    </row>
    <row r="131" s="2" customFormat="1" ht="14.4" customHeight="1">
      <c r="A131" s="35"/>
      <c r="B131" s="169"/>
      <c r="C131" s="170" t="s">
        <v>172</v>
      </c>
      <c r="D131" s="170" t="s">
        <v>137</v>
      </c>
      <c r="E131" s="171" t="s">
        <v>768</v>
      </c>
      <c r="F131" s="172" t="s">
        <v>769</v>
      </c>
      <c r="G131" s="173" t="s">
        <v>770</v>
      </c>
      <c r="H131" s="174">
        <v>2</v>
      </c>
      <c r="I131" s="175"/>
      <c r="J131" s="176">
        <f>ROUND(I131*H131,2)</f>
        <v>0</v>
      </c>
      <c r="K131" s="177"/>
      <c r="L131" s="36"/>
      <c r="M131" s="178" t="s">
        <v>1</v>
      </c>
      <c r="N131" s="179" t="s">
        <v>41</v>
      </c>
      <c r="O131" s="74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2" t="s">
        <v>215</v>
      </c>
      <c r="AT131" s="182" t="s">
        <v>137</v>
      </c>
      <c r="AU131" s="182" t="s">
        <v>84</v>
      </c>
      <c r="AY131" s="16" t="s">
        <v>134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6" t="s">
        <v>84</v>
      </c>
      <c r="BK131" s="183">
        <f>ROUND(I131*H131,2)</f>
        <v>0</v>
      </c>
      <c r="BL131" s="16" t="s">
        <v>215</v>
      </c>
      <c r="BM131" s="182" t="s">
        <v>771</v>
      </c>
    </row>
    <row r="132" s="2" customFormat="1" ht="14.4" customHeight="1">
      <c r="A132" s="35"/>
      <c r="B132" s="169"/>
      <c r="C132" s="170" t="s">
        <v>168</v>
      </c>
      <c r="D132" s="170" t="s">
        <v>137</v>
      </c>
      <c r="E132" s="171" t="s">
        <v>772</v>
      </c>
      <c r="F132" s="172" t="s">
        <v>773</v>
      </c>
      <c r="G132" s="173" t="s">
        <v>347</v>
      </c>
      <c r="H132" s="174">
        <v>1</v>
      </c>
      <c r="I132" s="175"/>
      <c r="J132" s="176">
        <f>ROUND(I132*H132,2)</f>
        <v>0</v>
      </c>
      <c r="K132" s="177"/>
      <c r="L132" s="36"/>
      <c r="M132" s="178" t="s">
        <v>1</v>
      </c>
      <c r="N132" s="179" t="s">
        <v>41</v>
      </c>
      <c r="O132" s="74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2" t="s">
        <v>215</v>
      </c>
      <c r="AT132" s="182" t="s">
        <v>137</v>
      </c>
      <c r="AU132" s="182" t="s">
        <v>84</v>
      </c>
      <c r="AY132" s="16" t="s">
        <v>134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6" t="s">
        <v>84</v>
      </c>
      <c r="BK132" s="183">
        <f>ROUND(I132*H132,2)</f>
        <v>0</v>
      </c>
      <c r="BL132" s="16" t="s">
        <v>215</v>
      </c>
      <c r="BM132" s="182" t="s">
        <v>774</v>
      </c>
    </row>
    <row r="133" s="2" customFormat="1" ht="14.4" customHeight="1">
      <c r="A133" s="35"/>
      <c r="B133" s="169"/>
      <c r="C133" s="170" t="s">
        <v>177</v>
      </c>
      <c r="D133" s="170" t="s">
        <v>137</v>
      </c>
      <c r="E133" s="171" t="s">
        <v>775</v>
      </c>
      <c r="F133" s="172" t="s">
        <v>776</v>
      </c>
      <c r="G133" s="173" t="s">
        <v>347</v>
      </c>
      <c r="H133" s="174">
        <v>2</v>
      </c>
      <c r="I133" s="175"/>
      <c r="J133" s="176">
        <f>ROUND(I133*H133,2)</f>
        <v>0</v>
      </c>
      <c r="K133" s="177"/>
      <c r="L133" s="36"/>
      <c r="M133" s="178" t="s">
        <v>1</v>
      </c>
      <c r="N133" s="179" t="s">
        <v>41</v>
      </c>
      <c r="O133" s="74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2" t="s">
        <v>215</v>
      </c>
      <c r="AT133" s="182" t="s">
        <v>137</v>
      </c>
      <c r="AU133" s="182" t="s">
        <v>84</v>
      </c>
      <c r="AY133" s="16" t="s">
        <v>134</v>
      </c>
      <c r="BE133" s="183">
        <f>IF(N133="základní",J133,0)</f>
        <v>0</v>
      </c>
      <c r="BF133" s="183">
        <f>IF(N133="snížená",J133,0)</f>
        <v>0</v>
      </c>
      <c r="BG133" s="183">
        <f>IF(N133="zákl. přenesená",J133,0)</f>
        <v>0</v>
      </c>
      <c r="BH133" s="183">
        <f>IF(N133="sníž. přenesená",J133,0)</f>
        <v>0</v>
      </c>
      <c r="BI133" s="183">
        <f>IF(N133="nulová",J133,0)</f>
        <v>0</v>
      </c>
      <c r="BJ133" s="16" t="s">
        <v>84</v>
      </c>
      <c r="BK133" s="183">
        <f>ROUND(I133*H133,2)</f>
        <v>0</v>
      </c>
      <c r="BL133" s="16" t="s">
        <v>215</v>
      </c>
      <c r="BM133" s="182" t="s">
        <v>777</v>
      </c>
    </row>
    <row r="134" s="2" customFormat="1" ht="14.4" customHeight="1">
      <c r="A134" s="35"/>
      <c r="B134" s="169"/>
      <c r="C134" s="170" t="s">
        <v>187</v>
      </c>
      <c r="D134" s="170" t="s">
        <v>137</v>
      </c>
      <c r="E134" s="171" t="s">
        <v>778</v>
      </c>
      <c r="F134" s="172" t="s">
        <v>779</v>
      </c>
      <c r="G134" s="173" t="s">
        <v>347</v>
      </c>
      <c r="H134" s="174">
        <v>28</v>
      </c>
      <c r="I134" s="175"/>
      <c r="J134" s="176">
        <f>ROUND(I134*H134,2)</f>
        <v>0</v>
      </c>
      <c r="K134" s="177"/>
      <c r="L134" s="36"/>
      <c r="M134" s="178" t="s">
        <v>1</v>
      </c>
      <c r="N134" s="179" t="s">
        <v>41</v>
      </c>
      <c r="O134" s="74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2" t="s">
        <v>215</v>
      </c>
      <c r="AT134" s="182" t="s">
        <v>137</v>
      </c>
      <c r="AU134" s="182" t="s">
        <v>84</v>
      </c>
      <c r="AY134" s="16" t="s">
        <v>134</v>
      </c>
      <c r="BE134" s="183">
        <f>IF(N134="základní",J134,0)</f>
        <v>0</v>
      </c>
      <c r="BF134" s="183">
        <f>IF(N134="snížená",J134,0)</f>
        <v>0</v>
      </c>
      <c r="BG134" s="183">
        <f>IF(N134="zákl. přenesená",J134,0)</f>
        <v>0</v>
      </c>
      <c r="BH134" s="183">
        <f>IF(N134="sníž. přenesená",J134,0)</f>
        <v>0</v>
      </c>
      <c r="BI134" s="183">
        <f>IF(N134="nulová",J134,0)</f>
        <v>0</v>
      </c>
      <c r="BJ134" s="16" t="s">
        <v>84</v>
      </c>
      <c r="BK134" s="183">
        <f>ROUND(I134*H134,2)</f>
        <v>0</v>
      </c>
      <c r="BL134" s="16" t="s">
        <v>215</v>
      </c>
      <c r="BM134" s="182" t="s">
        <v>780</v>
      </c>
    </row>
    <row r="135" s="2" customFormat="1" ht="14.4" customHeight="1">
      <c r="A135" s="35"/>
      <c r="B135" s="169"/>
      <c r="C135" s="170" t="s">
        <v>191</v>
      </c>
      <c r="D135" s="170" t="s">
        <v>137</v>
      </c>
      <c r="E135" s="171" t="s">
        <v>781</v>
      </c>
      <c r="F135" s="172" t="s">
        <v>782</v>
      </c>
      <c r="G135" s="173" t="s">
        <v>347</v>
      </c>
      <c r="H135" s="174">
        <v>12</v>
      </c>
      <c r="I135" s="175"/>
      <c r="J135" s="176">
        <f>ROUND(I135*H135,2)</f>
        <v>0</v>
      </c>
      <c r="K135" s="177"/>
      <c r="L135" s="36"/>
      <c r="M135" s="178" t="s">
        <v>1</v>
      </c>
      <c r="N135" s="179" t="s">
        <v>41</v>
      </c>
      <c r="O135" s="74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2" t="s">
        <v>215</v>
      </c>
      <c r="AT135" s="182" t="s">
        <v>137</v>
      </c>
      <c r="AU135" s="182" t="s">
        <v>84</v>
      </c>
      <c r="AY135" s="16" t="s">
        <v>134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6" t="s">
        <v>84</v>
      </c>
      <c r="BK135" s="183">
        <f>ROUND(I135*H135,2)</f>
        <v>0</v>
      </c>
      <c r="BL135" s="16" t="s">
        <v>215</v>
      </c>
      <c r="BM135" s="182" t="s">
        <v>783</v>
      </c>
    </row>
    <row r="136" s="2" customFormat="1" ht="14.4" customHeight="1">
      <c r="A136" s="35"/>
      <c r="B136" s="169"/>
      <c r="C136" s="170" t="s">
        <v>8</v>
      </c>
      <c r="D136" s="170" t="s">
        <v>137</v>
      </c>
      <c r="E136" s="171" t="s">
        <v>784</v>
      </c>
      <c r="F136" s="172" t="s">
        <v>785</v>
      </c>
      <c r="G136" s="173" t="s">
        <v>347</v>
      </c>
      <c r="H136" s="174">
        <v>7</v>
      </c>
      <c r="I136" s="175"/>
      <c r="J136" s="176">
        <f>ROUND(I136*H136,2)</f>
        <v>0</v>
      </c>
      <c r="K136" s="177"/>
      <c r="L136" s="36"/>
      <c r="M136" s="178" t="s">
        <v>1</v>
      </c>
      <c r="N136" s="179" t="s">
        <v>41</v>
      </c>
      <c r="O136" s="74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2" t="s">
        <v>215</v>
      </c>
      <c r="AT136" s="182" t="s">
        <v>137</v>
      </c>
      <c r="AU136" s="182" t="s">
        <v>84</v>
      </c>
      <c r="AY136" s="16" t="s">
        <v>134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6" t="s">
        <v>84</v>
      </c>
      <c r="BK136" s="183">
        <f>ROUND(I136*H136,2)</f>
        <v>0</v>
      </c>
      <c r="BL136" s="16" t="s">
        <v>215</v>
      </c>
      <c r="BM136" s="182" t="s">
        <v>786</v>
      </c>
    </row>
    <row r="137" s="2" customFormat="1" ht="14.4" customHeight="1">
      <c r="A137" s="35"/>
      <c r="B137" s="169"/>
      <c r="C137" s="170" t="s">
        <v>199</v>
      </c>
      <c r="D137" s="170" t="s">
        <v>137</v>
      </c>
      <c r="E137" s="171" t="s">
        <v>787</v>
      </c>
      <c r="F137" s="172" t="s">
        <v>788</v>
      </c>
      <c r="G137" s="173" t="s">
        <v>347</v>
      </c>
      <c r="H137" s="174">
        <v>25</v>
      </c>
      <c r="I137" s="175"/>
      <c r="J137" s="176">
        <f>ROUND(I137*H137,2)</f>
        <v>0</v>
      </c>
      <c r="K137" s="177"/>
      <c r="L137" s="36"/>
      <c r="M137" s="178" t="s">
        <v>1</v>
      </c>
      <c r="N137" s="179" t="s">
        <v>41</v>
      </c>
      <c r="O137" s="74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2" t="s">
        <v>215</v>
      </c>
      <c r="AT137" s="182" t="s">
        <v>137</v>
      </c>
      <c r="AU137" s="182" t="s">
        <v>84</v>
      </c>
      <c r="AY137" s="16" t="s">
        <v>134</v>
      </c>
      <c r="BE137" s="183">
        <f>IF(N137="základní",J137,0)</f>
        <v>0</v>
      </c>
      <c r="BF137" s="183">
        <f>IF(N137="snížená",J137,0)</f>
        <v>0</v>
      </c>
      <c r="BG137" s="183">
        <f>IF(N137="zákl. přenesená",J137,0)</f>
        <v>0</v>
      </c>
      <c r="BH137" s="183">
        <f>IF(N137="sníž. přenesená",J137,0)</f>
        <v>0</v>
      </c>
      <c r="BI137" s="183">
        <f>IF(N137="nulová",J137,0)</f>
        <v>0</v>
      </c>
      <c r="BJ137" s="16" t="s">
        <v>84</v>
      </c>
      <c r="BK137" s="183">
        <f>ROUND(I137*H137,2)</f>
        <v>0</v>
      </c>
      <c r="BL137" s="16" t="s">
        <v>215</v>
      </c>
      <c r="BM137" s="182" t="s">
        <v>789</v>
      </c>
    </row>
    <row r="138" s="2" customFormat="1" ht="14.4" customHeight="1">
      <c r="A138" s="35"/>
      <c r="B138" s="169"/>
      <c r="C138" s="170" t="s">
        <v>207</v>
      </c>
      <c r="D138" s="170" t="s">
        <v>137</v>
      </c>
      <c r="E138" s="171" t="s">
        <v>790</v>
      </c>
      <c r="F138" s="172" t="s">
        <v>791</v>
      </c>
      <c r="G138" s="173" t="s">
        <v>347</v>
      </c>
      <c r="H138" s="174">
        <v>19</v>
      </c>
      <c r="I138" s="175"/>
      <c r="J138" s="176">
        <f>ROUND(I138*H138,2)</f>
        <v>0</v>
      </c>
      <c r="K138" s="177"/>
      <c r="L138" s="36"/>
      <c r="M138" s="178" t="s">
        <v>1</v>
      </c>
      <c r="N138" s="179" t="s">
        <v>41</v>
      </c>
      <c r="O138" s="74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2" t="s">
        <v>215</v>
      </c>
      <c r="AT138" s="182" t="s">
        <v>137</v>
      </c>
      <c r="AU138" s="182" t="s">
        <v>84</v>
      </c>
      <c r="AY138" s="16" t="s">
        <v>134</v>
      </c>
      <c r="BE138" s="183">
        <f>IF(N138="základní",J138,0)</f>
        <v>0</v>
      </c>
      <c r="BF138" s="183">
        <f>IF(N138="snížená",J138,0)</f>
        <v>0</v>
      </c>
      <c r="BG138" s="183">
        <f>IF(N138="zákl. přenesená",J138,0)</f>
        <v>0</v>
      </c>
      <c r="BH138" s="183">
        <f>IF(N138="sníž. přenesená",J138,0)</f>
        <v>0</v>
      </c>
      <c r="BI138" s="183">
        <f>IF(N138="nulová",J138,0)</f>
        <v>0</v>
      </c>
      <c r="BJ138" s="16" t="s">
        <v>84</v>
      </c>
      <c r="BK138" s="183">
        <f>ROUND(I138*H138,2)</f>
        <v>0</v>
      </c>
      <c r="BL138" s="16" t="s">
        <v>215</v>
      </c>
      <c r="BM138" s="182" t="s">
        <v>792</v>
      </c>
    </row>
    <row r="139" s="2" customFormat="1" ht="19.8" customHeight="1">
      <c r="A139" s="35"/>
      <c r="B139" s="169"/>
      <c r="C139" s="170" t="s">
        <v>211</v>
      </c>
      <c r="D139" s="170" t="s">
        <v>137</v>
      </c>
      <c r="E139" s="171" t="s">
        <v>793</v>
      </c>
      <c r="F139" s="172" t="s">
        <v>794</v>
      </c>
      <c r="G139" s="173" t="s">
        <v>347</v>
      </c>
      <c r="H139" s="174">
        <v>7</v>
      </c>
      <c r="I139" s="175"/>
      <c r="J139" s="176">
        <f>ROUND(I139*H139,2)</f>
        <v>0</v>
      </c>
      <c r="K139" s="177"/>
      <c r="L139" s="36"/>
      <c r="M139" s="178" t="s">
        <v>1</v>
      </c>
      <c r="N139" s="179" t="s">
        <v>41</v>
      </c>
      <c r="O139" s="74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2" t="s">
        <v>215</v>
      </c>
      <c r="AT139" s="182" t="s">
        <v>137</v>
      </c>
      <c r="AU139" s="182" t="s">
        <v>84</v>
      </c>
      <c r="AY139" s="16" t="s">
        <v>134</v>
      </c>
      <c r="BE139" s="183">
        <f>IF(N139="základní",J139,0)</f>
        <v>0</v>
      </c>
      <c r="BF139" s="183">
        <f>IF(N139="snížená",J139,0)</f>
        <v>0</v>
      </c>
      <c r="BG139" s="183">
        <f>IF(N139="zákl. přenesená",J139,0)</f>
        <v>0</v>
      </c>
      <c r="BH139" s="183">
        <f>IF(N139="sníž. přenesená",J139,0)</f>
        <v>0</v>
      </c>
      <c r="BI139" s="183">
        <f>IF(N139="nulová",J139,0)</f>
        <v>0</v>
      </c>
      <c r="BJ139" s="16" t="s">
        <v>84</v>
      </c>
      <c r="BK139" s="183">
        <f>ROUND(I139*H139,2)</f>
        <v>0</v>
      </c>
      <c r="BL139" s="16" t="s">
        <v>215</v>
      </c>
      <c r="BM139" s="182" t="s">
        <v>795</v>
      </c>
    </row>
    <row r="140" s="2" customFormat="1" ht="19.8" customHeight="1">
      <c r="A140" s="35"/>
      <c r="B140" s="169"/>
      <c r="C140" s="170" t="s">
        <v>215</v>
      </c>
      <c r="D140" s="170" t="s">
        <v>137</v>
      </c>
      <c r="E140" s="171" t="s">
        <v>796</v>
      </c>
      <c r="F140" s="172" t="s">
        <v>797</v>
      </c>
      <c r="G140" s="173" t="s">
        <v>347</v>
      </c>
      <c r="H140" s="174">
        <v>3</v>
      </c>
      <c r="I140" s="175"/>
      <c r="J140" s="176">
        <f>ROUND(I140*H140,2)</f>
        <v>0</v>
      </c>
      <c r="K140" s="177"/>
      <c r="L140" s="36"/>
      <c r="M140" s="178" t="s">
        <v>1</v>
      </c>
      <c r="N140" s="179" t="s">
        <v>41</v>
      </c>
      <c r="O140" s="74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2" t="s">
        <v>215</v>
      </c>
      <c r="AT140" s="182" t="s">
        <v>137</v>
      </c>
      <c r="AU140" s="182" t="s">
        <v>84</v>
      </c>
      <c r="AY140" s="16" t="s">
        <v>134</v>
      </c>
      <c r="BE140" s="183">
        <f>IF(N140="základní",J140,0)</f>
        <v>0</v>
      </c>
      <c r="BF140" s="183">
        <f>IF(N140="snížená",J140,0)</f>
        <v>0</v>
      </c>
      <c r="BG140" s="183">
        <f>IF(N140="zákl. přenesená",J140,0)</f>
        <v>0</v>
      </c>
      <c r="BH140" s="183">
        <f>IF(N140="sníž. přenesená",J140,0)</f>
        <v>0</v>
      </c>
      <c r="BI140" s="183">
        <f>IF(N140="nulová",J140,0)</f>
        <v>0</v>
      </c>
      <c r="BJ140" s="16" t="s">
        <v>84</v>
      </c>
      <c r="BK140" s="183">
        <f>ROUND(I140*H140,2)</f>
        <v>0</v>
      </c>
      <c r="BL140" s="16" t="s">
        <v>215</v>
      </c>
      <c r="BM140" s="182" t="s">
        <v>798</v>
      </c>
    </row>
    <row r="141" s="2" customFormat="1" ht="14.4" customHeight="1">
      <c r="A141" s="35"/>
      <c r="B141" s="169"/>
      <c r="C141" s="170" t="s">
        <v>220</v>
      </c>
      <c r="D141" s="170" t="s">
        <v>137</v>
      </c>
      <c r="E141" s="171" t="s">
        <v>799</v>
      </c>
      <c r="F141" s="172" t="s">
        <v>800</v>
      </c>
      <c r="G141" s="173" t="s">
        <v>347</v>
      </c>
      <c r="H141" s="174">
        <v>10</v>
      </c>
      <c r="I141" s="175"/>
      <c r="J141" s="176">
        <f>ROUND(I141*H141,2)</f>
        <v>0</v>
      </c>
      <c r="K141" s="177"/>
      <c r="L141" s="36"/>
      <c r="M141" s="178" t="s">
        <v>1</v>
      </c>
      <c r="N141" s="179" t="s">
        <v>41</v>
      </c>
      <c r="O141" s="74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2" t="s">
        <v>215</v>
      </c>
      <c r="AT141" s="182" t="s">
        <v>137</v>
      </c>
      <c r="AU141" s="182" t="s">
        <v>84</v>
      </c>
      <c r="AY141" s="16" t="s">
        <v>134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6" t="s">
        <v>84</v>
      </c>
      <c r="BK141" s="183">
        <f>ROUND(I141*H141,2)</f>
        <v>0</v>
      </c>
      <c r="BL141" s="16" t="s">
        <v>215</v>
      </c>
      <c r="BM141" s="182" t="s">
        <v>801</v>
      </c>
    </row>
    <row r="142" s="2" customFormat="1" ht="14.4" customHeight="1">
      <c r="A142" s="35"/>
      <c r="B142" s="169"/>
      <c r="C142" s="170" t="s">
        <v>226</v>
      </c>
      <c r="D142" s="170" t="s">
        <v>137</v>
      </c>
      <c r="E142" s="171" t="s">
        <v>802</v>
      </c>
      <c r="F142" s="172" t="s">
        <v>803</v>
      </c>
      <c r="G142" s="173" t="s">
        <v>347</v>
      </c>
      <c r="H142" s="174">
        <v>4</v>
      </c>
      <c r="I142" s="175"/>
      <c r="J142" s="176">
        <f>ROUND(I142*H142,2)</f>
        <v>0</v>
      </c>
      <c r="K142" s="177"/>
      <c r="L142" s="36"/>
      <c r="M142" s="178" t="s">
        <v>1</v>
      </c>
      <c r="N142" s="179" t="s">
        <v>41</v>
      </c>
      <c r="O142" s="74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2" t="s">
        <v>215</v>
      </c>
      <c r="AT142" s="182" t="s">
        <v>137</v>
      </c>
      <c r="AU142" s="182" t="s">
        <v>84</v>
      </c>
      <c r="AY142" s="16" t="s">
        <v>134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6" t="s">
        <v>84</v>
      </c>
      <c r="BK142" s="183">
        <f>ROUND(I142*H142,2)</f>
        <v>0</v>
      </c>
      <c r="BL142" s="16" t="s">
        <v>215</v>
      </c>
      <c r="BM142" s="182" t="s">
        <v>804</v>
      </c>
    </row>
    <row r="143" s="2" customFormat="1" ht="14.4" customHeight="1">
      <c r="A143" s="35"/>
      <c r="B143" s="169"/>
      <c r="C143" s="170" t="s">
        <v>234</v>
      </c>
      <c r="D143" s="170" t="s">
        <v>137</v>
      </c>
      <c r="E143" s="171" t="s">
        <v>805</v>
      </c>
      <c r="F143" s="172" t="s">
        <v>806</v>
      </c>
      <c r="G143" s="173" t="s">
        <v>347</v>
      </c>
      <c r="H143" s="174">
        <v>4</v>
      </c>
      <c r="I143" s="175"/>
      <c r="J143" s="176">
        <f>ROUND(I143*H143,2)</f>
        <v>0</v>
      </c>
      <c r="K143" s="177"/>
      <c r="L143" s="36"/>
      <c r="M143" s="178" t="s">
        <v>1</v>
      </c>
      <c r="N143" s="179" t="s">
        <v>41</v>
      </c>
      <c r="O143" s="74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2" t="s">
        <v>215</v>
      </c>
      <c r="AT143" s="182" t="s">
        <v>137</v>
      </c>
      <c r="AU143" s="182" t="s">
        <v>84</v>
      </c>
      <c r="AY143" s="16" t="s">
        <v>134</v>
      </c>
      <c r="BE143" s="183">
        <f>IF(N143="základní",J143,0)</f>
        <v>0</v>
      </c>
      <c r="BF143" s="183">
        <f>IF(N143="snížená",J143,0)</f>
        <v>0</v>
      </c>
      <c r="BG143" s="183">
        <f>IF(N143="zákl. přenesená",J143,0)</f>
        <v>0</v>
      </c>
      <c r="BH143" s="183">
        <f>IF(N143="sníž. přenesená",J143,0)</f>
        <v>0</v>
      </c>
      <c r="BI143" s="183">
        <f>IF(N143="nulová",J143,0)</f>
        <v>0</v>
      </c>
      <c r="BJ143" s="16" t="s">
        <v>84</v>
      </c>
      <c r="BK143" s="183">
        <f>ROUND(I143*H143,2)</f>
        <v>0</v>
      </c>
      <c r="BL143" s="16" t="s">
        <v>215</v>
      </c>
      <c r="BM143" s="182" t="s">
        <v>807</v>
      </c>
    </row>
    <row r="144" s="2" customFormat="1" ht="14.4" customHeight="1">
      <c r="A144" s="35"/>
      <c r="B144" s="169"/>
      <c r="C144" s="170" t="s">
        <v>238</v>
      </c>
      <c r="D144" s="170" t="s">
        <v>137</v>
      </c>
      <c r="E144" s="171" t="s">
        <v>808</v>
      </c>
      <c r="F144" s="172" t="s">
        <v>809</v>
      </c>
      <c r="G144" s="173" t="s">
        <v>347</v>
      </c>
      <c r="H144" s="174">
        <v>14</v>
      </c>
      <c r="I144" s="175"/>
      <c r="J144" s="176">
        <f>ROUND(I144*H144,2)</f>
        <v>0</v>
      </c>
      <c r="K144" s="177"/>
      <c r="L144" s="36"/>
      <c r="M144" s="178" t="s">
        <v>1</v>
      </c>
      <c r="N144" s="179" t="s">
        <v>41</v>
      </c>
      <c r="O144" s="74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2" t="s">
        <v>215</v>
      </c>
      <c r="AT144" s="182" t="s">
        <v>137</v>
      </c>
      <c r="AU144" s="182" t="s">
        <v>84</v>
      </c>
      <c r="AY144" s="16" t="s">
        <v>134</v>
      </c>
      <c r="BE144" s="183">
        <f>IF(N144="základní",J144,0)</f>
        <v>0</v>
      </c>
      <c r="BF144" s="183">
        <f>IF(N144="snížená",J144,0)</f>
        <v>0</v>
      </c>
      <c r="BG144" s="183">
        <f>IF(N144="zákl. přenesená",J144,0)</f>
        <v>0</v>
      </c>
      <c r="BH144" s="183">
        <f>IF(N144="sníž. přenesená",J144,0)</f>
        <v>0</v>
      </c>
      <c r="BI144" s="183">
        <f>IF(N144="nulová",J144,0)</f>
        <v>0</v>
      </c>
      <c r="BJ144" s="16" t="s">
        <v>84</v>
      </c>
      <c r="BK144" s="183">
        <f>ROUND(I144*H144,2)</f>
        <v>0</v>
      </c>
      <c r="BL144" s="16" t="s">
        <v>215</v>
      </c>
      <c r="BM144" s="182" t="s">
        <v>810</v>
      </c>
    </row>
    <row r="145" s="2" customFormat="1" ht="14.4" customHeight="1">
      <c r="A145" s="35"/>
      <c r="B145" s="169"/>
      <c r="C145" s="170" t="s">
        <v>7</v>
      </c>
      <c r="D145" s="170" t="s">
        <v>137</v>
      </c>
      <c r="E145" s="171" t="s">
        <v>811</v>
      </c>
      <c r="F145" s="172" t="s">
        <v>812</v>
      </c>
      <c r="G145" s="173" t="s">
        <v>347</v>
      </c>
      <c r="H145" s="174">
        <v>15</v>
      </c>
      <c r="I145" s="175"/>
      <c r="J145" s="176">
        <f>ROUND(I145*H145,2)</f>
        <v>0</v>
      </c>
      <c r="K145" s="177"/>
      <c r="L145" s="36"/>
      <c r="M145" s="178" t="s">
        <v>1</v>
      </c>
      <c r="N145" s="179" t="s">
        <v>41</v>
      </c>
      <c r="O145" s="74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2" t="s">
        <v>215</v>
      </c>
      <c r="AT145" s="182" t="s">
        <v>137</v>
      </c>
      <c r="AU145" s="182" t="s">
        <v>84</v>
      </c>
      <c r="AY145" s="16" t="s">
        <v>134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6" t="s">
        <v>84</v>
      </c>
      <c r="BK145" s="183">
        <f>ROUND(I145*H145,2)</f>
        <v>0</v>
      </c>
      <c r="BL145" s="16" t="s">
        <v>215</v>
      </c>
      <c r="BM145" s="182" t="s">
        <v>813</v>
      </c>
    </row>
    <row r="146" s="2" customFormat="1" ht="14.4" customHeight="1">
      <c r="A146" s="35"/>
      <c r="B146" s="169"/>
      <c r="C146" s="170" t="s">
        <v>245</v>
      </c>
      <c r="D146" s="170" t="s">
        <v>137</v>
      </c>
      <c r="E146" s="171" t="s">
        <v>814</v>
      </c>
      <c r="F146" s="172" t="s">
        <v>815</v>
      </c>
      <c r="G146" s="173" t="s">
        <v>347</v>
      </c>
      <c r="H146" s="174">
        <v>25</v>
      </c>
      <c r="I146" s="175"/>
      <c r="J146" s="176">
        <f>ROUND(I146*H146,2)</f>
        <v>0</v>
      </c>
      <c r="K146" s="177"/>
      <c r="L146" s="36"/>
      <c r="M146" s="178" t="s">
        <v>1</v>
      </c>
      <c r="N146" s="179" t="s">
        <v>41</v>
      </c>
      <c r="O146" s="74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2" t="s">
        <v>215</v>
      </c>
      <c r="AT146" s="182" t="s">
        <v>137</v>
      </c>
      <c r="AU146" s="182" t="s">
        <v>84</v>
      </c>
      <c r="AY146" s="16" t="s">
        <v>134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6" t="s">
        <v>84</v>
      </c>
      <c r="BK146" s="183">
        <f>ROUND(I146*H146,2)</f>
        <v>0</v>
      </c>
      <c r="BL146" s="16" t="s">
        <v>215</v>
      </c>
      <c r="BM146" s="182" t="s">
        <v>816</v>
      </c>
    </row>
    <row r="147" s="2" customFormat="1" ht="14.4" customHeight="1">
      <c r="A147" s="35"/>
      <c r="B147" s="169"/>
      <c r="C147" s="170" t="s">
        <v>250</v>
      </c>
      <c r="D147" s="170" t="s">
        <v>137</v>
      </c>
      <c r="E147" s="171" t="s">
        <v>817</v>
      </c>
      <c r="F147" s="172" t="s">
        <v>818</v>
      </c>
      <c r="G147" s="173" t="s">
        <v>347</v>
      </c>
      <c r="H147" s="174">
        <v>25</v>
      </c>
      <c r="I147" s="175"/>
      <c r="J147" s="176">
        <f>ROUND(I147*H147,2)</f>
        <v>0</v>
      </c>
      <c r="K147" s="177"/>
      <c r="L147" s="36"/>
      <c r="M147" s="178" t="s">
        <v>1</v>
      </c>
      <c r="N147" s="179" t="s">
        <v>41</v>
      </c>
      <c r="O147" s="74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2" t="s">
        <v>215</v>
      </c>
      <c r="AT147" s="182" t="s">
        <v>137</v>
      </c>
      <c r="AU147" s="182" t="s">
        <v>84</v>
      </c>
      <c r="AY147" s="16" t="s">
        <v>134</v>
      </c>
      <c r="BE147" s="183">
        <f>IF(N147="základní",J147,0)</f>
        <v>0</v>
      </c>
      <c r="BF147" s="183">
        <f>IF(N147="snížená",J147,0)</f>
        <v>0</v>
      </c>
      <c r="BG147" s="183">
        <f>IF(N147="zákl. přenesená",J147,0)</f>
        <v>0</v>
      </c>
      <c r="BH147" s="183">
        <f>IF(N147="sníž. přenesená",J147,0)</f>
        <v>0</v>
      </c>
      <c r="BI147" s="183">
        <f>IF(N147="nulová",J147,0)</f>
        <v>0</v>
      </c>
      <c r="BJ147" s="16" t="s">
        <v>84</v>
      </c>
      <c r="BK147" s="183">
        <f>ROUND(I147*H147,2)</f>
        <v>0</v>
      </c>
      <c r="BL147" s="16" t="s">
        <v>215</v>
      </c>
      <c r="BM147" s="182" t="s">
        <v>819</v>
      </c>
    </row>
    <row r="148" s="2" customFormat="1" ht="14.4" customHeight="1">
      <c r="A148" s="35"/>
      <c r="B148" s="169"/>
      <c r="C148" s="170" t="s">
        <v>254</v>
      </c>
      <c r="D148" s="170" t="s">
        <v>137</v>
      </c>
      <c r="E148" s="171" t="s">
        <v>820</v>
      </c>
      <c r="F148" s="172" t="s">
        <v>821</v>
      </c>
      <c r="G148" s="173" t="s">
        <v>347</v>
      </c>
      <c r="H148" s="174">
        <v>25</v>
      </c>
      <c r="I148" s="175"/>
      <c r="J148" s="176">
        <f>ROUND(I148*H148,2)</f>
        <v>0</v>
      </c>
      <c r="K148" s="177"/>
      <c r="L148" s="36"/>
      <c r="M148" s="178" t="s">
        <v>1</v>
      </c>
      <c r="N148" s="179" t="s">
        <v>41</v>
      </c>
      <c r="O148" s="74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2" t="s">
        <v>215</v>
      </c>
      <c r="AT148" s="182" t="s">
        <v>137</v>
      </c>
      <c r="AU148" s="182" t="s">
        <v>84</v>
      </c>
      <c r="AY148" s="16" t="s">
        <v>134</v>
      </c>
      <c r="BE148" s="183">
        <f>IF(N148="základní",J148,0)</f>
        <v>0</v>
      </c>
      <c r="BF148" s="183">
        <f>IF(N148="snížená",J148,0)</f>
        <v>0</v>
      </c>
      <c r="BG148" s="183">
        <f>IF(N148="zákl. přenesená",J148,0)</f>
        <v>0</v>
      </c>
      <c r="BH148" s="183">
        <f>IF(N148="sníž. přenesená",J148,0)</f>
        <v>0</v>
      </c>
      <c r="BI148" s="183">
        <f>IF(N148="nulová",J148,0)</f>
        <v>0</v>
      </c>
      <c r="BJ148" s="16" t="s">
        <v>84</v>
      </c>
      <c r="BK148" s="183">
        <f>ROUND(I148*H148,2)</f>
        <v>0</v>
      </c>
      <c r="BL148" s="16" t="s">
        <v>215</v>
      </c>
      <c r="BM148" s="182" t="s">
        <v>822</v>
      </c>
    </row>
    <row r="149" s="2" customFormat="1" ht="14.4" customHeight="1">
      <c r="A149" s="35"/>
      <c r="B149" s="169"/>
      <c r="C149" s="170" t="s">
        <v>260</v>
      </c>
      <c r="D149" s="170" t="s">
        <v>137</v>
      </c>
      <c r="E149" s="171" t="s">
        <v>823</v>
      </c>
      <c r="F149" s="172" t="s">
        <v>824</v>
      </c>
      <c r="G149" s="173" t="s">
        <v>347</v>
      </c>
      <c r="H149" s="174">
        <v>10</v>
      </c>
      <c r="I149" s="175"/>
      <c r="J149" s="176">
        <f>ROUND(I149*H149,2)</f>
        <v>0</v>
      </c>
      <c r="K149" s="177"/>
      <c r="L149" s="36"/>
      <c r="M149" s="178" t="s">
        <v>1</v>
      </c>
      <c r="N149" s="179" t="s">
        <v>41</v>
      </c>
      <c r="O149" s="74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2" t="s">
        <v>215</v>
      </c>
      <c r="AT149" s="182" t="s">
        <v>137</v>
      </c>
      <c r="AU149" s="182" t="s">
        <v>84</v>
      </c>
      <c r="AY149" s="16" t="s">
        <v>134</v>
      </c>
      <c r="BE149" s="183">
        <f>IF(N149="základní",J149,0)</f>
        <v>0</v>
      </c>
      <c r="BF149" s="183">
        <f>IF(N149="snížená",J149,0)</f>
        <v>0</v>
      </c>
      <c r="BG149" s="183">
        <f>IF(N149="zákl. přenesená",J149,0)</f>
        <v>0</v>
      </c>
      <c r="BH149" s="183">
        <f>IF(N149="sníž. přenesená",J149,0)</f>
        <v>0</v>
      </c>
      <c r="BI149" s="183">
        <f>IF(N149="nulová",J149,0)</f>
        <v>0</v>
      </c>
      <c r="BJ149" s="16" t="s">
        <v>84</v>
      </c>
      <c r="BK149" s="183">
        <f>ROUND(I149*H149,2)</f>
        <v>0</v>
      </c>
      <c r="BL149" s="16" t="s">
        <v>215</v>
      </c>
      <c r="BM149" s="182" t="s">
        <v>825</v>
      </c>
    </row>
    <row r="150" s="2" customFormat="1" ht="14.4" customHeight="1">
      <c r="A150" s="35"/>
      <c r="B150" s="169"/>
      <c r="C150" s="170" t="s">
        <v>265</v>
      </c>
      <c r="D150" s="170" t="s">
        <v>137</v>
      </c>
      <c r="E150" s="171" t="s">
        <v>826</v>
      </c>
      <c r="F150" s="172" t="s">
        <v>827</v>
      </c>
      <c r="G150" s="173" t="s">
        <v>347</v>
      </c>
      <c r="H150" s="174">
        <v>5</v>
      </c>
      <c r="I150" s="175"/>
      <c r="J150" s="176">
        <f>ROUND(I150*H150,2)</f>
        <v>0</v>
      </c>
      <c r="K150" s="177"/>
      <c r="L150" s="36"/>
      <c r="M150" s="178" t="s">
        <v>1</v>
      </c>
      <c r="N150" s="179" t="s">
        <v>41</v>
      </c>
      <c r="O150" s="74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2" t="s">
        <v>215</v>
      </c>
      <c r="AT150" s="182" t="s">
        <v>137</v>
      </c>
      <c r="AU150" s="182" t="s">
        <v>84</v>
      </c>
      <c r="AY150" s="16" t="s">
        <v>134</v>
      </c>
      <c r="BE150" s="183">
        <f>IF(N150="základní",J150,0)</f>
        <v>0</v>
      </c>
      <c r="BF150" s="183">
        <f>IF(N150="snížená",J150,0)</f>
        <v>0</v>
      </c>
      <c r="BG150" s="183">
        <f>IF(N150="zákl. přenesená",J150,0)</f>
        <v>0</v>
      </c>
      <c r="BH150" s="183">
        <f>IF(N150="sníž. přenesená",J150,0)</f>
        <v>0</v>
      </c>
      <c r="BI150" s="183">
        <f>IF(N150="nulová",J150,0)</f>
        <v>0</v>
      </c>
      <c r="BJ150" s="16" t="s">
        <v>84</v>
      </c>
      <c r="BK150" s="183">
        <f>ROUND(I150*H150,2)</f>
        <v>0</v>
      </c>
      <c r="BL150" s="16" t="s">
        <v>215</v>
      </c>
      <c r="BM150" s="182" t="s">
        <v>828</v>
      </c>
    </row>
    <row r="151" s="2" customFormat="1" ht="14.4" customHeight="1">
      <c r="A151" s="35"/>
      <c r="B151" s="169"/>
      <c r="C151" s="170" t="s">
        <v>269</v>
      </c>
      <c r="D151" s="170" t="s">
        <v>137</v>
      </c>
      <c r="E151" s="171" t="s">
        <v>829</v>
      </c>
      <c r="F151" s="172" t="s">
        <v>830</v>
      </c>
      <c r="G151" s="173" t="s">
        <v>347</v>
      </c>
      <c r="H151" s="174">
        <v>1</v>
      </c>
      <c r="I151" s="175"/>
      <c r="J151" s="176">
        <f>ROUND(I151*H151,2)</f>
        <v>0</v>
      </c>
      <c r="K151" s="177"/>
      <c r="L151" s="36"/>
      <c r="M151" s="178" t="s">
        <v>1</v>
      </c>
      <c r="N151" s="179" t="s">
        <v>41</v>
      </c>
      <c r="O151" s="74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2" t="s">
        <v>215</v>
      </c>
      <c r="AT151" s="182" t="s">
        <v>137</v>
      </c>
      <c r="AU151" s="182" t="s">
        <v>84</v>
      </c>
      <c r="AY151" s="16" t="s">
        <v>134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6" t="s">
        <v>84</v>
      </c>
      <c r="BK151" s="183">
        <f>ROUND(I151*H151,2)</f>
        <v>0</v>
      </c>
      <c r="BL151" s="16" t="s">
        <v>215</v>
      </c>
      <c r="BM151" s="182" t="s">
        <v>831</v>
      </c>
    </row>
    <row r="152" s="2" customFormat="1" ht="19.8" customHeight="1">
      <c r="A152" s="35"/>
      <c r="B152" s="169"/>
      <c r="C152" s="170" t="s">
        <v>274</v>
      </c>
      <c r="D152" s="170" t="s">
        <v>137</v>
      </c>
      <c r="E152" s="171" t="s">
        <v>832</v>
      </c>
      <c r="F152" s="172" t="s">
        <v>833</v>
      </c>
      <c r="G152" s="173" t="s">
        <v>202</v>
      </c>
      <c r="H152" s="174">
        <v>840</v>
      </c>
      <c r="I152" s="175"/>
      <c r="J152" s="176">
        <f>ROUND(I152*H152,2)</f>
        <v>0</v>
      </c>
      <c r="K152" s="177"/>
      <c r="L152" s="36"/>
      <c r="M152" s="178" t="s">
        <v>1</v>
      </c>
      <c r="N152" s="179" t="s">
        <v>41</v>
      </c>
      <c r="O152" s="74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2" t="s">
        <v>215</v>
      </c>
      <c r="AT152" s="182" t="s">
        <v>137</v>
      </c>
      <c r="AU152" s="182" t="s">
        <v>84</v>
      </c>
      <c r="AY152" s="16" t="s">
        <v>134</v>
      </c>
      <c r="BE152" s="183">
        <f>IF(N152="základní",J152,0)</f>
        <v>0</v>
      </c>
      <c r="BF152" s="183">
        <f>IF(N152="snížená",J152,0)</f>
        <v>0</v>
      </c>
      <c r="BG152" s="183">
        <f>IF(N152="zákl. přenesená",J152,0)</f>
        <v>0</v>
      </c>
      <c r="BH152" s="183">
        <f>IF(N152="sníž. přenesená",J152,0)</f>
        <v>0</v>
      </c>
      <c r="BI152" s="183">
        <f>IF(N152="nulová",J152,0)</f>
        <v>0</v>
      </c>
      <c r="BJ152" s="16" t="s">
        <v>84</v>
      </c>
      <c r="BK152" s="183">
        <f>ROUND(I152*H152,2)</f>
        <v>0</v>
      </c>
      <c r="BL152" s="16" t="s">
        <v>215</v>
      </c>
      <c r="BM152" s="182" t="s">
        <v>834</v>
      </c>
    </row>
    <row r="153" s="2" customFormat="1" ht="14.4" customHeight="1">
      <c r="A153" s="35"/>
      <c r="B153" s="169"/>
      <c r="C153" s="170" t="s">
        <v>281</v>
      </c>
      <c r="D153" s="170" t="s">
        <v>137</v>
      </c>
      <c r="E153" s="171" t="s">
        <v>835</v>
      </c>
      <c r="F153" s="172" t="s">
        <v>836</v>
      </c>
      <c r="G153" s="173" t="s">
        <v>202</v>
      </c>
      <c r="H153" s="174">
        <v>300</v>
      </c>
      <c r="I153" s="175"/>
      <c r="J153" s="176">
        <f>ROUND(I153*H153,2)</f>
        <v>0</v>
      </c>
      <c r="K153" s="177"/>
      <c r="L153" s="36"/>
      <c r="M153" s="178" t="s">
        <v>1</v>
      </c>
      <c r="N153" s="179" t="s">
        <v>41</v>
      </c>
      <c r="O153" s="74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2" t="s">
        <v>215</v>
      </c>
      <c r="AT153" s="182" t="s">
        <v>137</v>
      </c>
      <c r="AU153" s="182" t="s">
        <v>84</v>
      </c>
      <c r="AY153" s="16" t="s">
        <v>134</v>
      </c>
      <c r="BE153" s="183">
        <f>IF(N153="základní",J153,0)</f>
        <v>0</v>
      </c>
      <c r="BF153" s="183">
        <f>IF(N153="snížená",J153,0)</f>
        <v>0</v>
      </c>
      <c r="BG153" s="183">
        <f>IF(N153="zákl. přenesená",J153,0)</f>
        <v>0</v>
      </c>
      <c r="BH153" s="183">
        <f>IF(N153="sníž. přenesená",J153,0)</f>
        <v>0</v>
      </c>
      <c r="BI153" s="183">
        <f>IF(N153="nulová",J153,0)</f>
        <v>0</v>
      </c>
      <c r="BJ153" s="16" t="s">
        <v>84</v>
      </c>
      <c r="BK153" s="183">
        <f>ROUND(I153*H153,2)</f>
        <v>0</v>
      </c>
      <c r="BL153" s="16" t="s">
        <v>215</v>
      </c>
      <c r="BM153" s="182" t="s">
        <v>837</v>
      </c>
    </row>
    <row r="154" s="2" customFormat="1" ht="22.2" customHeight="1">
      <c r="A154" s="35"/>
      <c r="B154" s="169"/>
      <c r="C154" s="170" t="s">
        <v>290</v>
      </c>
      <c r="D154" s="170" t="s">
        <v>137</v>
      </c>
      <c r="E154" s="171" t="s">
        <v>838</v>
      </c>
      <c r="F154" s="172" t="s">
        <v>839</v>
      </c>
      <c r="G154" s="173" t="s">
        <v>202</v>
      </c>
      <c r="H154" s="174">
        <v>80</v>
      </c>
      <c r="I154" s="175"/>
      <c r="J154" s="176">
        <f>ROUND(I154*H154,2)</f>
        <v>0</v>
      </c>
      <c r="K154" s="177"/>
      <c r="L154" s="36"/>
      <c r="M154" s="178" t="s">
        <v>1</v>
      </c>
      <c r="N154" s="179" t="s">
        <v>41</v>
      </c>
      <c r="O154" s="74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2" t="s">
        <v>215</v>
      </c>
      <c r="AT154" s="182" t="s">
        <v>137</v>
      </c>
      <c r="AU154" s="182" t="s">
        <v>84</v>
      </c>
      <c r="AY154" s="16" t="s">
        <v>134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6" t="s">
        <v>84</v>
      </c>
      <c r="BK154" s="183">
        <f>ROUND(I154*H154,2)</f>
        <v>0</v>
      </c>
      <c r="BL154" s="16" t="s">
        <v>215</v>
      </c>
      <c r="BM154" s="182" t="s">
        <v>840</v>
      </c>
    </row>
    <row r="155" s="2" customFormat="1" ht="14.4" customHeight="1">
      <c r="A155" s="35"/>
      <c r="B155" s="169"/>
      <c r="C155" s="170" t="s">
        <v>297</v>
      </c>
      <c r="D155" s="170" t="s">
        <v>137</v>
      </c>
      <c r="E155" s="171" t="s">
        <v>841</v>
      </c>
      <c r="F155" s="172" t="s">
        <v>842</v>
      </c>
      <c r="G155" s="173" t="s">
        <v>347</v>
      </c>
      <c r="H155" s="174">
        <v>4</v>
      </c>
      <c r="I155" s="175"/>
      <c r="J155" s="176">
        <f>ROUND(I155*H155,2)</f>
        <v>0</v>
      </c>
      <c r="K155" s="177"/>
      <c r="L155" s="36"/>
      <c r="M155" s="178" t="s">
        <v>1</v>
      </c>
      <c r="N155" s="179" t="s">
        <v>41</v>
      </c>
      <c r="O155" s="74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2" t="s">
        <v>215</v>
      </c>
      <c r="AT155" s="182" t="s">
        <v>137</v>
      </c>
      <c r="AU155" s="182" t="s">
        <v>84</v>
      </c>
      <c r="AY155" s="16" t="s">
        <v>134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6" t="s">
        <v>84</v>
      </c>
      <c r="BK155" s="183">
        <f>ROUND(I155*H155,2)</f>
        <v>0</v>
      </c>
      <c r="BL155" s="16" t="s">
        <v>215</v>
      </c>
      <c r="BM155" s="182" t="s">
        <v>843</v>
      </c>
    </row>
    <row r="156" s="2" customFormat="1" ht="14.4" customHeight="1">
      <c r="A156" s="35"/>
      <c r="B156" s="169"/>
      <c r="C156" s="170" t="s">
        <v>257</v>
      </c>
      <c r="D156" s="170" t="s">
        <v>137</v>
      </c>
      <c r="E156" s="171" t="s">
        <v>844</v>
      </c>
      <c r="F156" s="172" t="s">
        <v>845</v>
      </c>
      <c r="G156" s="173" t="s">
        <v>347</v>
      </c>
      <c r="H156" s="174">
        <v>85</v>
      </c>
      <c r="I156" s="175"/>
      <c r="J156" s="176">
        <f>ROUND(I156*H156,2)</f>
        <v>0</v>
      </c>
      <c r="K156" s="177"/>
      <c r="L156" s="36"/>
      <c r="M156" s="178" t="s">
        <v>1</v>
      </c>
      <c r="N156" s="179" t="s">
        <v>41</v>
      </c>
      <c r="O156" s="74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2" t="s">
        <v>215</v>
      </c>
      <c r="AT156" s="182" t="s">
        <v>137</v>
      </c>
      <c r="AU156" s="182" t="s">
        <v>84</v>
      </c>
      <c r="AY156" s="16" t="s">
        <v>134</v>
      </c>
      <c r="BE156" s="183">
        <f>IF(N156="základní",J156,0)</f>
        <v>0</v>
      </c>
      <c r="BF156" s="183">
        <f>IF(N156="snížená",J156,0)</f>
        <v>0</v>
      </c>
      <c r="BG156" s="183">
        <f>IF(N156="zákl. přenesená",J156,0)</f>
        <v>0</v>
      </c>
      <c r="BH156" s="183">
        <f>IF(N156="sníž. přenesená",J156,0)</f>
        <v>0</v>
      </c>
      <c r="BI156" s="183">
        <f>IF(N156="nulová",J156,0)</f>
        <v>0</v>
      </c>
      <c r="BJ156" s="16" t="s">
        <v>84</v>
      </c>
      <c r="BK156" s="183">
        <f>ROUND(I156*H156,2)</f>
        <v>0</v>
      </c>
      <c r="BL156" s="16" t="s">
        <v>215</v>
      </c>
      <c r="BM156" s="182" t="s">
        <v>846</v>
      </c>
    </row>
    <row r="157" s="2" customFormat="1" ht="14.4" customHeight="1">
      <c r="A157" s="35"/>
      <c r="B157" s="169"/>
      <c r="C157" s="170" t="s">
        <v>416</v>
      </c>
      <c r="D157" s="170" t="s">
        <v>137</v>
      </c>
      <c r="E157" s="171" t="s">
        <v>847</v>
      </c>
      <c r="F157" s="172" t="s">
        <v>848</v>
      </c>
      <c r="G157" s="173" t="s">
        <v>347</v>
      </c>
      <c r="H157" s="174">
        <v>184</v>
      </c>
      <c r="I157" s="175"/>
      <c r="J157" s="176">
        <f>ROUND(I157*H157,2)</f>
        <v>0</v>
      </c>
      <c r="K157" s="177"/>
      <c r="L157" s="36"/>
      <c r="M157" s="178" t="s">
        <v>1</v>
      </c>
      <c r="N157" s="179" t="s">
        <v>41</v>
      </c>
      <c r="O157" s="74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2" t="s">
        <v>215</v>
      </c>
      <c r="AT157" s="182" t="s">
        <v>137</v>
      </c>
      <c r="AU157" s="182" t="s">
        <v>84</v>
      </c>
      <c r="AY157" s="16" t="s">
        <v>134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6" t="s">
        <v>84</v>
      </c>
      <c r="BK157" s="183">
        <f>ROUND(I157*H157,2)</f>
        <v>0</v>
      </c>
      <c r="BL157" s="16" t="s">
        <v>215</v>
      </c>
      <c r="BM157" s="182" t="s">
        <v>849</v>
      </c>
    </row>
    <row r="158" s="2" customFormat="1" ht="14.4" customHeight="1">
      <c r="A158" s="35"/>
      <c r="B158" s="169"/>
      <c r="C158" s="170" t="s">
        <v>421</v>
      </c>
      <c r="D158" s="170" t="s">
        <v>137</v>
      </c>
      <c r="E158" s="171" t="s">
        <v>850</v>
      </c>
      <c r="F158" s="172" t="s">
        <v>851</v>
      </c>
      <c r="G158" s="173" t="s">
        <v>347</v>
      </c>
      <c r="H158" s="174">
        <v>1</v>
      </c>
      <c r="I158" s="175"/>
      <c r="J158" s="176">
        <f>ROUND(I158*H158,2)</f>
        <v>0</v>
      </c>
      <c r="K158" s="177"/>
      <c r="L158" s="36"/>
      <c r="M158" s="178" t="s">
        <v>1</v>
      </c>
      <c r="N158" s="179" t="s">
        <v>41</v>
      </c>
      <c r="O158" s="74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2" t="s">
        <v>215</v>
      </c>
      <c r="AT158" s="182" t="s">
        <v>137</v>
      </c>
      <c r="AU158" s="182" t="s">
        <v>84</v>
      </c>
      <c r="AY158" s="16" t="s">
        <v>134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6" t="s">
        <v>84</v>
      </c>
      <c r="BK158" s="183">
        <f>ROUND(I158*H158,2)</f>
        <v>0</v>
      </c>
      <c r="BL158" s="16" t="s">
        <v>215</v>
      </c>
      <c r="BM158" s="182" t="s">
        <v>852</v>
      </c>
    </row>
    <row r="159" s="2" customFormat="1" ht="14.4" customHeight="1">
      <c r="A159" s="35"/>
      <c r="B159" s="169"/>
      <c r="C159" s="170" t="s">
        <v>426</v>
      </c>
      <c r="D159" s="170" t="s">
        <v>137</v>
      </c>
      <c r="E159" s="171" t="s">
        <v>853</v>
      </c>
      <c r="F159" s="172" t="s">
        <v>854</v>
      </c>
      <c r="G159" s="173" t="s">
        <v>347</v>
      </c>
      <c r="H159" s="174">
        <v>28</v>
      </c>
      <c r="I159" s="175"/>
      <c r="J159" s="176">
        <f>ROUND(I159*H159,2)</f>
        <v>0</v>
      </c>
      <c r="K159" s="177"/>
      <c r="L159" s="36"/>
      <c r="M159" s="178" t="s">
        <v>1</v>
      </c>
      <c r="N159" s="179" t="s">
        <v>41</v>
      </c>
      <c r="O159" s="74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2" t="s">
        <v>215</v>
      </c>
      <c r="AT159" s="182" t="s">
        <v>137</v>
      </c>
      <c r="AU159" s="182" t="s">
        <v>84</v>
      </c>
      <c r="AY159" s="16" t="s">
        <v>134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6" t="s">
        <v>84</v>
      </c>
      <c r="BK159" s="183">
        <f>ROUND(I159*H159,2)</f>
        <v>0</v>
      </c>
      <c r="BL159" s="16" t="s">
        <v>215</v>
      </c>
      <c r="BM159" s="182" t="s">
        <v>855</v>
      </c>
    </row>
    <row r="160" s="12" customFormat="1" ht="25.92" customHeight="1">
      <c r="A160" s="12"/>
      <c r="B160" s="156"/>
      <c r="C160" s="12"/>
      <c r="D160" s="157" t="s">
        <v>75</v>
      </c>
      <c r="E160" s="158" t="s">
        <v>856</v>
      </c>
      <c r="F160" s="158" t="s">
        <v>857</v>
      </c>
      <c r="G160" s="12"/>
      <c r="H160" s="12"/>
      <c r="I160" s="159"/>
      <c r="J160" s="160">
        <f>BK160</f>
        <v>0</v>
      </c>
      <c r="K160" s="12"/>
      <c r="L160" s="156"/>
      <c r="M160" s="161"/>
      <c r="N160" s="162"/>
      <c r="O160" s="162"/>
      <c r="P160" s="163">
        <f>SUM(P161:P167)</f>
        <v>0</v>
      </c>
      <c r="Q160" s="162"/>
      <c r="R160" s="163">
        <f>SUM(R161:R167)</f>
        <v>0</v>
      </c>
      <c r="S160" s="162"/>
      <c r="T160" s="164">
        <f>SUM(T161:T167)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7" t="s">
        <v>84</v>
      </c>
      <c r="AT160" s="165" t="s">
        <v>75</v>
      </c>
      <c r="AU160" s="165" t="s">
        <v>76</v>
      </c>
      <c r="AY160" s="157" t="s">
        <v>134</v>
      </c>
      <c r="BK160" s="166">
        <f>SUM(BK161:BK167)</f>
        <v>0</v>
      </c>
    </row>
    <row r="161" s="2" customFormat="1" ht="14.4" customHeight="1">
      <c r="A161" s="35"/>
      <c r="B161" s="169"/>
      <c r="C161" s="170" t="s">
        <v>431</v>
      </c>
      <c r="D161" s="170" t="s">
        <v>137</v>
      </c>
      <c r="E161" s="171" t="s">
        <v>858</v>
      </c>
      <c r="F161" s="172" t="s">
        <v>859</v>
      </c>
      <c r="G161" s="173" t="s">
        <v>347</v>
      </c>
      <c r="H161" s="174">
        <v>1</v>
      </c>
      <c r="I161" s="175"/>
      <c r="J161" s="176">
        <f>ROUND(I161*H161,2)</f>
        <v>0</v>
      </c>
      <c r="K161" s="177"/>
      <c r="L161" s="36"/>
      <c r="M161" s="178" t="s">
        <v>1</v>
      </c>
      <c r="N161" s="179" t="s">
        <v>41</v>
      </c>
      <c r="O161" s="74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2" t="s">
        <v>215</v>
      </c>
      <c r="AT161" s="182" t="s">
        <v>137</v>
      </c>
      <c r="AU161" s="182" t="s">
        <v>84</v>
      </c>
      <c r="AY161" s="16" t="s">
        <v>134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6" t="s">
        <v>84</v>
      </c>
      <c r="BK161" s="183">
        <f>ROUND(I161*H161,2)</f>
        <v>0</v>
      </c>
      <c r="BL161" s="16" t="s">
        <v>215</v>
      </c>
      <c r="BM161" s="182" t="s">
        <v>860</v>
      </c>
    </row>
    <row r="162" s="2" customFormat="1" ht="14.4" customHeight="1">
      <c r="A162" s="35"/>
      <c r="B162" s="169"/>
      <c r="C162" s="170" t="s">
        <v>435</v>
      </c>
      <c r="D162" s="170" t="s">
        <v>137</v>
      </c>
      <c r="E162" s="171" t="s">
        <v>861</v>
      </c>
      <c r="F162" s="172" t="s">
        <v>862</v>
      </c>
      <c r="G162" s="173" t="s">
        <v>347</v>
      </c>
      <c r="H162" s="174">
        <v>2</v>
      </c>
      <c r="I162" s="175"/>
      <c r="J162" s="176">
        <f>ROUND(I162*H162,2)</f>
        <v>0</v>
      </c>
      <c r="K162" s="177"/>
      <c r="L162" s="36"/>
      <c r="M162" s="178" t="s">
        <v>1</v>
      </c>
      <c r="N162" s="179" t="s">
        <v>41</v>
      </c>
      <c r="O162" s="74"/>
      <c r="P162" s="180">
        <f>O162*H162</f>
        <v>0</v>
      </c>
      <c r="Q162" s="180">
        <v>0</v>
      </c>
      <c r="R162" s="180">
        <f>Q162*H162</f>
        <v>0</v>
      </c>
      <c r="S162" s="180">
        <v>0</v>
      </c>
      <c r="T162" s="181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2" t="s">
        <v>215</v>
      </c>
      <c r="AT162" s="182" t="s">
        <v>137</v>
      </c>
      <c r="AU162" s="182" t="s">
        <v>84</v>
      </c>
      <c r="AY162" s="16" t="s">
        <v>134</v>
      </c>
      <c r="BE162" s="183">
        <f>IF(N162="základní",J162,0)</f>
        <v>0</v>
      </c>
      <c r="BF162" s="183">
        <f>IF(N162="snížená",J162,0)</f>
        <v>0</v>
      </c>
      <c r="BG162" s="183">
        <f>IF(N162="zákl. přenesená",J162,0)</f>
        <v>0</v>
      </c>
      <c r="BH162" s="183">
        <f>IF(N162="sníž. přenesená",J162,0)</f>
        <v>0</v>
      </c>
      <c r="BI162" s="183">
        <f>IF(N162="nulová",J162,0)</f>
        <v>0</v>
      </c>
      <c r="BJ162" s="16" t="s">
        <v>84</v>
      </c>
      <c r="BK162" s="183">
        <f>ROUND(I162*H162,2)</f>
        <v>0</v>
      </c>
      <c r="BL162" s="16" t="s">
        <v>215</v>
      </c>
      <c r="BM162" s="182" t="s">
        <v>863</v>
      </c>
    </row>
    <row r="163" s="2" customFormat="1" ht="14.4" customHeight="1">
      <c r="A163" s="35"/>
      <c r="B163" s="169"/>
      <c r="C163" s="170" t="s">
        <v>439</v>
      </c>
      <c r="D163" s="170" t="s">
        <v>137</v>
      </c>
      <c r="E163" s="171" t="s">
        <v>864</v>
      </c>
      <c r="F163" s="172" t="s">
        <v>865</v>
      </c>
      <c r="G163" s="173" t="s">
        <v>347</v>
      </c>
      <c r="H163" s="174">
        <v>2</v>
      </c>
      <c r="I163" s="175"/>
      <c r="J163" s="176">
        <f>ROUND(I163*H163,2)</f>
        <v>0</v>
      </c>
      <c r="K163" s="177"/>
      <c r="L163" s="36"/>
      <c r="M163" s="178" t="s">
        <v>1</v>
      </c>
      <c r="N163" s="179" t="s">
        <v>41</v>
      </c>
      <c r="O163" s="74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2" t="s">
        <v>215</v>
      </c>
      <c r="AT163" s="182" t="s">
        <v>137</v>
      </c>
      <c r="AU163" s="182" t="s">
        <v>84</v>
      </c>
      <c r="AY163" s="16" t="s">
        <v>134</v>
      </c>
      <c r="BE163" s="183">
        <f>IF(N163="základní",J163,0)</f>
        <v>0</v>
      </c>
      <c r="BF163" s="183">
        <f>IF(N163="snížená",J163,0)</f>
        <v>0</v>
      </c>
      <c r="BG163" s="183">
        <f>IF(N163="zákl. přenesená",J163,0)</f>
        <v>0</v>
      </c>
      <c r="BH163" s="183">
        <f>IF(N163="sníž. přenesená",J163,0)</f>
        <v>0</v>
      </c>
      <c r="BI163" s="183">
        <f>IF(N163="nulová",J163,0)</f>
        <v>0</v>
      </c>
      <c r="BJ163" s="16" t="s">
        <v>84</v>
      </c>
      <c r="BK163" s="183">
        <f>ROUND(I163*H163,2)</f>
        <v>0</v>
      </c>
      <c r="BL163" s="16" t="s">
        <v>215</v>
      </c>
      <c r="BM163" s="182" t="s">
        <v>866</v>
      </c>
    </row>
    <row r="164" s="2" customFormat="1" ht="14.4" customHeight="1">
      <c r="A164" s="35"/>
      <c r="B164" s="169"/>
      <c r="C164" s="170" t="s">
        <v>443</v>
      </c>
      <c r="D164" s="170" t="s">
        <v>137</v>
      </c>
      <c r="E164" s="171" t="s">
        <v>867</v>
      </c>
      <c r="F164" s="172" t="s">
        <v>868</v>
      </c>
      <c r="G164" s="173" t="s">
        <v>347</v>
      </c>
      <c r="H164" s="174">
        <v>1</v>
      </c>
      <c r="I164" s="175"/>
      <c r="J164" s="176">
        <f>ROUND(I164*H164,2)</f>
        <v>0</v>
      </c>
      <c r="K164" s="177"/>
      <c r="L164" s="36"/>
      <c r="M164" s="178" t="s">
        <v>1</v>
      </c>
      <c r="N164" s="179" t="s">
        <v>41</v>
      </c>
      <c r="O164" s="74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2" t="s">
        <v>215</v>
      </c>
      <c r="AT164" s="182" t="s">
        <v>137</v>
      </c>
      <c r="AU164" s="182" t="s">
        <v>84</v>
      </c>
      <c r="AY164" s="16" t="s">
        <v>134</v>
      </c>
      <c r="BE164" s="183">
        <f>IF(N164="základní",J164,0)</f>
        <v>0</v>
      </c>
      <c r="BF164" s="183">
        <f>IF(N164="snížená",J164,0)</f>
        <v>0</v>
      </c>
      <c r="BG164" s="183">
        <f>IF(N164="zákl. přenesená",J164,0)</f>
        <v>0</v>
      </c>
      <c r="BH164" s="183">
        <f>IF(N164="sníž. přenesená",J164,0)</f>
        <v>0</v>
      </c>
      <c r="BI164" s="183">
        <f>IF(N164="nulová",J164,0)</f>
        <v>0</v>
      </c>
      <c r="BJ164" s="16" t="s">
        <v>84</v>
      </c>
      <c r="BK164" s="183">
        <f>ROUND(I164*H164,2)</f>
        <v>0</v>
      </c>
      <c r="BL164" s="16" t="s">
        <v>215</v>
      </c>
      <c r="BM164" s="182" t="s">
        <v>869</v>
      </c>
    </row>
    <row r="165" s="2" customFormat="1" ht="14.4" customHeight="1">
      <c r="A165" s="35"/>
      <c r="B165" s="169"/>
      <c r="C165" s="170" t="s">
        <v>447</v>
      </c>
      <c r="D165" s="170" t="s">
        <v>137</v>
      </c>
      <c r="E165" s="171" t="s">
        <v>870</v>
      </c>
      <c r="F165" s="172" t="s">
        <v>871</v>
      </c>
      <c r="G165" s="173" t="s">
        <v>347</v>
      </c>
      <c r="H165" s="174">
        <v>1</v>
      </c>
      <c r="I165" s="175"/>
      <c r="J165" s="176">
        <f>ROUND(I165*H165,2)</f>
        <v>0</v>
      </c>
      <c r="K165" s="177"/>
      <c r="L165" s="36"/>
      <c r="M165" s="178" t="s">
        <v>1</v>
      </c>
      <c r="N165" s="179" t="s">
        <v>41</v>
      </c>
      <c r="O165" s="74"/>
      <c r="P165" s="180">
        <f>O165*H165</f>
        <v>0</v>
      </c>
      <c r="Q165" s="180">
        <v>0</v>
      </c>
      <c r="R165" s="180">
        <f>Q165*H165</f>
        <v>0</v>
      </c>
      <c r="S165" s="180">
        <v>0</v>
      </c>
      <c r="T165" s="18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2" t="s">
        <v>215</v>
      </c>
      <c r="AT165" s="182" t="s">
        <v>137</v>
      </c>
      <c r="AU165" s="182" t="s">
        <v>84</v>
      </c>
      <c r="AY165" s="16" t="s">
        <v>134</v>
      </c>
      <c r="BE165" s="183">
        <f>IF(N165="základní",J165,0)</f>
        <v>0</v>
      </c>
      <c r="BF165" s="183">
        <f>IF(N165="snížená",J165,0)</f>
        <v>0</v>
      </c>
      <c r="BG165" s="183">
        <f>IF(N165="zákl. přenesená",J165,0)</f>
        <v>0</v>
      </c>
      <c r="BH165" s="183">
        <f>IF(N165="sníž. přenesená",J165,0)</f>
        <v>0</v>
      </c>
      <c r="BI165" s="183">
        <f>IF(N165="nulová",J165,0)</f>
        <v>0</v>
      </c>
      <c r="BJ165" s="16" t="s">
        <v>84</v>
      </c>
      <c r="BK165" s="183">
        <f>ROUND(I165*H165,2)</f>
        <v>0</v>
      </c>
      <c r="BL165" s="16" t="s">
        <v>215</v>
      </c>
      <c r="BM165" s="182" t="s">
        <v>872</v>
      </c>
    </row>
    <row r="166" s="2" customFormat="1" ht="14.4" customHeight="1">
      <c r="A166" s="35"/>
      <c r="B166" s="169"/>
      <c r="C166" s="170" t="s">
        <v>451</v>
      </c>
      <c r="D166" s="170" t="s">
        <v>137</v>
      </c>
      <c r="E166" s="171" t="s">
        <v>873</v>
      </c>
      <c r="F166" s="172" t="s">
        <v>874</v>
      </c>
      <c r="G166" s="173" t="s">
        <v>347</v>
      </c>
      <c r="H166" s="174">
        <v>1</v>
      </c>
      <c r="I166" s="175"/>
      <c r="J166" s="176">
        <f>ROUND(I166*H166,2)</f>
        <v>0</v>
      </c>
      <c r="K166" s="177"/>
      <c r="L166" s="36"/>
      <c r="M166" s="178" t="s">
        <v>1</v>
      </c>
      <c r="N166" s="179" t="s">
        <v>41</v>
      </c>
      <c r="O166" s="74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2" t="s">
        <v>215</v>
      </c>
      <c r="AT166" s="182" t="s">
        <v>137</v>
      </c>
      <c r="AU166" s="182" t="s">
        <v>84</v>
      </c>
      <c r="AY166" s="16" t="s">
        <v>134</v>
      </c>
      <c r="BE166" s="183">
        <f>IF(N166="základní",J166,0)</f>
        <v>0</v>
      </c>
      <c r="BF166" s="183">
        <f>IF(N166="snížená",J166,0)</f>
        <v>0</v>
      </c>
      <c r="BG166" s="183">
        <f>IF(N166="zákl. přenesená",J166,0)</f>
        <v>0</v>
      </c>
      <c r="BH166" s="183">
        <f>IF(N166="sníž. přenesená",J166,0)</f>
        <v>0</v>
      </c>
      <c r="BI166" s="183">
        <f>IF(N166="nulová",J166,0)</f>
        <v>0</v>
      </c>
      <c r="BJ166" s="16" t="s">
        <v>84</v>
      </c>
      <c r="BK166" s="183">
        <f>ROUND(I166*H166,2)</f>
        <v>0</v>
      </c>
      <c r="BL166" s="16" t="s">
        <v>215</v>
      </c>
      <c r="BM166" s="182" t="s">
        <v>875</v>
      </c>
    </row>
    <row r="167" s="2" customFormat="1" ht="14.4" customHeight="1">
      <c r="A167" s="35"/>
      <c r="B167" s="169"/>
      <c r="C167" s="170" t="s">
        <v>455</v>
      </c>
      <c r="D167" s="170" t="s">
        <v>137</v>
      </c>
      <c r="E167" s="171" t="s">
        <v>876</v>
      </c>
      <c r="F167" s="172" t="s">
        <v>877</v>
      </c>
      <c r="G167" s="173" t="s">
        <v>347</v>
      </c>
      <c r="H167" s="174">
        <v>1</v>
      </c>
      <c r="I167" s="175"/>
      <c r="J167" s="176">
        <f>ROUND(I167*H167,2)</f>
        <v>0</v>
      </c>
      <c r="K167" s="177"/>
      <c r="L167" s="36"/>
      <c r="M167" s="178" t="s">
        <v>1</v>
      </c>
      <c r="N167" s="179" t="s">
        <v>41</v>
      </c>
      <c r="O167" s="74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2" t="s">
        <v>215</v>
      </c>
      <c r="AT167" s="182" t="s">
        <v>137</v>
      </c>
      <c r="AU167" s="182" t="s">
        <v>84</v>
      </c>
      <c r="AY167" s="16" t="s">
        <v>134</v>
      </c>
      <c r="BE167" s="183">
        <f>IF(N167="základní",J167,0)</f>
        <v>0</v>
      </c>
      <c r="BF167" s="183">
        <f>IF(N167="snížená",J167,0)</f>
        <v>0</v>
      </c>
      <c r="BG167" s="183">
        <f>IF(N167="zákl. přenesená",J167,0)</f>
        <v>0</v>
      </c>
      <c r="BH167" s="183">
        <f>IF(N167="sníž. přenesená",J167,0)</f>
        <v>0</v>
      </c>
      <c r="BI167" s="183">
        <f>IF(N167="nulová",J167,0)</f>
        <v>0</v>
      </c>
      <c r="BJ167" s="16" t="s">
        <v>84</v>
      </c>
      <c r="BK167" s="183">
        <f>ROUND(I167*H167,2)</f>
        <v>0</v>
      </c>
      <c r="BL167" s="16" t="s">
        <v>215</v>
      </c>
      <c r="BM167" s="182" t="s">
        <v>878</v>
      </c>
    </row>
    <row r="168" s="12" customFormat="1" ht="25.92" customHeight="1">
      <c r="A168" s="12"/>
      <c r="B168" s="156"/>
      <c r="C168" s="12"/>
      <c r="D168" s="157" t="s">
        <v>75</v>
      </c>
      <c r="E168" s="158" t="s">
        <v>879</v>
      </c>
      <c r="F168" s="158" t="s">
        <v>880</v>
      </c>
      <c r="G168" s="12"/>
      <c r="H168" s="12"/>
      <c r="I168" s="159"/>
      <c r="J168" s="160">
        <f>BK168</f>
        <v>0</v>
      </c>
      <c r="K168" s="12"/>
      <c r="L168" s="156"/>
      <c r="M168" s="161"/>
      <c r="N168" s="162"/>
      <c r="O168" s="162"/>
      <c r="P168" s="163">
        <f>SUM(P169:P172)</f>
        <v>0</v>
      </c>
      <c r="Q168" s="162"/>
      <c r="R168" s="163">
        <f>SUM(R169:R172)</f>
        <v>0</v>
      </c>
      <c r="S168" s="162"/>
      <c r="T168" s="164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7" t="s">
        <v>84</v>
      </c>
      <c r="AT168" s="165" t="s">
        <v>75</v>
      </c>
      <c r="AU168" s="165" t="s">
        <v>76</v>
      </c>
      <c r="AY168" s="157" t="s">
        <v>134</v>
      </c>
      <c r="BK168" s="166">
        <f>SUM(BK169:BK172)</f>
        <v>0</v>
      </c>
    </row>
    <row r="169" s="2" customFormat="1" ht="14.4" customHeight="1">
      <c r="A169" s="35"/>
      <c r="B169" s="169"/>
      <c r="C169" s="170" t="s">
        <v>459</v>
      </c>
      <c r="D169" s="170" t="s">
        <v>137</v>
      </c>
      <c r="E169" s="171" t="s">
        <v>881</v>
      </c>
      <c r="F169" s="172" t="s">
        <v>882</v>
      </c>
      <c r="G169" s="173" t="s">
        <v>883</v>
      </c>
      <c r="H169" s="174">
        <v>1</v>
      </c>
      <c r="I169" s="175"/>
      <c r="J169" s="176">
        <f>ROUND(I169*H169,2)</f>
        <v>0</v>
      </c>
      <c r="K169" s="177"/>
      <c r="L169" s="36"/>
      <c r="M169" s="178" t="s">
        <v>1</v>
      </c>
      <c r="N169" s="179" t="s">
        <v>41</v>
      </c>
      <c r="O169" s="74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2" t="s">
        <v>215</v>
      </c>
      <c r="AT169" s="182" t="s">
        <v>137</v>
      </c>
      <c r="AU169" s="182" t="s">
        <v>84</v>
      </c>
      <c r="AY169" s="16" t="s">
        <v>134</v>
      </c>
      <c r="BE169" s="183">
        <f>IF(N169="základní",J169,0)</f>
        <v>0</v>
      </c>
      <c r="BF169" s="183">
        <f>IF(N169="snížená",J169,0)</f>
        <v>0</v>
      </c>
      <c r="BG169" s="183">
        <f>IF(N169="zákl. přenesená",J169,0)</f>
        <v>0</v>
      </c>
      <c r="BH169" s="183">
        <f>IF(N169="sníž. přenesená",J169,0)</f>
        <v>0</v>
      </c>
      <c r="BI169" s="183">
        <f>IF(N169="nulová",J169,0)</f>
        <v>0</v>
      </c>
      <c r="BJ169" s="16" t="s">
        <v>84</v>
      </c>
      <c r="BK169" s="183">
        <f>ROUND(I169*H169,2)</f>
        <v>0</v>
      </c>
      <c r="BL169" s="16" t="s">
        <v>215</v>
      </c>
      <c r="BM169" s="182" t="s">
        <v>884</v>
      </c>
    </row>
    <row r="170" s="2" customFormat="1" ht="14.4" customHeight="1">
      <c r="A170" s="35"/>
      <c r="B170" s="169"/>
      <c r="C170" s="170" t="s">
        <v>463</v>
      </c>
      <c r="D170" s="170" t="s">
        <v>137</v>
      </c>
      <c r="E170" s="171" t="s">
        <v>885</v>
      </c>
      <c r="F170" s="172" t="s">
        <v>886</v>
      </c>
      <c r="G170" s="173" t="s">
        <v>347</v>
      </c>
      <c r="H170" s="174">
        <v>1</v>
      </c>
      <c r="I170" s="175"/>
      <c r="J170" s="176">
        <f>ROUND(I170*H170,2)</f>
        <v>0</v>
      </c>
      <c r="K170" s="177"/>
      <c r="L170" s="36"/>
      <c r="M170" s="178" t="s">
        <v>1</v>
      </c>
      <c r="N170" s="179" t="s">
        <v>41</v>
      </c>
      <c r="O170" s="74"/>
      <c r="P170" s="180">
        <f>O170*H170</f>
        <v>0</v>
      </c>
      <c r="Q170" s="180">
        <v>0</v>
      </c>
      <c r="R170" s="180">
        <f>Q170*H170</f>
        <v>0</v>
      </c>
      <c r="S170" s="180">
        <v>0</v>
      </c>
      <c r="T170" s="181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2" t="s">
        <v>215</v>
      </c>
      <c r="AT170" s="182" t="s">
        <v>137</v>
      </c>
      <c r="AU170" s="182" t="s">
        <v>84</v>
      </c>
      <c r="AY170" s="16" t="s">
        <v>134</v>
      </c>
      <c r="BE170" s="183">
        <f>IF(N170="základní",J170,0)</f>
        <v>0</v>
      </c>
      <c r="BF170" s="183">
        <f>IF(N170="snížená",J170,0)</f>
        <v>0</v>
      </c>
      <c r="BG170" s="183">
        <f>IF(N170="zákl. přenesená",J170,0)</f>
        <v>0</v>
      </c>
      <c r="BH170" s="183">
        <f>IF(N170="sníž. přenesená",J170,0)</f>
        <v>0</v>
      </c>
      <c r="BI170" s="183">
        <f>IF(N170="nulová",J170,0)</f>
        <v>0</v>
      </c>
      <c r="BJ170" s="16" t="s">
        <v>84</v>
      </c>
      <c r="BK170" s="183">
        <f>ROUND(I170*H170,2)</f>
        <v>0</v>
      </c>
      <c r="BL170" s="16" t="s">
        <v>215</v>
      </c>
      <c r="BM170" s="182" t="s">
        <v>887</v>
      </c>
    </row>
    <row r="171" s="2" customFormat="1" ht="14.4" customHeight="1">
      <c r="A171" s="35"/>
      <c r="B171" s="169"/>
      <c r="C171" s="170" t="s">
        <v>467</v>
      </c>
      <c r="D171" s="170" t="s">
        <v>137</v>
      </c>
      <c r="E171" s="171" t="s">
        <v>888</v>
      </c>
      <c r="F171" s="172" t="s">
        <v>889</v>
      </c>
      <c r="G171" s="173" t="s">
        <v>347</v>
      </c>
      <c r="H171" s="174">
        <v>1</v>
      </c>
      <c r="I171" s="175"/>
      <c r="J171" s="176">
        <f>ROUND(I171*H171,2)</f>
        <v>0</v>
      </c>
      <c r="K171" s="177"/>
      <c r="L171" s="36"/>
      <c r="M171" s="178" t="s">
        <v>1</v>
      </c>
      <c r="N171" s="179" t="s">
        <v>41</v>
      </c>
      <c r="O171" s="74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2" t="s">
        <v>215</v>
      </c>
      <c r="AT171" s="182" t="s">
        <v>137</v>
      </c>
      <c r="AU171" s="182" t="s">
        <v>84</v>
      </c>
      <c r="AY171" s="16" t="s">
        <v>134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6" t="s">
        <v>84</v>
      </c>
      <c r="BK171" s="183">
        <f>ROUND(I171*H171,2)</f>
        <v>0</v>
      </c>
      <c r="BL171" s="16" t="s">
        <v>215</v>
      </c>
      <c r="BM171" s="182" t="s">
        <v>890</v>
      </c>
    </row>
    <row r="172" s="2" customFormat="1" ht="14.4" customHeight="1">
      <c r="A172" s="35"/>
      <c r="B172" s="169"/>
      <c r="C172" s="170" t="s">
        <v>471</v>
      </c>
      <c r="D172" s="170" t="s">
        <v>137</v>
      </c>
      <c r="E172" s="171" t="s">
        <v>891</v>
      </c>
      <c r="F172" s="172" t="s">
        <v>886</v>
      </c>
      <c r="G172" s="173" t="s">
        <v>347</v>
      </c>
      <c r="H172" s="174">
        <v>1</v>
      </c>
      <c r="I172" s="175"/>
      <c r="J172" s="176">
        <f>ROUND(I172*H172,2)</f>
        <v>0</v>
      </c>
      <c r="K172" s="177"/>
      <c r="L172" s="36"/>
      <c r="M172" s="178" t="s">
        <v>1</v>
      </c>
      <c r="N172" s="179" t="s">
        <v>41</v>
      </c>
      <c r="O172" s="74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2" t="s">
        <v>215</v>
      </c>
      <c r="AT172" s="182" t="s">
        <v>137</v>
      </c>
      <c r="AU172" s="182" t="s">
        <v>84</v>
      </c>
      <c r="AY172" s="16" t="s">
        <v>134</v>
      </c>
      <c r="BE172" s="183">
        <f>IF(N172="základní",J172,0)</f>
        <v>0</v>
      </c>
      <c r="BF172" s="183">
        <f>IF(N172="snížená",J172,0)</f>
        <v>0</v>
      </c>
      <c r="BG172" s="183">
        <f>IF(N172="zákl. přenesená",J172,0)</f>
        <v>0</v>
      </c>
      <c r="BH172" s="183">
        <f>IF(N172="sníž. přenesená",J172,0)</f>
        <v>0</v>
      </c>
      <c r="BI172" s="183">
        <f>IF(N172="nulová",J172,0)</f>
        <v>0</v>
      </c>
      <c r="BJ172" s="16" t="s">
        <v>84</v>
      </c>
      <c r="BK172" s="183">
        <f>ROUND(I172*H172,2)</f>
        <v>0</v>
      </c>
      <c r="BL172" s="16" t="s">
        <v>215</v>
      </c>
      <c r="BM172" s="182" t="s">
        <v>892</v>
      </c>
    </row>
    <row r="173" s="12" customFormat="1" ht="25.92" customHeight="1">
      <c r="A173" s="12"/>
      <c r="B173" s="156"/>
      <c r="C173" s="12"/>
      <c r="D173" s="157" t="s">
        <v>75</v>
      </c>
      <c r="E173" s="158" t="s">
        <v>893</v>
      </c>
      <c r="F173" s="158" t="s">
        <v>894</v>
      </c>
      <c r="G173" s="12"/>
      <c r="H173" s="12"/>
      <c r="I173" s="159"/>
      <c r="J173" s="160">
        <f>BK173</f>
        <v>0</v>
      </c>
      <c r="K173" s="12"/>
      <c r="L173" s="156"/>
      <c r="M173" s="161"/>
      <c r="N173" s="162"/>
      <c r="O173" s="162"/>
      <c r="P173" s="163">
        <f>SUM(P174:P181)</f>
        <v>0</v>
      </c>
      <c r="Q173" s="162"/>
      <c r="R173" s="163">
        <f>SUM(R174:R181)</f>
        <v>0</v>
      </c>
      <c r="S173" s="162"/>
      <c r="T173" s="164">
        <f>SUM(T174:T181)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7" t="s">
        <v>84</v>
      </c>
      <c r="AT173" s="165" t="s">
        <v>75</v>
      </c>
      <c r="AU173" s="165" t="s">
        <v>76</v>
      </c>
      <c r="AY173" s="157" t="s">
        <v>134</v>
      </c>
      <c r="BK173" s="166">
        <f>SUM(BK174:BK181)</f>
        <v>0</v>
      </c>
    </row>
    <row r="174" s="2" customFormat="1" ht="30" customHeight="1">
      <c r="A174" s="35"/>
      <c r="B174" s="169"/>
      <c r="C174" s="170" t="s">
        <v>475</v>
      </c>
      <c r="D174" s="170" t="s">
        <v>137</v>
      </c>
      <c r="E174" s="171" t="s">
        <v>895</v>
      </c>
      <c r="F174" s="172" t="s">
        <v>896</v>
      </c>
      <c r="G174" s="173" t="s">
        <v>347</v>
      </c>
      <c r="H174" s="174">
        <v>11</v>
      </c>
      <c r="I174" s="175"/>
      <c r="J174" s="176">
        <f>ROUND(I174*H174,2)</f>
        <v>0</v>
      </c>
      <c r="K174" s="177"/>
      <c r="L174" s="36"/>
      <c r="M174" s="178" t="s">
        <v>1</v>
      </c>
      <c r="N174" s="179" t="s">
        <v>41</v>
      </c>
      <c r="O174" s="74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2" t="s">
        <v>215</v>
      </c>
      <c r="AT174" s="182" t="s">
        <v>137</v>
      </c>
      <c r="AU174" s="182" t="s">
        <v>84</v>
      </c>
      <c r="AY174" s="16" t="s">
        <v>134</v>
      </c>
      <c r="BE174" s="183">
        <f>IF(N174="základní",J174,0)</f>
        <v>0</v>
      </c>
      <c r="BF174" s="183">
        <f>IF(N174="snížená",J174,0)</f>
        <v>0</v>
      </c>
      <c r="BG174" s="183">
        <f>IF(N174="zákl. přenesená",J174,0)</f>
        <v>0</v>
      </c>
      <c r="BH174" s="183">
        <f>IF(N174="sníž. přenesená",J174,0)</f>
        <v>0</v>
      </c>
      <c r="BI174" s="183">
        <f>IF(N174="nulová",J174,0)</f>
        <v>0</v>
      </c>
      <c r="BJ174" s="16" t="s">
        <v>84</v>
      </c>
      <c r="BK174" s="183">
        <f>ROUND(I174*H174,2)</f>
        <v>0</v>
      </c>
      <c r="BL174" s="16" t="s">
        <v>215</v>
      </c>
      <c r="BM174" s="182" t="s">
        <v>897</v>
      </c>
    </row>
    <row r="175" s="2" customFormat="1" ht="14.4" customHeight="1">
      <c r="A175" s="35"/>
      <c r="B175" s="169"/>
      <c r="C175" s="170" t="s">
        <v>479</v>
      </c>
      <c r="D175" s="170" t="s">
        <v>137</v>
      </c>
      <c r="E175" s="171" t="s">
        <v>898</v>
      </c>
      <c r="F175" s="172" t="s">
        <v>899</v>
      </c>
      <c r="G175" s="173" t="s">
        <v>347</v>
      </c>
      <c r="H175" s="174">
        <v>1</v>
      </c>
      <c r="I175" s="175"/>
      <c r="J175" s="176">
        <f>ROUND(I175*H175,2)</f>
        <v>0</v>
      </c>
      <c r="K175" s="177"/>
      <c r="L175" s="36"/>
      <c r="M175" s="178" t="s">
        <v>1</v>
      </c>
      <c r="N175" s="179" t="s">
        <v>41</v>
      </c>
      <c r="O175" s="74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2" t="s">
        <v>215</v>
      </c>
      <c r="AT175" s="182" t="s">
        <v>137</v>
      </c>
      <c r="AU175" s="182" t="s">
        <v>84</v>
      </c>
      <c r="AY175" s="16" t="s">
        <v>134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6" t="s">
        <v>84</v>
      </c>
      <c r="BK175" s="183">
        <f>ROUND(I175*H175,2)</f>
        <v>0</v>
      </c>
      <c r="BL175" s="16" t="s">
        <v>215</v>
      </c>
      <c r="BM175" s="182" t="s">
        <v>900</v>
      </c>
    </row>
    <row r="176" s="2" customFormat="1" ht="14.4" customHeight="1">
      <c r="A176" s="35"/>
      <c r="B176" s="169"/>
      <c r="C176" s="170" t="s">
        <v>483</v>
      </c>
      <c r="D176" s="170" t="s">
        <v>137</v>
      </c>
      <c r="E176" s="171" t="s">
        <v>901</v>
      </c>
      <c r="F176" s="172" t="s">
        <v>902</v>
      </c>
      <c r="G176" s="173" t="s">
        <v>347</v>
      </c>
      <c r="H176" s="174">
        <v>2</v>
      </c>
      <c r="I176" s="175"/>
      <c r="J176" s="176">
        <f>ROUND(I176*H176,2)</f>
        <v>0</v>
      </c>
      <c r="K176" s="177"/>
      <c r="L176" s="36"/>
      <c r="M176" s="178" t="s">
        <v>1</v>
      </c>
      <c r="N176" s="179" t="s">
        <v>41</v>
      </c>
      <c r="O176" s="74"/>
      <c r="P176" s="180">
        <f>O176*H176</f>
        <v>0</v>
      </c>
      <c r="Q176" s="180">
        <v>0</v>
      </c>
      <c r="R176" s="180">
        <f>Q176*H176</f>
        <v>0</v>
      </c>
      <c r="S176" s="180">
        <v>0</v>
      </c>
      <c r="T176" s="181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2" t="s">
        <v>215</v>
      </c>
      <c r="AT176" s="182" t="s">
        <v>137</v>
      </c>
      <c r="AU176" s="182" t="s">
        <v>84</v>
      </c>
      <c r="AY176" s="16" t="s">
        <v>134</v>
      </c>
      <c r="BE176" s="183">
        <f>IF(N176="základní",J176,0)</f>
        <v>0</v>
      </c>
      <c r="BF176" s="183">
        <f>IF(N176="snížená",J176,0)</f>
        <v>0</v>
      </c>
      <c r="BG176" s="183">
        <f>IF(N176="zákl. přenesená",J176,0)</f>
        <v>0</v>
      </c>
      <c r="BH176" s="183">
        <f>IF(N176="sníž. přenesená",J176,0)</f>
        <v>0</v>
      </c>
      <c r="BI176" s="183">
        <f>IF(N176="nulová",J176,0)</f>
        <v>0</v>
      </c>
      <c r="BJ176" s="16" t="s">
        <v>84</v>
      </c>
      <c r="BK176" s="183">
        <f>ROUND(I176*H176,2)</f>
        <v>0</v>
      </c>
      <c r="BL176" s="16" t="s">
        <v>215</v>
      </c>
      <c r="BM176" s="182" t="s">
        <v>903</v>
      </c>
    </row>
    <row r="177" s="2" customFormat="1" ht="34.8" customHeight="1">
      <c r="A177" s="35"/>
      <c r="B177" s="169"/>
      <c r="C177" s="170" t="s">
        <v>487</v>
      </c>
      <c r="D177" s="170" t="s">
        <v>137</v>
      </c>
      <c r="E177" s="171" t="s">
        <v>904</v>
      </c>
      <c r="F177" s="172" t="s">
        <v>905</v>
      </c>
      <c r="G177" s="173" t="s">
        <v>347</v>
      </c>
      <c r="H177" s="174">
        <v>1</v>
      </c>
      <c r="I177" s="175"/>
      <c r="J177" s="176">
        <f>ROUND(I177*H177,2)</f>
        <v>0</v>
      </c>
      <c r="K177" s="177"/>
      <c r="L177" s="36"/>
      <c r="M177" s="178" t="s">
        <v>1</v>
      </c>
      <c r="N177" s="179" t="s">
        <v>41</v>
      </c>
      <c r="O177" s="74"/>
      <c r="P177" s="180">
        <f>O177*H177</f>
        <v>0</v>
      </c>
      <c r="Q177" s="180">
        <v>0</v>
      </c>
      <c r="R177" s="180">
        <f>Q177*H177</f>
        <v>0</v>
      </c>
      <c r="S177" s="180">
        <v>0</v>
      </c>
      <c r="T177" s="181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2" t="s">
        <v>215</v>
      </c>
      <c r="AT177" s="182" t="s">
        <v>137</v>
      </c>
      <c r="AU177" s="182" t="s">
        <v>84</v>
      </c>
      <c r="AY177" s="16" t="s">
        <v>134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16" t="s">
        <v>84</v>
      </c>
      <c r="BK177" s="183">
        <f>ROUND(I177*H177,2)</f>
        <v>0</v>
      </c>
      <c r="BL177" s="16" t="s">
        <v>215</v>
      </c>
      <c r="BM177" s="182" t="s">
        <v>906</v>
      </c>
    </row>
    <row r="178" s="2" customFormat="1" ht="14.4" customHeight="1">
      <c r="A178" s="35"/>
      <c r="B178" s="169"/>
      <c r="C178" s="170" t="s">
        <v>492</v>
      </c>
      <c r="D178" s="170" t="s">
        <v>137</v>
      </c>
      <c r="E178" s="171" t="s">
        <v>907</v>
      </c>
      <c r="F178" s="172" t="s">
        <v>908</v>
      </c>
      <c r="G178" s="173" t="s">
        <v>347</v>
      </c>
      <c r="H178" s="174">
        <v>2</v>
      </c>
      <c r="I178" s="175"/>
      <c r="J178" s="176">
        <f>ROUND(I178*H178,2)</f>
        <v>0</v>
      </c>
      <c r="K178" s="177"/>
      <c r="L178" s="36"/>
      <c r="M178" s="178" t="s">
        <v>1</v>
      </c>
      <c r="N178" s="179" t="s">
        <v>41</v>
      </c>
      <c r="O178" s="74"/>
      <c r="P178" s="180">
        <f>O178*H178</f>
        <v>0</v>
      </c>
      <c r="Q178" s="180">
        <v>0</v>
      </c>
      <c r="R178" s="180">
        <f>Q178*H178</f>
        <v>0</v>
      </c>
      <c r="S178" s="180">
        <v>0</v>
      </c>
      <c r="T178" s="18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2" t="s">
        <v>215</v>
      </c>
      <c r="AT178" s="182" t="s">
        <v>137</v>
      </c>
      <c r="AU178" s="182" t="s">
        <v>84</v>
      </c>
      <c r="AY178" s="16" t="s">
        <v>134</v>
      </c>
      <c r="BE178" s="183">
        <f>IF(N178="základní",J178,0)</f>
        <v>0</v>
      </c>
      <c r="BF178" s="183">
        <f>IF(N178="snížená",J178,0)</f>
        <v>0</v>
      </c>
      <c r="BG178" s="183">
        <f>IF(N178="zákl. přenesená",J178,0)</f>
        <v>0</v>
      </c>
      <c r="BH178" s="183">
        <f>IF(N178="sníž. přenesená",J178,0)</f>
        <v>0</v>
      </c>
      <c r="BI178" s="183">
        <f>IF(N178="nulová",J178,0)</f>
        <v>0</v>
      </c>
      <c r="BJ178" s="16" t="s">
        <v>84</v>
      </c>
      <c r="BK178" s="183">
        <f>ROUND(I178*H178,2)</f>
        <v>0</v>
      </c>
      <c r="BL178" s="16" t="s">
        <v>215</v>
      </c>
      <c r="BM178" s="182" t="s">
        <v>909</v>
      </c>
    </row>
    <row r="179" s="2" customFormat="1" ht="14.4" customHeight="1">
      <c r="A179" s="35"/>
      <c r="B179" s="169"/>
      <c r="C179" s="170" t="s">
        <v>496</v>
      </c>
      <c r="D179" s="170" t="s">
        <v>137</v>
      </c>
      <c r="E179" s="171" t="s">
        <v>910</v>
      </c>
      <c r="F179" s="172" t="s">
        <v>911</v>
      </c>
      <c r="G179" s="173" t="s">
        <v>347</v>
      </c>
      <c r="H179" s="174">
        <v>1</v>
      </c>
      <c r="I179" s="175"/>
      <c r="J179" s="176">
        <f>ROUND(I179*H179,2)</f>
        <v>0</v>
      </c>
      <c r="K179" s="177"/>
      <c r="L179" s="36"/>
      <c r="M179" s="178" t="s">
        <v>1</v>
      </c>
      <c r="N179" s="179" t="s">
        <v>41</v>
      </c>
      <c r="O179" s="74"/>
      <c r="P179" s="180">
        <f>O179*H179</f>
        <v>0</v>
      </c>
      <c r="Q179" s="180">
        <v>0</v>
      </c>
      <c r="R179" s="180">
        <f>Q179*H179</f>
        <v>0</v>
      </c>
      <c r="S179" s="180">
        <v>0</v>
      </c>
      <c r="T179" s="181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2" t="s">
        <v>215</v>
      </c>
      <c r="AT179" s="182" t="s">
        <v>137</v>
      </c>
      <c r="AU179" s="182" t="s">
        <v>84</v>
      </c>
      <c r="AY179" s="16" t="s">
        <v>134</v>
      </c>
      <c r="BE179" s="183">
        <f>IF(N179="základní",J179,0)</f>
        <v>0</v>
      </c>
      <c r="BF179" s="183">
        <f>IF(N179="snížená",J179,0)</f>
        <v>0</v>
      </c>
      <c r="BG179" s="183">
        <f>IF(N179="zákl. přenesená",J179,0)</f>
        <v>0</v>
      </c>
      <c r="BH179" s="183">
        <f>IF(N179="sníž. přenesená",J179,0)</f>
        <v>0</v>
      </c>
      <c r="BI179" s="183">
        <f>IF(N179="nulová",J179,0)</f>
        <v>0</v>
      </c>
      <c r="BJ179" s="16" t="s">
        <v>84</v>
      </c>
      <c r="BK179" s="183">
        <f>ROUND(I179*H179,2)</f>
        <v>0</v>
      </c>
      <c r="BL179" s="16" t="s">
        <v>215</v>
      </c>
      <c r="BM179" s="182" t="s">
        <v>912</v>
      </c>
    </row>
    <row r="180" s="2" customFormat="1" ht="14.4" customHeight="1">
      <c r="A180" s="35"/>
      <c r="B180" s="169"/>
      <c r="C180" s="170" t="s">
        <v>500</v>
      </c>
      <c r="D180" s="170" t="s">
        <v>137</v>
      </c>
      <c r="E180" s="171" t="s">
        <v>913</v>
      </c>
      <c r="F180" s="172" t="s">
        <v>914</v>
      </c>
      <c r="G180" s="173" t="s">
        <v>347</v>
      </c>
      <c r="H180" s="174">
        <v>1</v>
      </c>
      <c r="I180" s="175"/>
      <c r="J180" s="176">
        <f>ROUND(I180*H180,2)</f>
        <v>0</v>
      </c>
      <c r="K180" s="177"/>
      <c r="L180" s="36"/>
      <c r="M180" s="178" t="s">
        <v>1</v>
      </c>
      <c r="N180" s="179" t="s">
        <v>41</v>
      </c>
      <c r="O180" s="74"/>
      <c r="P180" s="180">
        <f>O180*H180</f>
        <v>0</v>
      </c>
      <c r="Q180" s="180">
        <v>0</v>
      </c>
      <c r="R180" s="180">
        <f>Q180*H180</f>
        <v>0</v>
      </c>
      <c r="S180" s="180">
        <v>0</v>
      </c>
      <c r="T180" s="181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2" t="s">
        <v>215</v>
      </c>
      <c r="AT180" s="182" t="s">
        <v>137</v>
      </c>
      <c r="AU180" s="182" t="s">
        <v>84</v>
      </c>
      <c r="AY180" s="16" t="s">
        <v>134</v>
      </c>
      <c r="BE180" s="183">
        <f>IF(N180="základní",J180,0)</f>
        <v>0</v>
      </c>
      <c r="BF180" s="183">
        <f>IF(N180="snížená",J180,0)</f>
        <v>0</v>
      </c>
      <c r="BG180" s="183">
        <f>IF(N180="zákl. přenesená",J180,0)</f>
        <v>0</v>
      </c>
      <c r="BH180" s="183">
        <f>IF(N180="sníž. přenesená",J180,0)</f>
        <v>0</v>
      </c>
      <c r="BI180" s="183">
        <f>IF(N180="nulová",J180,0)</f>
        <v>0</v>
      </c>
      <c r="BJ180" s="16" t="s">
        <v>84</v>
      </c>
      <c r="BK180" s="183">
        <f>ROUND(I180*H180,2)</f>
        <v>0</v>
      </c>
      <c r="BL180" s="16" t="s">
        <v>215</v>
      </c>
      <c r="BM180" s="182" t="s">
        <v>915</v>
      </c>
    </row>
    <row r="181" s="2" customFormat="1" ht="14.4" customHeight="1">
      <c r="A181" s="35"/>
      <c r="B181" s="169"/>
      <c r="C181" s="170" t="s">
        <v>504</v>
      </c>
      <c r="D181" s="170" t="s">
        <v>137</v>
      </c>
      <c r="E181" s="171" t="s">
        <v>916</v>
      </c>
      <c r="F181" s="172" t="s">
        <v>917</v>
      </c>
      <c r="G181" s="173" t="s">
        <v>347</v>
      </c>
      <c r="H181" s="174">
        <v>1</v>
      </c>
      <c r="I181" s="175"/>
      <c r="J181" s="176">
        <f>ROUND(I181*H181,2)</f>
        <v>0</v>
      </c>
      <c r="K181" s="177"/>
      <c r="L181" s="36"/>
      <c r="M181" s="178" t="s">
        <v>1</v>
      </c>
      <c r="N181" s="179" t="s">
        <v>41</v>
      </c>
      <c r="O181" s="74"/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2" t="s">
        <v>215</v>
      </c>
      <c r="AT181" s="182" t="s">
        <v>137</v>
      </c>
      <c r="AU181" s="182" t="s">
        <v>84</v>
      </c>
      <c r="AY181" s="16" t="s">
        <v>134</v>
      </c>
      <c r="BE181" s="183">
        <f>IF(N181="základní",J181,0)</f>
        <v>0</v>
      </c>
      <c r="BF181" s="183">
        <f>IF(N181="snížená",J181,0)</f>
        <v>0</v>
      </c>
      <c r="BG181" s="183">
        <f>IF(N181="zákl. přenesená",J181,0)</f>
        <v>0</v>
      </c>
      <c r="BH181" s="183">
        <f>IF(N181="sníž. přenesená",J181,0)</f>
        <v>0</v>
      </c>
      <c r="BI181" s="183">
        <f>IF(N181="nulová",J181,0)</f>
        <v>0</v>
      </c>
      <c r="BJ181" s="16" t="s">
        <v>84</v>
      </c>
      <c r="BK181" s="183">
        <f>ROUND(I181*H181,2)</f>
        <v>0</v>
      </c>
      <c r="BL181" s="16" t="s">
        <v>215</v>
      </c>
      <c r="BM181" s="182" t="s">
        <v>918</v>
      </c>
    </row>
    <row r="182" s="12" customFormat="1" ht="25.92" customHeight="1">
      <c r="A182" s="12"/>
      <c r="B182" s="156"/>
      <c r="C182" s="12"/>
      <c r="D182" s="157" t="s">
        <v>75</v>
      </c>
      <c r="E182" s="158" t="s">
        <v>919</v>
      </c>
      <c r="F182" s="158" t="s">
        <v>920</v>
      </c>
      <c r="G182" s="12"/>
      <c r="H182" s="12"/>
      <c r="I182" s="159"/>
      <c r="J182" s="160">
        <f>BK182</f>
        <v>0</v>
      </c>
      <c r="K182" s="12"/>
      <c r="L182" s="156"/>
      <c r="M182" s="161"/>
      <c r="N182" s="162"/>
      <c r="O182" s="162"/>
      <c r="P182" s="163">
        <f>SUM(P183:P202)</f>
        <v>0</v>
      </c>
      <c r="Q182" s="162"/>
      <c r="R182" s="163">
        <f>SUM(R183:R202)</f>
        <v>0</v>
      </c>
      <c r="S182" s="162"/>
      <c r="T182" s="164">
        <f>SUM(T183:T202)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7" t="s">
        <v>84</v>
      </c>
      <c r="AT182" s="165" t="s">
        <v>75</v>
      </c>
      <c r="AU182" s="165" t="s">
        <v>76</v>
      </c>
      <c r="AY182" s="157" t="s">
        <v>134</v>
      </c>
      <c r="BK182" s="166">
        <f>SUM(BK183:BK202)</f>
        <v>0</v>
      </c>
    </row>
    <row r="183" s="2" customFormat="1" ht="14.4" customHeight="1">
      <c r="A183" s="35"/>
      <c r="B183" s="169"/>
      <c r="C183" s="170" t="s">
        <v>508</v>
      </c>
      <c r="D183" s="170" t="s">
        <v>137</v>
      </c>
      <c r="E183" s="171" t="s">
        <v>921</v>
      </c>
      <c r="F183" s="172" t="s">
        <v>922</v>
      </c>
      <c r="G183" s="173" t="s">
        <v>347</v>
      </c>
      <c r="H183" s="174">
        <v>4</v>
      </c>
      <c r="I183" s="175"/>
      <c r="J183" s="176">
        <f>ROUND(I183*H183,2)</f>
        <v>0</v>
      </c>
      <c r="K183" s="177"/>
      <c r="L183" s="36"/>
      <c r="M183" s="178" t="s">
        <v>1</v>
      </c>
      <c r="N183" s="179" t="s">
        <v>41</v>
      </c>
      <c r="O183" s="74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2" t="s">
        <v>215</v>
      </c>
      <c r="AT183" s="182" t="s">
        <v>137</v>
      </c>
      <c r="AU183" s="182" t="s">
        <v>84</v>
      </c>
      <c r="AY183" s="16" t="s">
        <v>134</v>
      </c>
      <c r="BE183" s="183">
        <f>IF(N183="základní",J183,0)</f>
        <v>0</v>
      </c>
      <c r="BF183" s="183">
        <f>IF(N183="snížená",J183,0)</f>
        <v>0</v>
      </c>
      <c r="BG183" s="183">
        <f>IF(N183="zákl. přenesená",J183,0)</f>
        <v>0</v>
      </c>
      <c r="BH183" s="183">
        <f>IF(N183="sníž. přenesená",J183,0)</f>
        <v>0</v>
      </c>
      <c r="BI183" s="183">
        <f>IF(N183="nulová",J183,0)</f>
        <v>0</v>
      </c>
      <c r="BJ183" s="16" t="s">
        <v>84</v>
      </c>
      <c r="BK183" s="183">
        <f>ROUND(I183*H183,2)</f>
        <v>0</v>
      </c>
      <c r="BL183" s="16" t="s">
        <v>215</v>
      </c>
      <c r="BM183" s="182" t="s">
        <v>923</v>
      </c>
    </row>
    <row r="184" s="2" customFormat="1" ht="14.4" customHeight="1">
      <c r="A184" s="35"/>
      <c r="B184" s="169"/>
      <c r="C184" s="170" t="s">
        <v>512</v>
      </c>
      <c r="D184" s="170" t="s">
        <v>137</v>
      </c>
      <c r="E184" s="171" t="s">
        <v>924</v>
      </c>
      <c r="F184" s="172" t="s">
        <v>925</v>
      </c>
      <c r="G184" s="173" t="s">
        <v>347</v>
      </c>
      <c r="H184" s="174">
        <v>7</v>
      </c>
      <c r="I184" s="175"/>
      <c r="J184" s="176">
        <f>ROUND(I184*H184,2)</f>
        <v>0</v>
      </c>
      <c r="K184" s="177"/>
      <c r="L184" s="36"/>
      <c r="M184" s="178" t="s">
        <v>1</v>
      </c>
      <c r="N184" s="179" t="s">
        <v>41</v>
      </c>
      <c r="O184" s="74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2" t="s">
        <v>215</v>
      </c>
      <c r="AT184" s="182" t="s">
        <v>137</v>
      </c>
      <c r="AU184" s="182" t="s">
        <v>84</v>
      </c>
      <c r="AY184" s="16" t="s">
        <v>134</v>
      </c>
      <c r="BE184" s="183">
        <f>IF(N184="základní",J184,0)</f>
        <v>0</v>
      </c>
      <c r="BF184" s="183">
        <f>IF(N184="snížená",J184,0)</f>
        <v>0</v>
      </c>
      <c r="BG184" s="183">
        <f>IF(N184="zákl. přenesená",J184,0)</f>
        <v>0</v>
      </c>
      <c r="BH184" s="183">
        <f>IF(N184="sníž. přenesená",J184,0)</f>
        <v>0</v>
      </c>
      <c r="BI184" s="183">
        <f>IF(N184="nulová",J184,0)</f>
        <v>0</v>
      </c>
      <c r="BJ184" s="16" t="s">
        <v>84</v>
      </c>
      <c r="BK184" s="183">
        <f>ROUND(I184*H184,2)</f>
        <v>0</v>
      </c>
      <c r="BL184" s="16" t="s">
        <v>215</v>
      </c>
      <c r="BM184" s="182" t="s">
        <v>926</v>
      </c>
    </row>
    <row r="185" s="2" customFormat="1" ht="14.4" customHeight="1">
      <c r="A185" s="35"/>
      <c r="B185" s="169"/>
      <c r="C185" s="170" t="s">
        <v>516</v>
      </c>
      <c r="D185" s="170" t="s">
        <v>137</v>
      </c>
      <c r="E185" s="171" t="s">
        <v>927</v>
      </c>
      <c r="F185" s="172" t="s">
        <v>928</v>
      </c>
      <c r="G185" s="173" t="s">
        <v>347</v>
      </c>
      <c r="H185" s="174">
        <v>7</v>
      </c>
      <c r="I185" s="175"/>
      <c r="J185" s="176">
        <f>ROUND(I185*H185,2)</f>
        <v>0</v>
      </c>
      <c r="K185" s="177"/>
      <c r="L185" s="36"/>
      <c r="M185" s="178" t="s">
        <v>1</v>
      </c>
      <c r="N185" s="179" t="s">
        <v>41</v>
      </c>
      <c r="O185" s="74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2" t="s">
        <v>215</v>
      </c>
      <c r="AT185" s="182" t="s">
        <v>137</v>
      </c>
      <c r="AU185" s="182" t="s">
        <v>84</v>
      </c>
      <c r="AY185" s="16" t="s">
        <v>134</v>
      </c>
      <c r="BE185" s="183">
        <f>IF(N185="základní",J185,0)</f>
        <v>0</v>
      </c>
      <c r="BF185" s="183">
        <f>IF(N185="snížená",J185,0)</f>
        <v>0</v>
      </c>
      <c r="BG185" s="183">
        <f>IF(N185="zákl. přenesená",J185,0)</f>
        <v>0</v>
      </c>
      <c r="BH185" s="183">
        <f>IF(N185="sníž. přenesená",J185,0)</f>
        <v>0</v>
      </c>
      <c r="BI185" s="183">
        <f>IF(N185="nulová",J185,0)</f>
        <v>0</v>
      </c>
      <c r="BJ185" s="16" t="s">
        <v>84</v>
      </c>
      <c r="BK185" s="183">
        <f>ROUND(I185*H185,2)</f>
        <v>0</v>
      </c>
      <c r="BL185" s="16" t="s">
        <v>215</v>
      </c>
      <c r="BM185" s="182" t="s">
        <v>929</v>
      </c>
    </row>
    <row r="186" s="2" customFormat="1" ht="22.2" customHeight="1">
      <c r="A186" s="35"/>
      <c r="B186" s="169"/>
      <c r="C186" s="170" t="s">
        <v>520</v>
      </c>
      <c r="D186" s="170" t="s">
        <v>137</v>
      </c>
      <c r="E186" s="171" t="s">
        <v>930</v>
      </c>
      <c r="F186" s="172" t="s">
        <v>931</v>
      </c>
      <c r="G186" s="173" t="s">
        <v>347</v>
      </c>
      <c r="H186" s="174">
        <v>8</v>
      </c>
      <c r="I186" s="175"/>
      <c r="J186" s="176">
        <f>ROUND(I186*H186,2)</f>
        <v>0</v>
      </c>
      <c r="K186" s="177"/>
      <c r="L186" s="36"/>
      <c r="M186" s="178" t="s">
        <v>1</v>
      </c>
      <c r="N186" s="179" t="s">
        <v>41</v>
      </c>
      <c r="O186" s="74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2" t="s">
        <v>215</v>
      </c>
      <c r="AT186" s="182" t="s">
        <v>137</v>
      </c>
      <c r="AU186" s="182" t="s">
        <v>84</v>
      </c>
      <c r="AY186" s="16" t="s">
        <v>134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16" t="s">
        <v>84</v>
      </c>
      <c r="BK186" s="183">
        <f>ROUND(I186*H186,2)</f>
        <v>0</v>
      </c>
      <c r="BL186" s="16" t="s">
        <v>215</v>
      </c>
      <c r="BM186" s="182" t="s">
        <v>932</v>
      </c>
    </row>
    <row r="187" s="2" customFormat="1" ht="14.4" customHeight="1">
      <c r="A187" s="35"/>
      <c r="B187" s="169"/>
      <c r="C187" s="170" t="s">
        <v>524</v>
      </c>
      <c r="D187" s="170" t="s">
        <v>137</v>
      </c>
      <c r="E187" s="171" t="s">
        <v>933</v>
      </c>
      <c r="F187" s="172" t="s">
        <v>934</v>
      </c>
      <c r="G187" s="173" t="s">
        <v>347</v>
      </c>
      <c r="H187" s="174">
        <v>1</v>
      </c>
      <c r="I187" s="175"/>
      <c r="J187" s="176">
        <f>ROUND(I187*H187,2)</f>
        <v>0</v>
      </c>
      <c r="K187" s="177"/>
      <c r="L187" s="36"/>
      <c r="M187" s="178" t="s">
        <v>1</v>
      </c>
      <c r="N187" s="179" t="s">
        <v>41</v>
      </c>
      <c r="O187" s="74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2" t="s">
        <v>215</v>
      </c>
      <c r="AT187" s="182" t="s">
        <v>137</v>
      </c>
      <c r="AU187" s="182" t="s">
        <v>84</v>
      </c>
      <c r="AY187" s="16" t="s">
        <v>134</v>
      </c>
      <c r="BE187" s="183">
        <f>IF(N187="základní",J187,0)</f>
        <v>0</v>
      </c>
      <c r="BF187" s="183">
        <f>IF(N187="snížená",J187,0)</f>
        <v>0</v>
      </c>
      <c r="BG187" s="183">
        <f>IF(N187="zákl. přenesená",J187,0)</f>
        <v>0</v>
      </c>
      <c r="BH187" s="183">
        <f>IF(N187="sníž. přenesená",J187,0)</f>
        <v>0</v>
      </c>
      <c r="BI187" s="183">
        <f>IF(N187="nulová",J187,0)</f>
        <v>0</v>
      </c>
      <c r="BJ187" s="16" t="s">
        <v>84</v>
      </c>
      <c r="BK187" s="183">
        <f>ROUND(I187*H187,2)</f>
        <v>0</v>
      </c>
      <c r="BL187" s="16" t="s">
        <v>215</v>
      </c>
      <c r="BM187" s="182" t="s">
        <v>935</v>
      </c>
    </row>
    <row r="188" s="2" customFormat="1" ht="14.4" customHeight="1">
      <c r="A188" s="35"/>
      <c r="B188" s="169"/>
      <c r="C188" s="170" t="s">
        <v>528</v>
      </c>
      <c r="D188" s="170" t="s">
        <v>137</v>
      </c>
      <c r="E188" s="171" t="s">
        <v>936</v>
      </c>
      <c r="F188" s="172" t="s">
        <v>937</v>
      </c>
      <c r="G188" s="173" t="s">
        <v>347</v>
      </c>
      <c r="H188" s="174">
        <v>6</v>
      </c>
      <c r="I188" s="175"/>
      <c r="J188" s="176">
        <f>ROUND(I188*H188,2)</f>
        <v>0</v>
      </c>
      <c r="K188" s="177"/>
      <c r="L188" s="36"/>
      <c r="M188" s="178" t="s">
        <v>1</v>
      </c>
      <c r="N188" s="179" t="s">
        <v>41</v>
      </c>
      <c r="O188" s="74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2" t="s">
        <v>215</v>
      </c>
      <c r="AT188" s="182" t="s">
        <v>137</v>
      </c>
      <c r="AU188" s="182" t="s">
        <v>84</v>
      </c>
      <c r="AY188" s="16" t="s">
        <v>134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16" t="s">
        <v>84</v>
      </c>
      <c r="BK188" s="183">
        <f>ROUND(I188*H188,2)</f>
        <v>0</v>
      </c>
      <c r="BL188" s="16" t="s">
        <v>215</v>
      </c>
      <c r="BM188" s="182" t="s">
        <v>938</v>
      </c>
    </row>
    <row r="189" s="2" customFormat="1" ht="14.4" customHeight="1">
      <c r="A189" s="35"/>
      <c r="B189" s="169"/>
      <c r="C189" s="170" t="s">
        <v>532</v>
      </c>
      <c r="D189" s="170" t="s">
        <v>137</v>
      </c>
      <c r="E189" s="171" t="s">
        <v>939</v>
      </c>
      <c r="F189" s="172" t="s">
        <v>940</v>
      </c>
      <c r="G189" s="173" t="s">
        <v>347</v>
      </c>
      <c r="H189" s="174">
        <v>6</v>
      </c>
      <c r="I189" s="175"/>
      <c r="J189" s="176">
        <f>ROUND(I189*H189,2)</f>
        <v>0</v>
      </c>
      <c r="K189" s="177"/>
      <c r="L189" s="36"/>
      <c r="M189" s="178" t="s">
        <v>1</v>
      </c>
      <c r="N189" s="179" t="s">
        <v>41</v>
      </c>
      <c r="O189" s="74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1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2" t="s">
        <v>215</v>
      </c>
      <c r="AT189" s="182" t="s">
        <v>137</v>
      </c>
      <c r="AU189" s="182" t="s">
        <v>84</v>
      </c>
      <c r="AY189" s="16" t="s">
        <v>134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6" t="s">
        <v>84</v>
      </c>
      <c r="BK189" s="183">
        <f>ROUND(I189*H189,2)</f>
        <v>0</v>
      </c>
      <c r="BL189" s="16" t="s">
        <v>215</v>
      </c>
      <c r="BM189" s="182" t="s">
        <v>941</v>
      </c>
    </row>
    <row r="190" s="2" customFormat="1" ht="14.4" customHeight="1">
      <c r="A190" s="35"/>
      <c r="B190" s="169"/>
      <c r="C190" s="170" t="s">
        <v>536</v>
      </c>
      <c r="D190" s="170" t="s">
        <v>137</v>
      </c>
      <c r="E190" s="171" t="s">
        <v>942</v>
      </c>
      <c r="F190" s="172" t="s">
        <v>943</v>
      </c>
      <c r="G190" s="173" t="s">
        <v>347</v>
      </c>
      <c r="H190" s="174">
        <v>2</v>
      </c>
      <c r="I190" s="175"/>
      <c r="J190" s="176">
        <f>ROUND(I190*H190,2)</f>
        <v>0</v>
      </c>
      <c r="K190" s="177"/>
      <c r="L190" s="36"/>
      <c r="M190" s="178" t="s">
        <v>1</v>
      </c>
      <c r="N190" s="179" t="s">
        <v>41</v>
      </c>
      <c r="O190" s="74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2" t="s">
        <v>215</v>
      </c>
      <c r="AT190" s="182" t="s">
        <v>137</v>
      </c>
      <c r="AU190" s="182" t="s">
        <v>84</v>
      </c>
      <c r="AY190" s="16" t="s">
        <v>134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6" t="s">
        <v>84</v>
      </c>
      <c r="BK190" s="183">
        <f>ROUND(I190*H190,2)</f>
        <v>0</v>
      </c>
      <c r="BL190" s="16" t="s">
        <v>215</v>
      </c>
      <c r="BM190" s="182" t="s">
        <v>944</v>
      </c>
    </row>
    <row r="191" s="2" customFormat="1" ht="14.4" customHeight="1">
      <c r="A191" s="35"/>
      <c r="B191" s="169"/>
      <c r="C191" s="170" t="s">
        <v>540</v>
      </c>
      <c r="D191" s="170" t="s">
        <v>137</v>
      </c>
      <c r="E191" s="171" t="s">
        <v>945</v>
      </c>
      <c r="F191" s="172" t="s">
        <v>946</v>
      </c>
      <c r="G191" s="173" t="s">
        <v>347</v>
      </c>
      <c r="H191" s="174">
        <v>6</v>
      </c>
      <c r="I191" s="175"/>
      <c r="J191" s="176">
        <f>ROUND(I191*H191,2)</f>
        <v>0</v>
      </c>
      <c r="K191" s="177"/>
      <c r="L191" s="36"/>
      <c r="M191" s="178" t="s">
        <v>1</v>
      </c>
      <c r="N191" s="179" t="s">
        <v>41</v>
      </c>
      <c r="O191" s="74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2" t="s">
        <v>215</v>
      </c>
      <c r="AT191" s="182" t="s">
        <v>137</v>
      </c>
      <c r="AU191" s="182" t="s">
        <v>84</v>
      </c>
      <c r="AY191" s="16" t="s">
        <v>134</v>
      </c>
      <c r="BE191" s="183">
        <f>IF(N191="základní",J191,0)</f>
        <v>0</v>
      </c>
      <c r="BF191" s="183">
        <f>IF(N191="snížená",J191,0)</f>
        <v>0</v>
      </c>
      <c r="BG191" s="183">
        <f>IF(N191="zákl. přenesená",J191,0)</f>
        <v>0</v>
      </c>
      <c r="BH191" s="183">
        <f>IF(N191="sníž. přenesená",J191,0)</f>
        <v>0</v>
      </c>
      <c r="BI191" s="183">
        <f>IF(N191="nulová",J191,0)</f>
        <v>0</v>
      </c>
      <c r="BJ191" s="16" t="s">
        <v>84</v>
      </c>
      <c r="BK191" s="183">
        <f>ROUND(I191*H191,2)</f>
        <v>0</v>
      </c>
      <c r="BL191" s="16" t="s">
        <v>215</v>
      </c>
      <c r="BM191" s="182" t="s">
        <v>947</v>
      </c>
    </row>
    <row r="192" s="2" customFormat="1" ht="14.4" customHeight="1">
      <c r="A192" s="35"/>
      <c r="B192" s="169"/>
      <c r="C192" s="170" t="s">
        <v>544</v>
      </c>
      <c r="D192" s="170" t="s">
        <v>137</v>
      </c>
      <c r="E192" s="171" t="s">
        <v>948</v>
      </c>
      <c r="F192" s="172" t="s">
        <v>949</v>
      </c>
      <c r="G192" s="173" t="s">
        <v>347</v>
      </c>
      <c r="H192" s="174">
        <v>1</v>
      </c>
      <c r="I192" s="175"/>
      <c r="J192" s="176">
        <f>ROUND(I192*H192,2)</f>
        <v>0</v>
      </c>
      <c r="K192" s="177"/>
      <c r="L192" s="36"/>
      <c r="M192" s="178" t="s">
        <v>1</v>
      </c>
      <c r="N192" s="179" t="s">
        <v>41</v>
      </c>
      <c r="O192" s="74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2" t="s">
        <v>215</v>
      </c>
      <c r="AT192" s="182" t="s">
        <v>137</v>
      </c>
      <c r="AU192" s="182" t="s">
        <v>84</v>
      </c>
      <c r="AY192" s="16" t="s">
        <v>134</v>
      </c>
      <c r="BE192" s="183">
        <f>IF(N192="základní",J192,0)</f>
        <v>0</v>
      </c>
      <c r="BF192" s="183">
        <f>IF(N192="snížená",J192,0)</f>
        <v>0</v>
      </c>
      <c r="BG192" s="183">
        <f>IF(N192="zákl. přenesená",J192,0)</f>
        <v>0</v>
      </c>
      <c r="BH192" s="183">
        <f>IF(N192="sníž. přenesená",J192,0)</f>
        <v>0</v>
      </c>
      <c r="BI192" s="183">
        <f>IF(N192="nulová",J192,0)</f>
        <v>0</v>
      </c>
      <c r="BJ192" s="16" t="s">
        <v>84</v>
      </c>
      <c r="BK192" s="183">
        <f>ROUND(I192*H192,2)</f>
        <v>0</v>
      </c>
      <c r="BL192" s="16" t="s">
        <v>215</v>
      </c>
      <c r="BM192" s="182" t="s">
        <v>950</v>
      </c>
    </row>
    <row r="193" s="2" customFormat="1" ht="14.4" customHeight="1">
      <c r="A193" s="35"/>
      <c r="B193" s="169"/>
      <c r="C193" s="170" t="s">
        <v>548</v>
      </c>
      <c r="D193" s="170" t="s">
        <v>137</v>
      </c>
      <c r="E193" s="171" t="s">
        <v>951</v>
      </c>
      <c r="F193" s="172" t="s">
        <v>952</v>
      </c>
      <c r="G193" s="173" t="s">
        <v>347</v>
      </c>
      <c r="H193" s="174">
        <v>6</v>
      </c>
      <c r="I193" s="175"/>
      <c r="J193" s="176">
        <f>ROUND(I193*H193,2)</f>
        <v>0</v>
      </c>
      <c r="K193" s="177"/>
      <c r="L193" s="36"/>
      <c r="M193" s="178" t="s">
        <v>1</v>
      </c>
      <c r="N193" s="179" t="s">
        <v>41</v>
      </c>
      <c r="O193" s="74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2" t="s">
        <v>215</v>
      </c>
      <c r="AT193" s="182" t="s">
        <v>137</v>
      </c>
      <c r="AU193" s="182" t="s">
        <v>84</v>
      </c>
      <c r="AY193" s="16" t="s">
        <v>134</v>
      </c>
      <c r="BE193" s="183">
        <f>IF(N193="základní",J193,0)</f>
        <v>0</v>
      </c>
      <c r="BF193" s="183">
        <f>IF(N193="snížená",J193,0)</f>
        <v>0</v>
      </c>
      <c r="BG193" s="183">
        <f>IF(N193="zákl. přenesená",J193,0)</f>
        <v>0</v>
      </c>
      <c r="BH193" s="183">
        <f>IF(N193="sníž. přenesená",J193,0)</f>
        <v>0</v>
      </c>
      <c r="BI193" s="183">
        <f>IF(N193="nulová",J193,0)</f>
        <v>0</v>
      </c>
      <c r="BJ193" s="16" t="s">
        <v>84</v>
      </c>
      <c r="BK193" s="183">
        <f>ROUND(I193*H193,2)</f>
        <v>0</v>
      </c>
      <c r="BL193" s="16" t="s">
        <v>215</v>
      </c>
      <c r="BM193" s="182" t="s">
        <v>953</v>
      </c>
    </row>
    <row r="194" s="2" customFormat="1" ht="14.4" customHeight="1">
      <c r="A194" s="35"/>
      <c r="B194" s="169"/>
      <c r="C194" s="170" t="s">
        <v>552</v>
      </c>
      <c r="D194" s="170" t="s">
        <v>137</v>
      </c>
      <c r="E194" s="171" t="s">
        <v>954</v>
      </c>
      <c r="F194" s="172" t="s">
        <v>955</v>
      </c>
      <c r="G194" s="173" t="s">
        <v>347</v>
      </c>
      <c r="H194" s="174">
        <v>2</v>
      </c>
      <c r="I194" s="175"/>
      <c r="J194" s="176">
        <f>ROUND(I194*H194,2)</f>
        <v>0</v>
      </c>
      <c r="K194" s="177"/>
      <c r="L194" s="36"/>
      <c r="M194" s="178" t="s">
        <v>1</v>
      </c>
      <c r="N194" s="179" t="s">
        <v>41</v>
      </c>
      <c r="O194" s="74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2" t="s">
        <v>215</v>
      </c>
      <c r="AT194" s="182" t="s">
        <v>137</v>
      </c>
      <c r="AU194" s="182" t="s">
        <v>84</v>
      </c>
      <c r="AY194" s="16" t="s">
        <v>134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6" t="s">
        <v>84</v>
      </c>
      <c r="BK194" s="183">
        <f>ROUND(I194*H194,2)</f>
        <v>0</v>
      </c>
      <c r="BL194" s="16" t="s">
        <v>215</v>
      </c>
      <c r="BM194" s="182" t="s">
        <v>956</v>
      </c>
    </row>
    <row r="195" s="2" customFormat="1" ht="14.4" customHeight="1">
      <c r="A195" s="35"/>
      <c r="B195" s="169"/>
      <c r="C195" s="170" t="s">
        <v>556</v>
      </c>
      <c r="D195" s="170" t="s">
        <v>137</v>
      </c>
      <c r="E195" s="171" t="s">
        <v>957</v>
      </c>
      <c r="F195" s="172" t="s">
        <v>958</v>
      </c>
      <c r="G195" s="173" t="s">
        <v>347</v>
      </c>
      <c r="H195" s="174">
        <v>4</v>
      </c>
      <c r="I195" s="175"/>
      <c r="J195" s="176">
        <f>ROUND(I195*H195,2)</f>
        <v>0</v>
      </c>
      <c r="K195" s="177"/>
      <c r="L195" s="36"/>
      <c r="M195" s="178" t="s">
        <v>1</v>
      </c>
      <c r="N195" s="179" t="s">
        <v>41</v>
      </c>
      <c r="O195" s="74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2" t="s">
        <v>215</v>
      </c>
      <c r="AT195" s="182" t="s">
        <v>137</v>
      </c>
      <c r="AU195" s="182" t="s">
        <v>84</v>
      </c>
      <c r="AY195" s="16" t="s">
        <v>134</v>
      </c>
      <c r="BE195" s="183">
        <f>IF(N195="základní",J195,0)</f>
        <v>0</v>
      </c>
      <c r="BF195" s="183">
        <f>IF(N195="snížená",J195,0)</f>
        <v>0</v>
      </c>
      <c r="BG195" s="183">
        <f>IF(N195="zákl. přenesená",J195,0)</f>
        <v>0</v>
      </c>
      <c r="BH195" s="183">
        <f>IF(N195="sníž. přenesená",J195,0)</f>
        <v>0</v>
      </c>
      <c r="BI195" s="183">
        <f>IF(N195="nulová",J195,0)</f>
        <v>0</v>
      </c>
      <c r="BJ195" s="16" t="s">
        <v>84</v>
      </c>
      <c r="BK195" s="183">
        <f>ROUND(I195*H195,2)</f>
        <v>0</v>
      </c>
      <c r="BL195" s="16" t="s">
        <v>215</v>
      </c>
      <c r="BM195" s="182" t="s">
        <v>959</v>
      </c>
    </row>
    <row r="196" s="2" customFormat="1" ht="14.4" customHeight="1">
      <c r="A196" s="35"/>
      <c r="B196" s="169"/>
      <c r="C196" s="170" t="s">
        <v>560</v>
      </c>
      <c r="D196" s="170" t="s">
        <v>137</v>
      </c>
      <c r="E196" s="171" t="s">
        <v>960</v>
      </c>
      <c r="F196" s="172" t="s">
        <v>961</v>
      </c>
      <c r="G196" s="173" t="s">
        <v>347</v>
      </c>
      <c r="H196" s="174">
        <v>7</v>
      </c>
      <c r="I196" s="175"/>
      <c r="J196" s="176">
        <f>ROUND(I196*H196,2)</f>
        <v>0</v>
      </c>
      <c r="K196" s="177"/>
      <c r="L196" s="36"/>
      <c r="M196" s="178" t="s">
        <v>1</v>
      </c>
      <c r="N196" s="179" t="s">
        <v>41</v>
      </c>
      <c r="O196" s="74"/>
      <c r="P196" s="180">
        <f>O196*H196</f>
        <v>0</v>
      </c>
      <c r="Q196" s="180">
        <v>0</v>
      </c>
      <c r="R196" s="180">
        <f>Q196*H196</f>
        <v>0</v>
      </c>
      <c r="S196" s="180">
        <v>0</v>
      </c>
      <c r="T196" s="18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2" t="s">
        <v>215</v>
      </c>
      <c r="AT196" s="182" t="s">
        <v>137</v>
      </c>
      <c r="AU196" s="182" t="s">
        <v>84</v>
      </c>
      <c r="AY196" s="16" t="s">
        <v>134</v>
      </c>
      <c r="BE196" s="183">
        <f>IF(N196="základní",J196,0)</f>
        <v>0</v>
      </c>
      <c r="BF196" s="183">
        <f>IF(N196="snížená",J196,0)</f>
        <v>0</v>
      </c>
      <c r="BG196" s="183">
        <f>IF(N196="zákl. přenesená",J196,0)</f>
        <v>0</v>
      </c>
      <c r="BH196" s="183">
        <f>IF(N196="sníž. přenesená",J196,0)</f>
        <v>0</v>
      </c>
      <c r="BI196" s="183">
        <f>IF(N196="nulová",J196,0)</f>
        <v>0</v>
      </c>
      <c r="BJ196" s="16" t="s">
        <v>84</v>
      </c>
      <c r="BK196" s="183">
        <f>ROUND(I196*H196,2)</f>
        <v>0</v>
      </c>
      <c r="BL196" s="16" t="s">
        <v>215</v>
      </c>
      <c r="BM196" s="182" t="s">
        <v>962</v>
      </c>
    </row>
    <row r="197" s="2" customFormat="1" ht="14.4" customHeight="1">
      <c r="A197" s="35"/>
      <c r="B197" s="169"/>
      <c r="C197" s="170" t="s">
        <v>564</v>
      </c>
      <c r="D197" s="170" t="s">
        <v>137</v>
      </c>
      <c r="E197" s="171" t="s">
        <v>963</v>
      </c>
      <c r="F197" s="172" t="s">
        <v>964</v>
      </c>
      <c r="G197" s="173" t="s">
        <v>347</v>
      </c>
      <c r="H197" s="174">
        <v>1</v>
      </c>
      <c r="I197" s="175"/>
      <c r="J197" s="176">
        <f>ROUND(I197*H197,2)</f>
        <v>0</v>
      </c>
      <c r="K197" s="177"/>
      <c r="L197" s="36"/>
      <c r="M197" s="178" t="s">
        <v>1</v>
      </c>
      <c r="N197" s="179" t="s">
        <v>41</v>
      </c>
      <c r="O197" s="74"/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2" t="s">
        <v>215</v>
      </c>
      <c r="AT197" s="182" t="s">
        <v>137</v>
      </c>
      <c r="AU197" s="182" t="s">
        <v>84</v>
      </c>
      <c r="AY197" s="16" t="s">
        <v>134</v>
      </c>
      <c r="BE197" s="183">
        <f>IF(N197="základní",J197,0)</f>
        <v>0</v>
      </c>
      <c r="BF197" s="183">
        <f>IF(N197="snížená",J197,0)</f>
        <v>0</v>
      </c>
      <c r="BG197" s="183">
        <f>IF(N197="zákl. přenesená",J197,0)</f>
        <v>0</v>
      </c>
      <c r="BH197" s="183">
        <f>IF(N197="sníž. přenesená",J197,0)</f>
        <v>0</v>
      </c>
      <c r="BI197" s="183">
        <f>IF(N197="nulová",J197,0)</f>
        <v>0</v>
      </c>
      <c r="BJ197" s="16" t="s">
        <v>84</v>
      </c>
      <c r="BK197" s="183">
        <f>ROUND(I197*H197,2)</f>
        <v>0</v>
      </c>
      <c r="BL197" s="16" t="s">
        <v>215</v>
      </c>
      <c r="BM197" s="182" t="s">
        <v>965</v>
      </c>
    </row>
    <row r="198" s="2" customFormat="1" ht="14.4" customHeight="1">
      <c r="A198" s="35"/>
      <c r="B198" s="169"/>
      <c r="C198" s="170" t="s">
        <v>568</v>
      </c>
      <c r="D198" s="170" t="s">
        <v>137</v>
      </c>
      <c r="E198" s="171" t="s">
        <v>966</v>
      </c>
      <c r="F198" s="172" t="s">
        <v>967</v>
      </c>
      <c r="G198" s="173" t="s">
        <v>202</v>
      </c>
      <c r="H198" s="174">
        <v>35</v>
      </c>
      <c r="I198" s="175"/>
      <c r="J198" s="176">
        <f>ROUND(I198*H198,2)</f>
        <v>0</v>
      </c>
      <c r="K198" s="177"/>
      <c r="L198" s="36"/>
      <c r="M198" s="178" t="s">
        <v>1</v>
      </c>
      <c r="N198" s="179" t="s">
        <v>41</v>
      </c>
      <c r="O198" s="74"/>
      <c r="P198" s="180">
        <f>O198*H198</f>
        <v>0</v>
      </c>
      <c r="Q198" s="180">
        <v>0</v>
      </c>
      <c r="R198" s="180">
        <f>Q198*H198</f>
        <v>0</v>
      </c>
      <c r="S198" s="180">
        <v>0</v>
      </c>
      <c r="T198" s="181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2" t="s">
        <v>215</v>
      </c>
      <c r="AT198" s="182" t="s">
        <v>137</v>
      </c>
      <c r="AU198" s="182" t="s">
        <v>84</v>
      </c>
      <c r="AY198" s="16" t="s">
        <v>134</v>
      </c>
      <c r="BE198" s="183">
        <f>IF(N198="základní",J198,0)</f>
        <v>0</v>
      </c>
      <c r="BF198" s="183">
        <f>IF(N198="snížená",J198,0)</f>
        <v>0</v>
      </c>
      <c r="BG198" s="183">
        <f>IF(N198="zákl. přenesená",J198,0)</f>
        <v>0</v>
      </c>
      <c r="BH198" s="183">
        <f>IF(N198="sníž. přenesená",J198,0)</f>
        <v>0</v>
      </c>
      <c r="BI198" s="183">
        <f>IF(N198="nulová",J198,0)</f>
        <v>0</v>
      </c>
      <c r="BJ198" s="16" t="s">
        <v>84</v>
      </c>
      <c r="BK198" s="183">
        <f>ROUND(I198*H198,2)</f>
        <v>0</v>
      </c>
      <c r="BL198" s="16" t="s">
        <v>215</v>
      </c>
      <c r="BM198" s="182" t="s">
        <v>968</v>
      </c>
    </row>
    <row r="199" s="2" customFormat="1" ht="14.4" customHeight="1">
      <c r="A199" s="35"/>
      <c r="B199" s="169"/>
      <c r="C199" s="170" t="s">
        <v>572</v>
      </c>
      <c r="D199" s="170" t="s">
        <v>137</v>
      </c>
      <c r="E199" s="171" t="s">
        <v>969</v>
      </c>
      <c r="F199" s="172" t="s">
        <v>970</v>
      </c>
      <c r="G199" s="173" t="s">
        <v>202</v>
      </c>
      <c r="H199" s="174">
        <v>160</v>
      </c>
      <c r="I199" s="175"/>
      <c r="J199" s="176">
        <f>ROUND(I199*H199,2)</f>
        <v>0</v>
      </c>
      <c r="K199" s="177"/>
      <c r="L199" s="36"/>
      <c r="M199" s="178" t="s">
        <v>1</v>
      </c>
      <c r="N199" s="179" t="s">
        <v>41</v>
      </c>
      <c r="O199" s="74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2" t="s">
        <v>215</v>
      </c>
      <c r="AT199" s="182" t="s">
        <v>137</v>
      </c>
      <c r="AU199" s="182" t="s">
        <v>84</v>
      </c>
      <c r="AY199" s="16" t="s">
        <v>134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16" t="s">
        <v>84</v>
      </c>
      <c r="BK199" s="183">
        <f>ROUND(I199*H199,2)</f>
        <v>0</v>
      </c>
      <c r="BL199" s="16" t="s">
        <v>215</v>
      </c>
      <c r="BM199" s="182" t="s">
        <v>971</v>
      </c>
    </row>
    <row r="200" s="2" customFormat="1" ht="14.4" customHeight="1">
      <c r="A200" s="35"/>
      <c r="B200" s="169"/>
      <c r="C200" s="170" t="s">
        <v>576</v>
      </c>
      <c r="D200" s="170" t="s">
        <v>137</v>
      </c>
      <c r="E200" s="171" t="s">
        <v>972</v>
      </c>
      <c r="F200" s="172" t="s">
        <v>973</v>
      </c>
      <c r="G200" s="173" t="s">
        <v>202</v>
      </c>
      <c r="H200" s="174">
        <v>40</v>
      </c>
      <c r="I200" s="175"/>
      <c r="J200" s="176">
        <f>ROUND(I200*H200,2)</f>
        <v>0</v>
      </c>
      <c r="K200" s="177"/>
      <c r="L200" s="36"/>
      <c r="M200" s="178" t="s">
        <v>1</v>
      </c>
      <c r="N200" s="179" t="s">
        <v>41</v>
      </c>
      <c r="O200" s="74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2" t="s">
        <v>215</v>
      </c>
      <c r="AT200" s="182" t="s">
        <v>137</v>
      </c>
      <c r="AU200" s="182" t="s">
        <v>84</v>
      </c>
      <c r="AY200" s="16" t="s">
        <v>134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6" t="s">
        <v>84</v>
      </c>
      <c r="BK200" s="183">
        <f>ROUND(I200*H200,2)</f>
        <v>0</v>
      </c>
      <c r="BL200" s="16" t="s">
        <v>215</v>
      </c>
      <c r="BM200" s="182" t="s">
        <v>974</v>
      </c>
    </row>
    <row r="201" s="2" customFormat="1" ht="14.4" customHeight="1">
      <c r="A201" s="35"/>
      <c r="B201" s="169"/>
      <c r="C201" s="170" t="s">
        <v>580</v>
      </c>
      <c r="D201" s="170" t="s">
        <v>137</v>
      </c>
      <c r="E201" s="171" t="s">
        <v>975</v>
      </c>
      <c r="F201" s="172" t="s">
        <v>976</v>
      </c>
      <c r="G201" s="173" t="s">
        <v>202</v>
      </c>
      <c r="H201" s="174">
        <v>160</v>
      </c>
      <c r="I201" s="175"/>
      <c r="J201" s="176">
        <f>ROUND(I201*H201,2)</f>
        <v>0</v>
      </c>
      <c r="K201" s="177"/>
      <c r="L201" s="36"/>
      <c r="M201" s="178" t="s">
        <v>1</v>
      </c>
      <c r="N201" s="179" t="s">
        <v>41</v>
      </c>
      <c r="O201" s="74"/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2" t="s">
        <v>215</v>
      </c>
      <c r="AT201" s="182" t="s">
        <v>137</v>
      </c>
      <c r="AU201" s="182" t="s">
        <v>84</v>
      </c>
      <c r="AY201" s="16" t="s">
        <v>134</v>
      </c>
      <c r="BE201" s="183">
        <f>IF(N201="základní",J201,0)</f>
        <v>0</v>
      </c>
      <c r="BF201" s="183">
        <f>IF(N201="snížená",J201,0)</f>
        <v>0</v>
      </c>
      <c r="BG201" s="183">
        <f>IF(N201="zákl. přenesená",J201,0)</f>
        <v>0</v>
      </c>
      <c r="BH201" s="183">
        <f>IF(N201="sníž. přenesená",J201,0)</f>
        <v>0</v>
      </c>
      <c r="BI201" s="183">
        <f>IF(N201="nulová",J201,0)</f>
        <v>0</v>
      </c>
      <c r="BJ201" s="16" t="s">
        <v>84</v>
      </c>
      <c r="BK201" s="183">
        <f>ROUND(I201*H201,2)</f>
        <v>0</v>
      </c>
      <c r="BL201" s="16" t="s">
        <v>215</v>
      </c>
      <c r="BM201" s="182" t="s">
        <v>977</v>
      </c>
    </row>
    <row r="202" s="2" customFormat="1" ht="14.4" customHeight="1">
      <c r="A202" s="35"/>
      <c r="B202" s="169"/>
      <c r="C202" s="170" t="s">
        <v>584</v>
      </c>
      <c r="D202" s="170" t="s">
        <v>137</v>
      </c>
      <c r="E202" s="171" t="s">
        <v>978</v>
      </c>
      <c r="F202" s="172" t="s">
        <v>979</v>
      </c>
      <c r="G202" s="173" t="s">
        <v>347</v>
      </c>
      <c r="H202" s="174">
        <v>1</v>
      </c>
      <c r="I202" s="175"/>
      <c r="J202" s="176">
        <f>ROUND(I202*H202,2)</f>
        <v>0</v>
      </c>
      <c r="K202" s="177"/>
      <c r="L202" s="36"/>
      <c r="M202" s="178" t="s">
        <v>1</v>
      </c>
      <c r="N202" s="179" t="s">
        <v>41</v>
      </c>
      <c r="O202" s="74"/>
      <c r="P202" s="180">
        <f>O202*H202</f>
        <v>0</v>
      </c>
      <c r="Q202" s="180">
        <v>0</v>
      </c>
      <c r="R202" s="180">
        <f>Q202*H202</f>
        <v>0</v>
      </c>
      <c r="S202" s="180">
        <v>0</v>
      </c>
      <c r="T202" s="181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2" t="s">
        <v>215</v>
      </c>
      <c r="AT202" s="182" t="s">
        <v>137</v>
      </c>
      <c r="AU202" s="182" t="s">
        <v>84</v>
      </c>
      <c r="AY202" s="16" t="s">
        <v>134</v>
      </c>
      <c r="BE202" s="183">
        <f>IF(N202="základní",J202,0)</f>
        <v>0</v>
      </c>
      <c r="BF202" s="183">
        <f>IF(N202="snížená",J202,0)</f>
        <v>0</v>
      </c>
      <c r="BG202" s="183">
        <f>IF(N202="zákl. přenesená",J202,0)</f>
        <v>0</v>
      </c>
      <c r="BH202" s="183">
        <f>IF(N202="sníž. přenesená",J202,0)</f>
        <v>0</v>
      </c>
      <c r="BI202" s="183">
        <f>IF(N202="nulová",J202,0)</f>
        <v>0</v>
      </c>
      <c r="BJ202" s="16" t="s">
        <v>84</v>
      </c>
      <c r="BK202" s="183">
        <f>ROUND(I202*H202,2)</f>
        <v>0</v>
      </c>
      <c r="BL202" s="16" t="s">
        <v>215</v>
      </c>
      <c r="BM202" s="182" t="s">
        <v>980</v>
      </c>
    </row>
    <row r="203" s="12" customFormat="1" ht="25.92" customHeight="1">
      <c r="A203" s="12"/>
      <c r="B203" s="156"/>
      <c r="C203" s="12"/>
      <c r="D203" s="157" t="s">
        <v>75</v>
      </c>
      <c r="E203" s="158" t="s">
        <v>981</v>
      </c>
      <c r="F203" s="158" t="s">
        <v>982</v>
      </c>
      <c r="G203" s="12"/>
      <c r="H203" s="12"/>
      <c r="I203" s="159"/>
      <c r="J203" s="160">
        <f>BK203</f>
        <v>0</v>
      </c>
      <c r="K203" s="12"/>
      <c r="L203" s="156"/>
      <c r="M203" s="161"/>
      <c r="N203" s="162"/>
      <c r="O203" s="162"/>
      <c r="P203" s="163">
        <f>SUM(P204:P213)</f>
        <v>0</v>
      </c>
      <c r="Q203" s="162"/>
      <c r="R203" s="163">
        <f>SUM(R204:R213)</f>
        <v>0</v>
      </c>
      <c r="S203" s="162"/>
      <c r="T203" s="164">
        <f>SUM(T204:T213)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7" t="s">
        <v>84</v>
      </c>
      <c r="AT203" s="165" t="s">
        <v>75</v>
      </c>
      <c r="AU203" s="165" t="s">
        <v>76</v>
      </c>
      <c r="AY203" s="157" t="s">
        <v>134</v>
      </c>
      <c r="BK203" s="166">
        <f>SUM(BK204:BK213)</f>
        <v>0</v>
      </c>
    </row>
    <row r="204" s="2" customFormat="1" ht="14.4" customHeight="1">
      <c r="A204" s="35"/>
      <c r="B204" s="169"/>
      <c r="C204" s="170" t="s">
        <v>588</v>
      </c>
      <c r="D204" s="170" t="s">
        <v>137</v>
      </c>
      <c r="E204" s="171" t="s">
        <v>983</v>
      </c>
      <c r="F204" s="172" t="s">
        <v>984</v>
      </c>
      <c r="G204" s="173" t="s">
        <v>202</v>
      </c>
      <c r="H204" s="174">
        <v>250</v>
      </c>
      <c r="I204" s="175"/>
      <c r="J204" s="176">
        <f>ROUND(I204*H204,2)</f>
        <v>0</v>
      </c>
      <c r="K204" s="177"/>
      <c r="L204" s="36"/>
      <c r="M204" s="178" t="s">
        <v>1</v>
      </c>
      <c r="N204" s="179" t="s">
        <v>41</v>
      </c>
      <c r="O204" s="74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2" t="s">
        <v>215</v>
      </c>
      <c r="AT204" s="182" t="s">
        <v>137</v>
      </c>
      <c r="AU204" s="182" t="s">
        <v>84</v>
      </c>
      <c r="AY204" s="16" t="s">
        <v>134</v>
      </c>
      <c r="BE204" s="183">
        <f>IF(N204="základní",J204,0)</f>
        <v>0</v>
      </c>
      <c r="BF204" s="183">
        <f>IF(N204="snížená",J204,0)</f>
        <v>0</v>
      </c>
      <c r="BG204" s="183">
        <f>IF(N204="zákl. přenesená",J204,0)</f>
        <v>0</v>
      </c>
      <c r="BH204" s="183">
        <f>IF(N204="sníž. přenesená",J204,0)</f>
        <v>0</v>
      </c>
      <c r="BI204" s="183">
        <f>IF(N204="nulová",J204,0)</f>
        <v>0</v>
      </c>
      <c r="BJ204" s="16" t="s">
        <v>84</v>
      </c>
      <c r="BK204" s="183">
        <f>ROUND(I204*H204,2)</f>
        <v>0</v>
      </c>
      <c r="BL204" s="16" t="s">
        <v>215</v>
      </c>
      <c r="BM204" s="182" t="s">
        <v>985</v>
      </c>
    </row>
    <row r="205" s="2" customFormat="1" ht="14.4" customHeight="1">
      <c r="A205" s="35"/>
      <c r="B205" s="169"/>
      <c r="C205" s="170" t="s">
        <v>592</v>
      </c>
      <c r="D205" s="170" t="s">
        <v>137</v>
      </c>
      <c r="E205" s="171" t="s">
        <v>986</v>
      </c>
      <c r="F205" s="172" t="s">
        <v>987</v>
      </c>
      <c r="G205" s="173" t="s">
        <v>202</v>
      </c>
      <c r="H205" s="174">
        <v>150</v>
      </c>
      <c r="I205" s="175"/>
      <c r="J205" s="176">
        <f>ROUND(I205*H205,2)</f>
        <v>0</v>
      </c>
      <c r="K205" s="177"/>
      <c r="L205" s="36"/>
      <c r="M205" s="178" t="s">
        <v>1</v>
      </c>
      <c r="N205" s="179" t="s">
        <v>41</v>
      </c>
      <c r="O205" s="74"/>
      <c r="P205" s="180">
        <f>O205*H205</f>
        <v>0</v>
      </c>
      <c r="Q205" s="180">
        <v>0</v>
      </c>
      <c r="R205" s="180">
        <f>Q205*H205</f>
        <v>0</v>
      </c>
      <c r="S205" s="180">
        <v>0</v>
      </c>
      <c r="T205" s="181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2" t="s">
        <v>215</v>
      </c>
      <c r="AT205" s="182" t="s">
        <v>137</v>
      </c>
      <c r="AU205" s="182" t="s">
        <v>84</v>
      </c>
      <c r="AY205" s="16" t="s">
        <v>134</v>
      </c>
      <c r="BE205" s="183">
        <f>IF(N205="základní",J205,0)</f>
        <v>0</v>
      </c>
      <c r="BF205" s="183">
        <f>IF(N205="snížená",J205,0)</f>
        <v>0</v>
      </c>
      <c r="BG205" s="183">
        <f>IF(N205="zákl. přenesená",J205,0)</f>
        <v>0</v>
      </c>
      <c r="BH205" s="183">
        <f>IF(N205="sníž. přenesená",J205,0)</f>
        <v>0</v>
      </c>
      <c r="BI205" s="183">
        <f>IF(N205="nulová",J205,0)</f>
        <v>0</v>
      </c>
      <c r="BJ205" s="16" t="s">
        <v>84</v>
      </c>
      <c r="BK205" s="183">
        <f>ROUND(I205*H205,2)</f>
        <v>0</v>
      </c>
      <c r="BL205" s="16" t="s">
        <v>215</v>
      </c>
      <c r="BM205" s="182" t="s">
        <v>988</v>
      </c>
    </row>
    <row r="206" s="2" customFormat="1" ht="14.4" customHeight="1">
      <c r="A206" s="35"/>
      <c r="B206" s="169"/>
      <c r="C206" s="170" t="s">
        <v>596</v>
      </c>
      <c r="D206" s="170" t="s">
        <v>137</v>
      </c>
      <c r="E206" s="171" t="s">
        <v>989</v>
      </c>
      <c r="F206" s="172" t="s">
        <v>990</v>
      </c>
      <c r="G206" s="173" t="s">
        <v>202</v>
      </c>
      <c r="H206" s="174">
        <v>70</v>
      </c>
      <c r="I206" s="175"/>
      <c r="J206" s="176">
        <f>ROUND(I206*H206,2)</f>
        <v>0</v>
      </c>
      <c r="K206" s="177"/>
      <c r="L206" s="36"/>
      <c r="M206" s="178" t="s">
        <v>1</v>
      </c>
      <c r="N206" s="179" t="s">
        <v>41</v>
      </c>
      <c r="O206" s="74"/>
      <c r="P206" s="180">
        <f>O206*H206</f>
        <v>0</v>
      </c>
      <c r="Q206" s="180">
        <v>0</v>
      </c>
      <c r="R206" s="180">
        <f>Q206*H206</f>
        <v>0</v>
      </c>
      <c r="S206" s="180">
        <v>0</v>
      </c>
      <c r="T206" s="181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2" t="s">
        <v>215</v>
      </c>
      <c r="AT206" s="182" t="s">
        <v>137</v>
      </c>
      <c r="AU206" s="182" t="s">
        <v>84</v>
      </c>
      <c r="AY206" s="16" t="s">
        <v>134</v>
      </c>
      <c r="BE206" s="183">
        <f>IF(N206="základní",J206,0)</f>
        <v>0</v>
      </c>
      <c r="BF206" s="183">
        <f>IF(N206="snížená",J206,0)</f>
        <v>0</v>
      </c>
      <c r="BG206" s="183">
        <f>IF(N206="zákl. přenesená",J206,0)</f>
        <v>0</v>
      </c>
      <c r="BH206" s="183">
        <f>IF(N206="sníž. přenesená",J206,0)</f>
        <v>0</v>
      </c>
      <c r="BI206" s="183">
        <f>IF(N206="nulová",J206,0)</f>
        <v>0</v>
      </c>
      <c r="BJ206" s="16" t="s">
        <v>84</v>
      </c>
      <c r="BK206" s="183">
        <f>ROUND(I206*H206,2)</f>
        <v>0</v>
      </c>
      <c r="BL206" s="16" t="s">
        <v>215</v>
      </c>
      <c r="BM206" s="182" t="s">
        <v>991</v>
      </c>
    </row>
    <row r="207" s="2" customFormat="1" ht="14.4" customHeight="1">
      <c r="A207" s="35"/>
      <c r="B207" s="169"/>
      <c r="C207" s="170" t="s">
        <v>600</v>
      </c>
      <c r="D207" s="170" t="s">
        <v>137</v>
      </c>
      <c r="E207" s="171" t="s">
        <v>992</v>
      </c>
      <c r="F207" s="172" t="s">
        <v>993</v>
      </c>
      <c r="G207" s="173" t="s">
        <v>202</v>
      </c>
      <c r="H207" s="174">
        <v>50</v>
      </c>
      <c r="I207" s="175"/>
      <c r="J207" s="176">
        <f>ROUND(I207*H207,2)</f>
        <v>0</v>
      </c>
      <c r="K207" s="177"/>
      <c r="L207" s="36"/>
      <c r="M207" s="178" t="s">
        <v>1</v>
      </c>
      <c r="N207" s="179" t="s">
        <v>41</v>
      </c>
      <c r="O207" s="74"/>
      <c r="P207" s="180">
        <f>O207*H207</f>
        <v>0</v>
      </c>
      <c r="Q207" s="180">
        <v>0</v>
      </c>
      <c r="R207" s="180">
        <f>Q207*H207</f>
        <v>0</v>
      </c>
      <c r="S207" s="180">
        <v>0</v>
      </c>
      <c r="T207" s="181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2" t="s">
        <v>215</v>
      </c>
      <c r="AT207" s="182" t="s">
        <v>137</v>
      </c>
      <c r="AU207" s="182" t="s">
        <v>84</v>
      </c>
      <c r="AY207" s="16" t="s">
        <v>134</v>
      </c>
      <c r="BE207" s="183">
        <f>IF(N207="základní",J207,0)</f>
        <v>0</v>
      </c>
      <c r="BF207" s="183">
        <f>IF(N207="snížená",J207,0)</f>
        <v>0</v>
      </c>
      <c r="BG207" s="183">
        <f>IF(N207="zákl. přenesená",J207,0)</f>
        <v>0</v>
      </c>
      <c r="BH207" s="183">
        <f>IF(N207="sníž. přenesená",J207,0)</f>
        <v>0</v>
      </c>
      <c r="BI207" s="183">
        <f>IF(N207="nulová",J207,0)</f>
        <v>0</v>
      </c>
      <c r="BJ207" s="16" t="s">
        <v>84</v>
      </c>
      <c r="BK207" s="183">
        <f>ROUND(I207*H207,2)</f>
        <v>0</v>
      </c>
      <c r="BL207" s="16" t="s">
        <v>215</v>
      </c>
      <c r="BM207" s="182" t="s">
        <v>994</v>
      </c>
    </row>
    <row r="208" s="2" customFormat="1" ht="14.4" customHeight="1">
      <c r="A208" s="35"/>
      <c r="B208" s="169"/>
      <c r="C208" s="170" t="s">
        <v>604</v>
      </c>
      <c r="D208" s="170" t="s">
        <v>137</v>
      </c>
      <c r="E208" s="171" t="s">
        <v>995</v>
      </c>
      <c r="F208" s="172" t="s">
        <v>996</v>
      </c>
      <c r="G208" s="173" t="s">
        <v>202</v>
      </c>
      <c r="H208" s="174">
        <v>10</v>
      </c>
      <c r="I208" s="175"/>
      <c r="J208" s="176">
        <f>ROUND(I208*H208,2)</f>
        <v>0</v>
      </c>
      <c r="K208" s="177"/>
      <c r="L208" s="36"/>
      <c r="M208" s="178" t="s">
        <v>1</v>
      </c>
      <c r="N208" s="179" t="s">
        <v>41</v>
      </c>
      <c r="O208" s="74"/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2" t="s">
        <v>215</v>
      </c>
      <c r="AT208" s="182" t="s">
        <v>137</v>
      </c>
      <c r="AU208" s="182" t="s">
        <v>84</v>
      </c>
      <c r="AY208" s="16" t="s">
        <v>134</v>
      </c>
      <c r="BE208" s="183">
        <f>IF(N208="základní",J208,0)</f>
        <v>0</v>
      </c>
      <c r="BF208" s="183">
        <f>IF(N208="snížená",J208,0)</f>
        <v>0</v>
      </c>
      <c r="BG208" s="183">
        <f>IF(N208="zákl. přenesená",J208,0)</f>
        <v>0</v>
      </c>
      <c r="BH208" s="183">
        <f>IF(N208="sníž. přenesená",J208,0)</f>
        <v>0</v>
      </c>
      <c r="BI208" s="183">
        <f>IF(N208="nulová",J208,0)</f>
        <v>0</v>
      </c>
      <c r="BJ208" s="16" t="s">
        <v>84</v>
      </c>
      <c r="BK208" s="183">
        <f>ROUND(I208*H208,2)</f>
        <v>0</v>
      </c>
      <c r="BL208" s="16" t="s">
        <v>215</v>
      </c>
      <c r="BM208" s="182" t="s">
        <v>997</v>
      </c>
    </row>
    <row r="209" s="2" customFormat="1" ht="14.4" customHeight="1">
      <c r="A209" s="35"/>
      <c r="B209" s="169"/>
      <c r="C209" s="170" t="s">
        <v>608</v>
      </c>
      <c r="D209" s="170" t="s">
        <v>137</v>
      </c>
      <c r="E209" s="171" t="s">
        <v>998</v>
      </c>
      <c r="F209" s="172" t="s">
        <v>999</v>
      </c>
      <c r="G209" s="173" t="s">
        <v>202</v>
      </c>
      <c r="H209" s="174">
        <v>10</v>
      </c>
      <c r="I209" s="175"/>
      <c r="J209" s="176">
        <f>ROUND(I209*H209,2)</f>
        <v>0</v>
      </c>
      <c r="K209" s="177"/>
      <c r="L209" s="36"/>
      <c r="M209" s="178" t="s">
        <v>1</v>
      </c>
      <c r="N209" s="179" t="s">
        <v>41</v>
      </c>
      <c r="O209" s="74"/>
      <c r="P209" s="180">
        <f>O209*H209</f>
        <v>0</v>
      </c>
      <c r="Q209" s="180">
        <v>0</v>
      </c>
      <c r="R209" s="180">
        <f>Q209*H209</f>
        <v>0</v>
      </c>
      <c r="S209" s="180">
        <v>0</v>
      </c>
      <c r="T209" s="181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2" t="s">
        <v>215</v>
      </c>
      <c r="AT209" s="182" t="s">
        <v>137</v>
      </c>
      <c r="AU209" s="182" t="s">
        <v>84</v>
      </c>
      <c r="AY209" s="16" t="s">
        <v>134</v>
      </c>
      <c r="BE209" s="183">
        <f>IF(N209="základní",J209,0)</f>
        <v>0</v>
      </c>
      <c r="BF209" s="183">
        <f>IF(N209="snížená",J209,0)</f>
        <v>0</v>
      </c>
      <c r="BG209" s="183">
        <f>IF(N209="zákl. přenesená",J209,0)</f>
        <v>0</v>
      </c>
      <c r="BH209" s="183">
        <f>IF(N209="sníž. přenesená",J209,0)</f>
        <v>0</v>
      </c>
      <c r="BI209" s="183">
        <f>IF(N209="nulová",J209,0)</f>
        <v>0</v>
      </c>
      <c r="BJ209" s="16" t="s">
        <v>84</v>
      </c>
      <c r="BK209" s="183">
        <f>ROUND(I209*H209,2)</f>
        <v>0</v>
      </c>
      <c r="BL209" s="16" t="s">
        <v>215</v>
      </c>
      <c r="BM209" s="182" t="s">
        <v>1000</v>
      </c>
    </row>
    <row r="210" s="2" customFormat="1" ht="14.4" customHeight="1">
      <c r="A210" s="35"/>
      <c r="B210" s="169"/>
      <c r="C210" s="170" t="s">
        <v>612</v>
      </c>
      <c r="D210" s="170" t="s">
        <v>137</v>
      </c>
      <c r="E210" s="171" t="s">
        <v>1001</v>
      </c>
      <c r="F210" s="172" t="s">
        <v>1002</v>
      </c>
      <c r="G210" s="173" t="s">
        <v>347</v>
      </c>
      <c r="H210" s="174">
        <v>32</v>
      </c>
      <c r="I210" s="175"/>
      <c r="J210" s="176">
        <f>ROUND(I210*H210,2)</f>
        <v>0</v>
      </c>
      <c r="K210" s="177"/>
      <c r="L210" s="36"/>
      <c r="M210" s="178" t="s">
        <v>1</v>
      </c>
      <c r="N210" s="179" t="s">
        <v>41</v>
      </c>
      <c r="O210" s="74"/>
      <c r="P210" s="180">
        <f>O210*H210</f>
        <v>0</v>
      </c>
      <c r="Q210" s="180">
        <v>0</v>
      </c>
      <c r="R210" s="180">
        <f>Q210*H210</f>
        <v>0</v>
      </c>
      <c r="S210" s="180">
        <v>0</v>
      </c>
      <c r="T210" s="181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2" t="s">
        <v>215</v>
      </c>
      <c r="AT210" s="182" t="s">
        <v>137</v>
      </c>
      <c r="AU210" s="182" t="s">
        <v>84</v>
      </c>
      <c r="AY210" s="16" t="s">
        <v>134</v>
      </c>
      <c r="BE210" s="183">
        <f>IF(N210="základní",J210,0)</f>
        <v>0</v>
      </c>
      <c r="BF210" s="183">
        <f>IF(N210="snížená",J210,0)</f>
        <v>0</v>
      </c>
      <c r="BG210" s="183">
        <f>IF(N210="zákl. přenesená",J210,0)</f>
        <v>0</v>
      </c>
      <c r="BH210" s="183">
        <f>IF(N210="sníž. přenesená",J210,0)</f>
        <v>0</v>
      </c>
      <c r="BI210" s="183">
        <f>IF(N210="nulová",J210,0)</f>
        <v>0</v>
      </c>
      <c r="BJ210" s="16" t="s">
        <v>84</v>
      </c>
      <c r="BK210" s="183">
        <f>ROUND(I210*H210,2)</f>
        <v>0</v>
      </c>
      <c r="BL210" s="16" t="s">
        <v>215</v>
      </c>
      <c r="BM210" s="182" t="s">
        <v>1003</v>
      </c>
    </row>
    <row r="211" s="2" customFormat="1" ht="14.4" customHeight="1">
      <c r="A211" s="35"/>
      <c r="B211" s="169"/>
      <c r="C211" s="170" t="s">
        <v>616</v>
      </c>
      <c r="D211" s="170" t="s">
        <v>137</v>
      </c>
      <c r="E211" s="171" t="s">
        <v>1004</v>
      </c>
      <c r="F211" s="172" t="s">
        <v>1005</v>
      </c>
      <c r="G211" s="173" t="s">
        <v>347</v>
      </c>
      <c r="H211" s="174">
        <v>7</v>
      </c>
      <c r="I211" s="175"/>
      <c r="J211" s="176">
        <f>ROUND(I211*H211,2)</f>
        <v>0</v>
      </c>
      <c r="K211" s="177"/>
      <c r="L211" s="36"/>
      <c r="M211" s="178" t="s">
        <v>1</v>
      </c>
      <c r="N211" s="179" t="s">
        <v>41</v>
      </c>
      <c r="O211" s="74"/>
      <c r="P211" s="180">
        <f>O211*H211</f>
        <v>0</v>
      </c>
      <c r="Q211" s="180">
        <v>0</v>
      </c>
      <c r="R211" s="180">
        <f>Q211*H211</f>
        <v>0</v>
      </c>
      <c r="S211" s="180">
        <v>0</v>
      </c>
      <c r="T211" s="181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82" t="s">
        <v>215</v>
      </c>
      <c r="AT211" s="182" t="s">
        <v>137</v>
      </c>
      <c r="AU211" s="182" t="s">
        <v>84</v>
      </c>
      <c r="AY211" s="16" t="s">
        <v>134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6" t="s">
        <v>84</v>
      </c>
      <c r="BK211" s="183">
        <f>ROUND(I211*H211,2)</f>
        <v>0</v>
      </c>
      <c r="BL211" s="16" t="s">
        <v>215</v>
      </c>
      <c r="BM211" s="182" t="s">
        <v>1006</v>
      </c>
    </row>
    <row r="212" s="2" customFormat="1" ht="14.4" customHeight="1">
      <c r="A212" s="35"/>
      <c r="B212" s="169"/>
      <c r="C212" s="170" t="s">
        <v>620</v>
      </c>
      <c r="D212" s="170" t="s">
        <v>137</v>
      </c>
      <c r="E212" s="171" t="s">
        <v>1007</v>
      </c>
      <c r="F212" s="172" t="s">
        <v>1008</v>
      </c>
      <c r="G212" s="173" t="s">
        <v>202</v>
      </c>
      <c r="H212" s="174">
        <v>8</v>
      </c>
      <c r="I212" s="175"/>
      <c r="J212" s="176">
        <f>ROUND(I212*H212,2)</f>
        <v>0</v>
      </c>
      <c r="K212" s="177"/>
      <c r="L212" s="36"/>
      <c r="M212" s="178" t="s">
        <v>1</v>
      </c>
      <c r="N212" s="179" t="s">
        <v>41</v>
      </c>
      <c r="O212" s="74"/>
      <c r="P212" s="180">
        <f>O212*H212</f>
        <v>0</v>
      </c>
      <c r="Q212" s="180">
        <v>0</v>
      </c>
      <c r="R212" s="180">
        <f>Q212*H212</f>
        <v>0</v>
      </c>
      <c r="S212" s="180">
        <v>0</v>
      </c>
      <c r="T212" s="181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2" t="s">
        <v>215</v>
      </c>
      <c r="AT212" s="182" t="s">
        <v>137</v>
      </c>
      <c r="AU212" s="182" t="s">
        <v>84</v>
      </c>
      <c r="AY212" s="16" t="s">
        <v>134</v>
      </c>
      <c r="BE212" s="183">
        <f>IF(N212="základní",J212,0)</f>
        <v>0</v>
      </c>
      <c r="BF212" s="183">
        <f>IF(N212="snížená",J212,0)</f>
        <v>0</v>
      </c>
      <c r="BG212" s="183">
        <f>IF(N212="zákl. přenesená",J212,0)</f>
        <v>0</v>
      </c>
      <c r="BH212" s="183">
        <f>IF(N212="sníž. přenesená",J212,0)</f>
        <v>0</v>
      </c>
      <c r="BI212" s="183">
        <f>IF(N212="nulová",J212,0)</f>
        <v>0</v>
      </c>
      <c r="BJ212" s="16" t="s">
        <v>84</v>
      </c>
      <c r="BK212" s="183">
        <f>ROUND(I212*H212,2)</f>
        <v>0</v>
      </c>
      <c r="BL212" s="16" t="s">
        <v>215</v>
      </c>
      <c r="BM212" s="182" t="s">
        <v>1009</v>
      </c>
    </row>
    <row r="213" s="2" customFormat="1" ht="14.4" customHeight="1">
      <c r="A213" s="35"/>
      <c r="B213" s="169"/>
      <c r="C213" s="170" t="s">
        <v>624</v>
      </c>
      <c r="D213" s="170" t="s">
        <v>137</v>
      </c>
      <c r="E213" s="171" t="s">
        <v>1010</v>
      </c>
      <c r="F213" s="172" t="s">
        <v>1011</v>
      </c>
      <c r="G213" s="173" t="s">
        <v>1012</v>
      </c>
      <c r="H213" s="174">
        <v>0.59999999999999998</v>
      </c>
      <c r="I213" s="175"/>
      <c r="J213" s="176">
        <f>ROUND(I213*H213,2)</f>
        <v>0</v>
      </c>
      <c r="K213" s="177"/>
      <c r="L213" s="36"/>
      <c r="M213" s="178" t="s">
        <v>1</v>
      </c>
      <c r="N213" s="179" t="s">
        <v>41</v>
      </c>
      <c r="O213" s="74"/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2" t="s">
        <v>215</v>
      </c>
      <c r="AT213" s="182" t="s">
        <v>137</v>
      </c>
      <c r="AU213" s="182" t="s">
        <v>84</v>
      </c>
      <c r="AY213" s="16" t="s">
        <v>134</v>
      </c>
      <c r="BE213" s="183">
        <f>IF(N213="základní",J213,0)</f>
        <v>0</v>
      </c>
      <c r="BF213" s="183">
        <f>IF(N213="snížená",J213,0)</f>
        <v>0</v>
      </c>
      <c r="BG213" s="183">
        <f>IF(N213="zákl. přenesená",J213,0)</f>
        <v>0</v>
      </c>
      <c r="BH213" s="183">
        <f>IF(N213="sníž. přenesená",J213,0)</f>
        <v>0</v>
      </c>
      <c r="BI213" s="183">
        <f>IF(N213="nulová",J213,0)</f>
        <v>0</v>
      </c>
      <c r="BJ213" s="16" t="s">
        <v>84</v>
      </c>
      <c r="BK213" s="183">
        <f>ROUND(I213*H213,2)</f>
        <v>0</v>
      </c>
      <c r="BL213" s="16" t="s">
        <v>215</v>
      </c>
      <c r="BM213" s="182" t="s">
        <v>1013</v>
      </c>
    </row>
    <row r="214" s="12" customFormat="1" ht="25.92" customHeight="1">
      <c r="A214" s="12"/>
      <c r="B214" s="156"/>
      <c r="C214" s="12"/>
      <c r="D214" s="157" t="s">
        <v>75</v>
      </c>
      <c r="E214" s="158" t="s">
        <v>1014</v>
      </c>
      <c r="F214" s="158" t="s">
        <v>1015</v>
      </c>
      <c r="G214" s="12"/>
      <c r="H214" s="12"/>
      <c r="I214" s="159"/>
      <c r="J214" s="160">
        <f>BK214</f>
        <v>0</v>
      </c>
      <c r="K214" s="12"/>
      <c r="L214" s="156"/>
      <c r="M214" s="161"/>
      <c r="N214" s="162"/>
      <c r="O214" s="162"/>
      <c r="P214" s="163">
        <f>P215</f>
        <v>0</v>
      </c>
      <c r="Q214" s="162"/>
      <c r="R214" s="163">
        <f>R215</f>
        <v>0</v>
      </c>
      <c r="S214" s="162"/>
      <c r="T214" s="164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57" t="s">
        <v>84</v>
      </c>
      <c r="AT214" s="165" t="s">
        <v>75</v>
      </c>
      <c r="AU214" s="165" t="s">
        <v>76</v>
      </c>
      <c r="AY214" s="157" t="s">
        <v>134</v>
      </c>
      <c r="BK214" s="166">
        <f>BK215</f>
        <v>0</v>
      </c>
    </row>
    <row r="215" s="2" customFormat="1" ht="14.4" customHeight="1">
      <c r="A215" s="35"/>
      <c r="B215" s="169"/>
      <c r="C215" s="170" t="s">
        <v>628</v>
      </c>
      <c r="D215" s="170" t="s">
        <v>137</v>
      </c>
      <c r="E215" s="171" t="s">
        <v>1016</v>
      </c>
      <c r="F215" s="172" t="s">
        <v>1017</v>
      </c>
      <c r="G215" s="173" t="s">
        <v>347</v>
      </c>
      <c r="H215" s="174">
        <v>1</v>
      </c>
      <c r="I215" s="175"/>
      <c r="J215" s="176">
        <f>ROUND(I215*H215,2)</f>
        <v>0</v>
      </c>
      <c r="K215" s="177"/>
      <c r="L215" s="36"/>
      <c r="M215" s="205" t="s">
        <v>1</v>
      </c>
      <c r="N215" s="206" t="s">
        <v>41</v>
      </c>
      <c r="O215" s="207"/>
      <c r="P215" s="208">
        <f>O215*H215</f>
        <v>0</v>
      </c>
      <c r="Q215" s="208">
        <v>0</v>
      </c>
      <c r="R215" s="208">
        <f>Q215*H215</f>
        <v>0</v>
      </c>
      <c r="S215" s="208">
        <v>0</v>
      </c>
      <c r="T215" s="20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2" t="s">
        <v>293</v>
      </c>
      <c r="AT215" s="182" t="s">
        <v>137</v>
      </c>
      <c r="AU215" s="182" t="s">
        <v>84</v>
      </c>
      <c r="AY215" s="16" t="s">
        <v>134</v>
      </c>
      <c r="BE215" s="183">
        <f>IF(N215="základní",J215,0)</f>
        <v>0</v>
      </c>
      <c r="BF215" s="183">
        <f>IF(N215="snížená",J215,0)</f>
        <v>0</v>
      </c>
      <c r="BG215" s="183">
        <f>IF(N215="zákl. přenesená",J215,0)</f>
        <v>0</v>
      </c>
      <c r="BH215" s="183">
        <f>IF(N215="sníž. přenesená",J215,0)</f>
        <v>0</v>
      </c>
      <c r="BI215" s="183">
        <f>IF(N215="nulová",J215,0)</f>
        <v>0</v>
      </c>
      <c r="BJ215" s="16" t="s">
        <v>84</v>
      </c>
      <c r="BK215" s="183">
        <f>ROUND(I215*H215,2)</f>
        <v>0</v>
      </c>
      <c r="BL215" s="16" t="s">
        <v>293</v>
      </c>
      <c r="BM215" s="182" t="s">
        <v>1018</v>
      </c>
    </row>
    <row r="216" s="2" customFormat="1" ht="6.96" customHeight="1">
      <c r="A216" s="35"/>
      <c r="B216" s="57"/>
      <c r="C216" s="58"/>
      <c r="D216" s="58"/>
      <c r="E216" s="58"/>
      <c r="F216" s="58"/>
      <c r="G216" s="58"/>
      <c r="H216" s="58"/>
      <c r="I216" s="58"/>
      <c r="J216" s="58"/>
      <c r="K216" s="58"/>
      <c r="L216" s="36"/>
      <c r="M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</row>
  </sheetData>
  <autoFilter ref="C122:K21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99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4.4" customHeight="1">
      <c r="B7" s="19"/>
      <c r="E7" s="118" t="str">
        <f>'Rekapitulace stavby'!K6</f>
        <v>Dětské centrum K.Vary p.o. Zítkova 1267/4 -Výměna elektroinstalace a UPS ve 4.np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100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5.6" customHeight="1">
      <c r="A9" s="35"/>
      <c r="B9" s="36"/>
      <c r="C9" s="35"/>
      <c r="D9" s="35"/>
      <c r="E9" s="64" t="s">
        <v>1019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3. 4. 2025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">
        <v>34</v>
      </c>
      <c r="F24" s="35"/>
      <c r="G24" s="35"/>
      <c r="H24" s="35"/>
      <c r="I24" s="29" t="s">
        <v>27</v>
      </c>
      <c r="J24" s="2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4.4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36</v>
      </c>
      <c r="E30" s="35"/>
      <c r="F30" s="35"/>
      <c r="G30" s="35"/>
      <c r="H30" s="35"/>
      <c r="I30" s="35"/>
      <c r="J30" s="93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40</v>
      </c>
      <c r="E33" s="29" t="s">
        <v>41</v>
      </c>
      <c r="F33" s="124">
        <f>ROUND((SUM(BE122:BE162)),  2)</f>
        <v>0</v>
      </c>
      <c r="G33" s="35"/>
      <c r="H33" s="35"/>
      <c r="I33" s="125">
        <v>0.20999999999999999</v>
      </c>
      <c r="J33" s="124">
        <f>ROUND(((SUM(BE122:BE162))*I33),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4">
        <f>ROUND((SUM(BF122:BF162)),  2)</f>
        <v>0</v>
      </c>
      <c r="G34" s="35"/>
      <c r="H34" s="35"/>
      <c r="I34" s="125">
        <v>0.12</v>
      </c>
      <c r="J34" s="124">
        <f>ROUND(((SUM(BF122:BF162))*I34),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4">
        <f>ROUND((SUM(BG122:BG162)),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4">
        <f>ROUND((SUM(BH122:BH162)),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4">
        <f>ROUND((SUM(BI122:BI162)),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46</v>
      </c>
      <c r="E39" s="78"/>
      <c r="F39" s="78"/>
      <c r="G39" s="128" t="s">
        <v>47</v>
      </c>
      <c r="H39" s="129" t="s">
        <v>48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32" t="s">
        <v>52</v>
      </c>
      <c r="G61" s="55" t="s">
        <v>51</v>
      </c>
      <c r="H61" s="38"/>
      <c r="I61" s="38"/>
      <c r="J61" s="133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32" t="s">
        <v>52</v>
      </c>
      <c r="G76" s="55" t="s">
        <v>51</v>
      </c>
      <c r="H76" s="38"/>
      <c r="I76" s="38"/>
      <c r="J76" s="133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102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4.4" customHeight="1">
      <c r="A85" s="35"/>
      <c r="B85" s="36"/>
      <c r="C85" s="35"/>
      <c r="D85" s="35"/>
      <c r="E85" s="118" t="str">
        <f>E7</f>
        <v>Dětské centrum K.Vary p.o. Zítkova 1267/4 -Výměna elektroinstalace a UPS ve 4.np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100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5.6" customHeight="1">
      <c r="A87" s="35"/>
      <c r="B87" s="36"/>
      <c r="C87" s="35"/>
      <c r="D87" s="35"/>
      <c r="E87" s="64" t="str">
        <f>E9</f>
        <v>04 - EPS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 xml:space="preserve"> </v>
      </c>
      <c r="G89" s="35"/>
      <c r="H89" s="35"/>
      <c r="I89" s="29" t="s">
        <v>22</v>
      </c>
      <c r="J89" s="66" t="str">
        <f>IF(J12="","",J12)</f>
        <v>3. 4. 2025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6" customHeight="1">
      <c r="A91" s="35"/>
      <c r="B91" s="36"/>
      <c r="C91" s="29" t="s">
        <v>24</v>
      </c>
      <c r="D91" s="35"/>
      <c r="E91" s="35"/>
      <c r="F91" s="24" t="str">
        <f>E15</f>
        <v>Dětské centrum K.Vary</v>
      </c>
      <c r="G91" s="35"/>
      <c r="H91" s="35"/>
      <c r="I91" s="29" t="s">
        <v>30</v>
      </c>
      <c r="J91" s="33" t="str">
        <f>E21</f>
        <v>I.Křesina K.Vary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6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>Šimková Dita, K.Vary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103</v>
      </c>
      <c r="D94" s="126"/>
      <c r="E94" s="126"/>
      <c r="F94" s="126"/>
      <c r="G94" s="126"/>
      <c r="H94" s="126"/>
      <c r="I94" s="126"/>
      <c r="J94" s="135" t="s">
        <v>104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105</v>
      </c>
      <c r="D96" s="35"/>
      <c r="E96" s="35"/>
      <c r="F96" s="35"/>
      <c r="G96" s="35"/>
      <c r="H96" s="35"/>
      <c r="I96" s="35"/>
      <c r="J96" s="93">
        <f>J122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106</v>
      </c>
    </row>
    <row r="97" s="9" customFormat="1" ht="24.96" customHeight="1">
      <c r="A97" s="9"/>
      <c r="B97" s="137"/>
      <c r="C97" s="9"/>
      <c r="D97" s="138" t="s">
        <v>1020</v>
      </c>
      <c r="E97" s="139"/>
      <c r="F97" s="139"/>
      <c r="G97" s="139"/>
      <c r="H97" s="139"/>
      <c r="I97" s="139"/>
      <c r="J97" s="140">
        <f>J123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7"/>
      <c r="C98" s="9"/>
      <c r="D98" s="138" t="s">
        <v>1021</v>
      </c>
      <c r="E98" s="139"/>
      <c r="F98" s="139"/>
      <c r="G98" s="139"/>
      <c r="H98" s="139"/>
      <c r="I98" s="139"/>
      <c r="J98" s="140">
        <f>J134</f>
        <v>0</v>
      </c>
      <c r="K98" s="9"/>
      <c r="L98" s="13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7"/>
      <c r="C99" s="9"/>
      <c r="D99" s="138" t="s">
        <v>1022</v>
      </c>
      <c r="E99" s="139"/>
      <c r="F99" s="139"/>
      <c r="G99" s="139"/>
      <c r="H99" s="139"/>
      <c r="I99" s="139"/>
      <c r="J99" s="140">
        <f>J143</f>
        <v>0</v>
      </c>
      <c r="K99" s="9"/>
      <c r="L99" s="13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7"/>
      <c r="C100" s="9"/>
      <c r="D100" s="138" t="s">
        <v>1023</v>
      </c>
      <c r="E100" s="139"/>
      <c r="F100" s="139"/>
      <c r="G100" s="139"/>
      <c r="H100" s="139"/>
      <c r="I100" s="139"/>
      <c r="J100" s="140">
        <f>J150</f>
        <v>0</v>
      </c>
      <c r="K100" s="9"/>
      <c r="L100" s="13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7"/>
      <c r="C101" s="9"/>
      <c r="D101" s="138" t="s">
        <v>1024</v>
      </c>
      <c r="E101" s="139"/>
      <c r="F101" s="139"/>
      <c r="G101" s="139"/>
      <c r="H101" s="139"/>
      <c r="I101" s="139"/>
      <c r="J101" s="140">
        <f>J155</f>
        <v>0</v>
      </c>
      <c r="K101" s="9"/>
      <c r="L101" s="13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7"/>
      <c r="C102" s="9"/>
      <c r="D102" s="138" t="s">
        <v>1025</v>
      </c>
      <c r="E102" s="139"/>
      <c r="F102" s="139"/>
      <c r="G102" s="139"/>
      <c r="H102" s="139"/>
      <c r="I102" s="139"/>
      <c r="J102" s="140">
        <f>J161</f>
        <v>0</v>
      </c>
      <c r="K102" s="9"/>
      <c r="L102" s="13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5"/>
      <c r="D103" s="35"/>
      <c r="E103" s="35"/>
      <c r="F103" s="35"/>
      <c r="G103" s="35"/>
      <c r="H103" s="35"/>
      <c r="I103" s="35"/>
      <c r="J103" s="35"/>
      <c r="K103" s="35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57"/>
      <c r="C104" s="58"/>
      <c r="D104" s="58"/>
      <c r="E104" s="58"/>
      <c r="F104" s="58"/>
      <c r="G104" s="58"/>
      <c r="H104" s="58"/>
      <c r="I104" s="58"/>
      <c r="J104" s="58"/>
      <c r="K104" s="58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119</v>
      </c>
      <c r="D109" s="35"/>
      <c r="E109" s="35"/>
      <c r="F109" s="35"/>
      <c r="G109" s="35"/>
      <c r="H109" s="35"/>
      <c r="I109" s="35"/>
      <c r="J109" s="35"/>
      <c r="K109" s="35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5"/>
      <c r="E111" s="35"/>
      <c r="F111" s="35"/>
      <c r="G111" s="35"/>
      <c r="H111" s="35"/>
      <c r="I111" s="35"/>
      <c r="J111" s="35"/>
      <c r="K111" s="35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4.4" customHeight="1">
      <c r="A112" s="35"/>
      <c r="B112" s="36"/>
      <c r="C112" s="35"/>
      <c r="D112" s="35"/>
      <c r="E112" s="118" t="str">
        <f>E7</f>
        <v>Dětské centrum K.Vary p.o. Zítkova 1267/4 -Výměna elektroinstalace a UPS ve 4.np</v>
      </c>
      <c r="F112" s="29"/>
      <c r="G112" s="29"/>
      <c r="H112" s="29"/>
      <c r="I112" s="35"/>
      <c r="J112" s="35"/>
      <c r="K112" s="35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100</v>
      </c>
      <c r="D113" s="35"/>
      <c r="E113" s="35"/>
      <c r="F113" s="35"/>
      <c r="G113" s="35"/>
      <c r="H113" s="35"/>
      <c r="I113" s="35"/>
      <c r="J113" s="35"/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6" customHeight="1">
      <c r="A114" s="35"/>
      <c r="B114" s="36"/>
      <c r="C114" s="35"/>
      <c r="D114" s="35"/>
      <c r="E114" s="64" t="str">
        <f>E9</f>
        <v>04 - EPS</v>
      </c>
      <c r="F114" s="35"/>
      <c r="G114" s="35"/>
      <c r="H114" s="35"/>
      <c r="I114" s="35"/>
      <c r="J114" s="35"/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5"/>
      <c r="E116" s="35"/>
      <c r="F116" s="24" t="str">
        <f>F12</f>
        <v xml:space="preserve"> </v>
      </c>
      <c r="G116" s="35"/>
      <c r="H116" s="35"/>
      <c r="I116" s="29" t="s">
        <v>22</v>
      </c>
      <c r="J116" s="66" t="str">
        <f>IF(J12="","",J12)</f>
        <v>3. 4. 2025</v>
      </c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6" customHeight="1">
      <c r="A118" s="35"/>
      <c r="B118" s="36"/>
      <c r="C118" s="29" t="s">
        <v>24</v>
      </c>
      <c r="D118" s="35"/>
      <c r="E118" s="35"/>
      <c r="F118" s="24" t="str">
        <f>E15</f>
        <v>Dětské centrum K.Vary</v>
      </c>
      <c r="G118" s="35"/>
      <c r="H118" s="35"/>
      <c r="I118" s="29" t="s">
        <v>30</v>
      </c>
      <c r="J118" s="33" t="str">
        <f>E21</f>
        <v>I.Křesina K.Vary</v>
      </c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6" customHeight="1">
      <c r="A119" s="35"/>
      <c r="B119" s="36"/>
      <c r="C119" s="29" t="s">
        <v>28</v>
      </c>
      <c r="D119" s="35"/>
      <c r="E119" s="35"/>
      <c r="F119" s="24" t="str">
        <f>IF(E18="","",E18)</f>
        <v>Vyplň údaj</v>
      </c>
      <c r="G119" s="35"/>
      <c r="H119" s="35"/>
      <c r="I119" s="29" t="s">
        <v>33</v>
      </c>
      <c r="J119" s="33" t="str">
        <f>E24</f>
        <v>Šimková Dita, K.Vary</v>
      </c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45"/>
      <c r="B121" s="146"/>
      <c r="C121" s="147" t="s">
        <v>120</v>
      </c>
      <c r="D121" s="148" t="s">
        <v>61</v>
      </c>
      <c r="E121" s="148" t="s">
        <v>57</v>
      </c>
      <c r="F121" s="148" t="s">
        <v>58</v>
      </c>
      <c r="G121" s="148" t="s">
        <v>121</v>
      </c>
      <c r="H121" s="148" t="s">
        <v>122</v>
      </c>
      <c r="I121" s="148" t="s">
        <v>123</v>
      </c>
      <c r="J121" s="149" t="s">
        <v>104</v>
      </c>
      <c r="K121" s="150" t="s">
        <v>124</v>
      </c>
      <c r="L121" s="151"/>
      <c r="M121" s="83" t="s">
        <v>1</v>
      </c>
      <c r="N121" s="84" t="s">
        <v>40</v>
      </c>
      <c r="O121" s="84" t="s">
        <v>125</v>
      </c>
      <c r="P121" s="84" t="s">
        <v>126</v>
      </c>
      <c r="Q121" s="84" t="s">
        <v>127</v>
      </c>
      <c r="R121" s="84" t="s">
        <v>128</v>
      </c>
      <c r="S121" s="84" t="s">
        <v>129</v>
      </c>
      <c r="T121" s="85" t="s">
        <v>130</v>
      </c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</row>
    <row r="122" s="2" customFormat="1" ht="22.8" customHeight="1">
      <c r="A122" s="35"/>
      <c r="B122" s="36"/>
      <c r="C122" s="90" t="s">
        <v>131</v>
      </c>
      <c r="D122" s="35"/>
      <c r="E122" s="35"/>
      <c r="F122" s="35"/>
      <c r="G122" s="35"/>
      <c r="H122" s="35"/>
      <c r="I122" s="35"/>
      <c r="J122" s="152">
        <f>BK122</f>
        <v>0</v>
      </c>
      <c r="K122" s="35"/>
      <c r="L122" s="36"/>
      <c r="M122" s="86"/>
      <c r="N122" s="70"/>
      <c r="O122" s="87"/>
      <c r="P122" s="153">
        <f>P123+P134+P143+P150+P155+P161</f>
        <v>0</v>
      </c>
      <c r="Q122" s="87"/>
      <c r="R122" s="153">
        <f>R123+R134+R143+R150+R155+R161</f>
        <v>0</v>
      </c>
      <c r="S122" s="87"/>
      <c r="T122" s="154">
        <f>T123+T134+T143+T150+T155+T161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6" t="s">
        <v>75</v>
      </c>
      <c r="AU122" s="16" t="s">
        <v>106</v>
      </c>
      <c r="BK122" s="155">
        <f>BK123+BK134+BK143+BK150+BK155+BK161</f>
        <v>0</v>
      </c>
    </row>
    <row r="123" s="12" customFormat="1" ht="25.92" customHeight="1">
      <c r="A123" s="12"/>
      <c r="B123" s="156"/>
      <c r="C123" s="12"/>
      <c r="D123" s="157" t="s">
        <v>75</v>
      </c>
      <c r="E123" s="158" t="s">
        <v>748</v>
      </c>
      <c r="F123" s="158" t="s">
        <v>1026</v>
      </c>
      <c r="G123" s="12"/>
      <c r="H123" s="12"/>
      <c r="I123" s="159"/>
      <c r="J123" s="160">
        <f>BK123</f>
        <v>0</v>
      </c>
      <c r="K123" s="12"/>
      <c r="L123" s="156"/>
      <c r="M123" s="161"/>
      <c r="N123" s="162"/>
      <c r="O123" s="162"/>
      <c r="P123" s="163">
        <f>SUM(P124:P133)</f>
        <v>0</v>
      </c>
      <c r="Q123" s="162"/>
      <c r="R123" s="163">
        <f>SUM(R124:R133)</f>
        <v>0</v>
      </c>
      <c r="S123" s="162"/>
      <c r="T123" s="164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7" t="s">
        <v>84</v>
      </c>
      <c r="AT123" s="165" t="s">
        <v>75</v>
      </c>
      <c r="AU123" s="165" t="s">
        <v>76</v>
      </c>
      <c r="AY123" s="157" t="s">
        <v>134</v>
      </c>
      <c r="BK123" s="166">
        <f>SUM(BK124:BK133)</f>
        <v>0</v>
      </c>
    </row>
    <row r="124" s="2" customFormat="1" ht="22.2" customHeight="1">
      <c r="A124" s="35"/>
      <c r="B124" s="169"/>
      <c r="C124" s="170" t="s">
        <v>84</v>
      </c>
      <c r="D124" s="170" t="s">
        <v>137</v>
      </c>
      <c r="E124" s="171" t="s">
        <v>750</v>
      </c>
      <c r="F124" s="172" t="s">
        <v>1027</v>
      </c>
      <c r="G124" s="173" t="s">
        <v>347</v>
      </c>
      <c r="H124" s="174">
        <v>1</v>
      </c>
      <c r="I124" s="175"/>
      <c r="J124" s="176">
        <f>ROUND(I124*H124,2)</f>
        <v>0</v>
      </c>
      <c r="K124" s="177"/>
      <c r="L124" s="36"/>
      <c r="M124" s="178" t="s">
        <v>1</v>
      </c>
      <c r="N124" s="179" t="s">
        <v>41</v>
      </c>
      <c r="O124" s="74"/>
      <c r="P124" s="180">
        <f>O124*H124</f>
        <v>0</v>
      </c>
      <c r="Q124" s="180">
        <v>0</v>
      </c>
      <c r="R124" s="180">
        <f>Q124*H124</f>
        <v>0</v>
      </c>
      <c r="S124" s="180">
        <v>0</v>
      </c>
      <c r="T124" s="181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2" t="s">
        <v>215</v>
      </c>
      <c r="AT124" s="182" t="s">
        <v>137</v>
      </c>
      <c r="AU124" s="182" t="s">
        <v>84</v>
      </c>
      <c r="AY124" s="16" t="s">
        <v>134</v>
      </c>
      <c r="BE124" s="183">
        <f>IF(N124="základní",J124,0)</f>
        <v>0</v>
      </c>
      <c r="BF124" s="183">
        <f>IF(N124="snížená",J124,0)</f>
        <v>0</v>
      </c>
      <c r="BG124" s="183">
        <f>IF(N124="zákl. přenesená",J124,0)</f>
        <v>0</v>
      </c>
      <c r="BH124" s="183">
        <f>IF(N124="sníž. přenesená",J124,0)</f>
        <v>0</v>
      </c>
      <c r="BI124" s="183">
        <f>IF(N124="nulová",J124,0)</f>
        <v>0</v>
      </c>
      <c r="BJ124" s="16" t="s">
        <v>84</v>
      </c>
      <c r="BK124" s="183">
        <f>ROUND(I124*H124,2)</f>
        <v>0</v>
      </c>
      <c r="BL124" s="16" t="s">
        <v>215</v>
      </c>
      <c r="BM124" s="182" t="s">
        <v>1028</v>
      </c>
    </row>
    <row r="125" s="2" customFormat="1" ht="14.4" customHeight="1">
      <c r="A125" s="35"/>
      <c r="B125" s="169"/>
      <c r="C125" s="170" t="s">
        <v>86</v>
      </c>
      <c r="D125" s="170" t="s">
        <v>137</v>
      </c>
      <c r="E125" s="171" t="s">
        <v>753</v>
      </c>
      <c r="F125" s="172" t="s">
        <v>1029</v>
      </c>
      <c r="G125" s="173" t="s">
        <v>347</v>
      </c>
      <c r="H125" s="174">
        <v>1</v>
      </c>
      <c r="I125" s="175"/>
      <c r="J125" s="176">
        <f>ROUND(I125*H125,2)</f>
        <v>0</v>
      </c>
      <c r="K125" s="177"/>
      <c r="L125" s="36"/>
      <c r="M125" s="178" t="s">
        <v>1</v>
      </c>
      <c r="N125" s="179" t="s">
        <v>41</v>
      </c>
      <c r="O125" s="74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2" t="s">
        <v>215</v>
      </c>
      <c r="AT125" s="182" t="s">
        <v>137</v>
      </c>
      <c r="AU125" s="182" t="s">
        <v>84</v>
      </c>
      <c r="AY125" s="16" t="s">
        <v>134</v>
      </c>
      <c r="BE125" s="183">
        <f>IF(N125="základní",J125,0)</f>
        <v>0</v>
      </c>
      <c r="BF125" s="183">
        <f>IF(N125="snížená",J125,0)</f>
        <v>0</v>
      </c>
      <c r="BG125" s="183">
        <f>IF(N125="zákl. přenesená",J125,0)</f>
        <v>0</v>
      </c>
      <c r="BH125" s="183">
        <f>IF(N125="sníž. přenesená",J125,0)</f>
        <v>0</v>
      </c>
      <c r="BI125" s="183">
        <f>IF(N125="nulová",J125,0)</f>
        <v>0</v>
      </c>
      <c r="BJ125" s="16" t="s">
        <v>84</v>
      </c>
      <c r="BK125" s="183">
        <f>ROUND(I125*H125,2)</f>
        <v>0</v>
      </c>
      <c r="BL125" s="16" t="s">
        <v>215</v>
      </c>
      <c r="BM125" s="182" t="s">
        <v>1030</v>
      </c>
    </row>
    <row r="126" s="2" customFormat="1" ht="14.4" customHeight="1">
      <c r="A126" s="35"/>
      <c r="B126" s="169"/>
      <c r="C126" s="170" t="s">
        <v>149</v>
      </c>
      <c r="D126" s="170" t="s">
        <v>137</v>
      </c>
      <c r="E126" s="171" t="s">
        <v>756</v>
      </c>
      <c r="F126" s="172" t="s">
        <v>1031</v>
      </c>
      <c r="G126" s="173" t="s">
        <v>347</v>
      </c>
      <c r="H126" s="174">
        <v>1</v>
      </c>
      <c r="I126" s="175"/>
      <c r="J126" s="176">
        <f>ROUND(I126*H126,2)</f>
        <v>0</v>
      </c>
      <c r="K126" s="177"/>
      <c r="L126" s="36"/>
      <c r="M126" s="178" t="s">
        <v>1</v>
      </c>
      <c r="N126" s="179" t="s">
        <v>41</v>
      </c>
      <c r="O126" s="74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2" t="s">
        <v>215</v>
      </c>
      <c r="AT126" s="182" t="s">
        <v>137</v>
      </c>
      <c r="AU126" s="182" t="s">
        <v>84</v>
      </c>
      <c r="AY126" s="16" t="s">
        <v>134</v>
      </c>
      <c r="BE126" s="183">
        <f>IF(N126="základní",J126,0)</f>
        <v>0</v>
      </c>
      <c r="BF126" s="183">
        <f>IF(N126="snížená",J126,0)</f>
        <v>0</v>
      </c>
      <c r="BG126" s="183">
        <f>IF(N126="zákl. přenesená",J126,0)</f>
        <v>0</v>
      </c>
      <c r="BH126" s="183">
        <f>IF(N126="sníž. přenesená",J126,0)</f>
        <v>0</v>
      </c>
      <c r="BI126" s="183">
        <f>IF(N126="nulová",J126,0)</f>
        <v>0</v>
      </c>
      <c r="BJ126" s="16" t="s">
        <v>84</v>
      </c>
      <c r="BK126" s="183">
        <f>ROUND(I126*H126,2)</f>
        <v>0</v>
      </c>
      <c r="BL126" s="16" t="s">
        <v>215</v>
      </c>
      <c r="BM126" s="182" t="s">
        <v>1032</v>
      </c>
    </row>
    <row r="127" s="2" customFormat="1" ht="14.4" customHeight="1">
      <c r="A127" s="35"/>
      <c r="B127" s="169"/>
      <c r="C127" s="170" t="s">
        <v>135</v>
      </c>
      <c r="D127" s="170" t="s">
        <v>137</v>
      </c>
      <c r="E127" s="171" t="s">
        <v>759</v>
      </c>
      <c r="F127" s="172" t="s">
        <v>1033</v>
      </c>
      <c r="G127" s="173" t="s">
        <v>347</v>
      </c>
      <c r="H127" s="174">
        <v>1</v>
      </c>
      <c r="I127" s="175"/>
      <c r="J127" s="176">
        <f>ROUND(I127*H127,2)</f>
        <v>0</v>
      </c>
      <c r="K127" s="177"/>
      <c r="L127" s="36"/>
      <c r="M127" s="178" t="s">
        <v>1</v>
      </c>
      <c r="N127" s="179" t="s">
        <v>41</v>
      </c>
      <c r="O127" s="74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2" t="s">
        <v>215</v>
      </c>
      <c r="AT127" s="182" t="s">
        <v>137</v>
      </c>
      <c r="AU127" s="182" t="s">
        <v>84</v>
      </c>
      <c r="AY127" s="16" t="s">
        <v>134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16" t="s">
        <v>84</v>
      </c>
      <c r="BK127" s="183">
        <f>ROUND(I127*H127,2)</f>
        <v>0</v>
      </c>
      <c r="BL127" s="16" t="s">
        <v>215</v>
      </c>
      <c r="BM127" s="182" t="s">
        <v>1034</v>
      </c>
    </row>
    <row r="128" s="2" customFormat="1" ht="14.4" customHeight="1">
      <c r="A128" s="35"/>
      <c r="B128" s="169"/>
      <c r="C128" s="170" t="s">
        <v>160</v>
      </c>
      <c r="D128" s="170" t="s">
        <v>137</v>
      </c>
      <c r="E128" s="171" t="s">
        <v>762</v>
      </c>
      <c r="F128" s="172" t="s">
        <v>1035</v>
      </c>
      <c r="G128" s="173" t="s">
        <v>347</v>
      </c>
      <c r="H128" s="174">
        <v>2</v>
      </c>
      <c r="I128" s="175"/>
      <c r="J128" s="176">
        <f>ROUND(I128*H128,2)</f>
        <v>0</v>
      </c>
      <c r="K128" s="177"/>
      <c r="L128" s="36"/>
      <c r="M128" s="178" t="s">
        <v>1</v>
      </c>
      <c r="N128" s="179" t="s">
        <v>41</v>
      </c>
      <c r="O128" s="74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2" t="s">
        <v>215</v>
      </c>
      <c r="AT128" s="182" t="s">
        <v>137</v>
      </c>
      <c r="AU128" s="182" t="s">
        <v>84</v>
      </c>
      <c r="AY128" s="16" t="s">
        <v>134</v>
      </c>
      <c r="BE128" s="183">
        <f>IF(N128="základní",J128,0)</f>
        <v>0</v>
      </c>
      <c r="BF128" s="183">
        <f>IF(N128="snížená",J128,0)</f>
        <v>0</v>
      </c>
      <c r="BG128" s="183">
        <f>IF(N128="zákl. přenesená",J128,0)</f>
        <v>0</v>
      </c>
      <c r="BH128" s="183">
        <f>IF(N128="sníž. přenesená",J128,0)</f>
        <v>0</v>
      </c>
      <c r="BI128" s="183">
        <f>IF(N128="nulová",J128,0)</f>
        <v>0</v>
      </c>
      <c r="BJ128" s="16" t="s">
        <v>84</v>
      </c>
      <c r="BK128" s="183">
        <f>ROUND(I128*H128,2)</f>
        <v>0</v>
      </c>
      <c r="BL128" s="16" t="s">
        <v>215</v>
      </c>
      <c r="BM128" s="182" t="s">
        <v>1036</v>
      </c>
    </row>
    <row r="129" s="2" customFormat="1" ht="14.4" customHeight="1">
      <c r="A129" s="35"/>
      <c r="B129" s="169"/>
      <c r="C129" s="170" t="s">
        <v>159</v>
      </c>
      <c r="D129" s="170" t="s">
        <v>137</v>
      </c>
      <c r="E129" s="171" t="s">
        <v>765</v>
      </c>
      <c r="F129" s="172" t="s">
        <v>1037</v>
      </c>
      <c r="G129" s="173" t="s">
        <v>347</v>
      </c>
      <c r="H129" s="174">
        <v>1</v>
      </c>
      <c r="I129" s="175"/>
      <c r="J129" s="176">
        <f>ROUND(I129*H129,2)</f>
        <v>0</v>
      </c>
      <c r="K129" s="177"/>
      <c r="L129" s="36"/>
      <c r="M129" s="178" t="s">
        <v>1</v>
      </c>
      <c r="N129" s="179" t="s">
        <v>41</v>
      </c>
      <c r="O129" s="74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2" t="s">
        <v>215</v>
      </c>
      <c r="AT129" s="182" t="s">
        <v>137</v>
      </c>
      <c r="AU129" s="182" t="s">
        <v>84</v>
      </c>
      <c r="AY129" s="16" t="s">
        <v>134</v>
      </c>
      <c r="BE129" s="183">
        <f>IF(N129="základní",J129,0)</f>
        <v>0</v>
      </c>
      <c r="BF129" s="183">
        <f>IF(N129="snížená",J129,0)</f>
        <v>0</v>
      </c>
      <c r="BG129" s="183">
        <f>IF(N129="zákl. přenesená",J129,0)</f>
        <v>0</v>
      </c>
      <c r="BH129" s="183">
        <f>IF(N129="sníž. přenesená",J129,0)</f>
        <v>0</v>
      </c>
      <c r="BI129" s="183">
        <f>IF(N129="nulová",J129,0)</f>
        <v>0</v>
      </c>
      <c r="BJ129" s="16" t="s">
        <v>84</v>
      </c>
      <c r="BK129" s="183">
        <f>ROUND(I129*H129,2)</f>
        <v>0</v>
      </c>
      <c r="BL129" s="16" t="s">
        <v>215</v>
      </c>
      <c r="BM129" s="182" t="s">
        <v>1038</v>
      </c>
    </row>
    <row r="130" s="2" customFormat="1" ht="14.4" customHeight="1">
      <c r="A130" s="35"/>
      <c r="B130" s="169"/>
      <c r="C130" s="170" t="s">
        <v>172</v>
      </c>
      <c r="D130" s="170" t="s">
        <v>137</v>
      </c>
      <c r="E130" s="171" t="s">
        <v>768</v>
      </c>
      <c r="F130" s="172" t="s">
        <v>1039</v>
      </c>
      <c r="G130" s="173" t="s">
        <v>347</v>
      </c>
      <c r="H130" s="174">
        <v>1</v>
      </c>
      <c r="I130" s="175"/>
      <c r="J130" s="176">
        <f>ROUND(I130*H130,2)</f>
        <v>0</v>
      </c>
      <c r="K130" s="177"/>
      <c r="L130" s="36"/>
      <c r="M130" s="178" t="s">
        <v>1</v>
      </c>
      <c r="N130" s="179" t="s">
        <v>41</v>
      </c>
      <c r="O130" s="74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2" t="s">
        <v>215</v>
      </c>
      <c r="AT130" s="182" t="s">
        <v>137</v>
      </c>
      <c r="AU130" s="182" t="s">
        <v>84</v>
      </c>
      <c r="AY130" s="16" t="s">
        <v>134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16" t="s">
        <v>84</v>
      </c>
      <c r="BK130" s="183">
        <f>ROUND(I130*H130,2)</f>
        <v>0</v>
      </c>
      <c r="BL130" s="16" t="s">
        <v>215</v>
      </c>
      <c r="BM130" s="182" t="s">
        <v>1040</v>
      </c>
    </row>
    <row r="131" s="2" customFormat="1" ht="14.4" customHeight="1">
      <c r="A131" s="35"/>
      <c r="B131" s="169"/>
      <c r="C131" s="170" t="s">
        <v>168</v>
      </c>
      <c r="D131" s="170" t="s">
        <v>137</v>
      </c>
      <c r="E131" s="171" t="s">
        <v>772</v>
      </c>
      <c r="F131" s="172" t="s">
        <v>1041</v>
      </c>
      <c r="G131" s="173" t="s">
        <v>347</v>
      </c>
      <c r="H131" s="174">
        <v>1</v>
      </c>
      <c r="I131" s="175"/>
      <c r="J131" s="176">
        <f>ROUND(I131*H131,2)</f>
        <v>0</v>
      </c>
      <c r="K131" s="177"/>
      <c r="L131" s="36"/>
      <c r="M131" s="178" t="s">
        <v>1</v>
      </c>
      <c r="N131" s="179" t="s">
        <v>41</v>
      </c>
      <c r="O131" s="74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2" t="s">
        <v>215</v>
      </c>
      <c r="AT131" s="182" t="s">
        <v>137</v>
      </c>
      <c r="AU131" s="182" t="s">
        <v>84</v>
      </c>
      <c r="AY131" s="16" t="s">
        <v>134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6" t="s">
        <v>84</v>
      </c>
      <c r="BK131" s="183">
        <f>ROUND(I131*H131,2)</f>
        <v>0</v>
      </c>
      <c r="BL131" s="16" t="s">
        <v>215</v>
      </c>
      <c r="BM131" s="182" t="s">
        <v>1042</v>
      </c>
    </row>
    <row r="132" s="2" customFormat="1" ht="14.4" customHeight="1">
      <c r="A132" s="35"/>
      <c r="B132" s="169"/>
      <c r="C132" s="170" t="s">
        <v>177</v>
      </c>
      <c r="D132" s="170" t="s">
        <v>137</v>
      </c>
      <c r="E132" s="171" t="s">
        <v>775</v>
      </c>
      <c r="F132" s="172" t="s">
        <v>1043</v>
      </c>
      <c r="G132" s="173" t="s">
        <v>347</v>
      </c>
      <c r="H132" s="174">
        <v>1</v>
      </c>
      <c r="I132" s="175"/>
      <c r="J132" s="176">
        <f>ROUND(I132*H132,2)</f>
        <v>0</v>
      </c>
      <c r="K132" s="177"/>
      <c r="L132" s="36"/>
      <c r="M132" s="178" t="s">
        <v>1</v>
      </c>
      <c r="N132" s="179" t="s">
        <v>41</v>
      </c>
      <c r="O132" s="74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2" t="s">
        <v>215</v>
      </c>
      <c r="AT132" s="182" t="s">
        <v>137</v>
      </c>
      <c r="AU132" s="182" t="s">
        <v>84</v>
      </c>
      <c r="AY132" s="16" t="s">
        <v>134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6" t="s">
        <v>84</v>
      </c>
      <c r="BK132" s="183">
        <f>ROUND(I132*H132,2)</f>
        <v>0</v>
      </c>
      <c r="BL132" s="16" t="s">
        <v>215</v>
      </c>
      <c r="BM132" s="182" t="s">
        <v>1044</v>
      </c>
    </row>
    <row r="133" s="2" customFormat="1" ht="14.4" customHeight="1">
      <c r="A133" s="35"/>
      <c r="B133" s="169"/>
      <c r="C133" s="170" t="s">
        <v>187</v>
      </c>
      <c r="D133" s="170" t="s">
        <v>137</v>
      </c>
      <c r="E133" s="171" t="s">
        <v>784</v>
      </c>
      <c r="F133" s="172" t="s">
        <v>1045</v>
      </c>
      <c r="G133" s="173" t="s">
        <v>719</v>
      </c>
      <c r="H133" s="174">
        <v>6</v>
      </c>
      <c r="I133" s="175"/>
      <c r="J133" s="176">
        <f>ROUND(I133*H133,2)</f>
        <v>0</v>
      </c>
      <c r="K133" s="177"/>
      <c r="L133" s="36"/>
      <c r="M133" s="178" t="s">
        <v>1</v>
      </c>
      <c r="N133" s="179" t="s">
        <v>41</v>
      </c>
      <c r="O133" s="74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2" t="s">
        <v>215</v>
      </c>
      <c r="AT133" s="182" t="s">
        <v>137</v>
      </c>
      <c r="AU133" s="182" t="s">
        <v>84</v>
      </c>
      <c r="AY133" s="16" t="s">
        <v>134</v>
      </c>
      <c r="BE133" s="183">
        <f>IF(N133="základní",J133,0)</f>
        <v>0</v>
      </c>
      <c r="BF133" s="183">
        <f>IF(N133="snížená",J133,0)</f>
        <v>0</v>
      </c>
      <c r="BG133" s="183">
        <f>IF(N133="zákl. přenesená",J133,0)</f>
        <v>0</v>
      </c>
      <c r="BH133" s="183">
        <f>IF(N133="sníž. přenesená",J133,0)</f>
        <v>0</v>
      </c>
      <c r="BI133" s="183">
        <f>IF(N133="nulová",J133,0)</f>
        <v>0</v>
      </c>
      <c r="BJ133" s="16" t="s">
        <v>84</v>
      </c>
      <c r="BK133" s="183">
        <f>ROUND(I133*H133,2)</f>
        <v>0</v>
      </c>
      <c r="BL133" s="16" t="s">
        <v>215</v>
      </c>
      <c r="BM133" s="182" t="s">
        <v>1046</v>
      </c>
    </row>
    <row r="134" s="12" customFormat="1" ht="25.92" customHeight="1">
      <c r="A134" s="12"/>
      <c r="B134" s="156"/>
      <c r="C134" s="12"/>
      <c r="D134" s="157" t="s">
        <v>75</v>
      </c>
      <c r="E134" s="158" t="s">
        <v>1047</v>
      </c>
      <c r="F134" s="158" t="s">
        <v>1048</v>
      </c>
      <c r="G134" s="12"/>
      <c r="H134" s="12"/>
      <c r="I134" s="159"/>
      <c r="J134" s="160">
        <f>BK134</f>
        <v>0</v>
      </c>
      <c r="K134" s="12"/>
      <c r="L134" s="156"/>
      <c r="M134" s="161"/>
      <c r="N134" s="162"/>
      <c r="O134" s="162"/>
      <c r="P134" s="163">
        <f>SUM(P135:P142)</f>
        <v>0</v>
      </c>
      <c r="Q134" s="162"/>
      <c r="R134" s="163">
        <f>SUM(R135:R142)</f>
        <v>0</v>
      </c>
      <c r="S134" s="162"/>
      <c r="T134" s="164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7" t="s">
        <v>84</v>
      </c>
      <c r="AT134" s="165" t="s">
        <v>75</v>
      </c>
      <c r="AU134" s="165" t="s">
        <v>76</v>
      </c>
      <c r="AY134" s="157" t="s">
        <v>134</v>
      </c>
      <c r="BK134" s="166">
        <f>SUM(BK135:BK142)</f>
        <v>0</v>
      </c>
    </row>
    <row r="135" s="2" customFormat="1" ht="14.4" customHeight="1">
      <c r="A135" s="35"/>
      <c r="B135" s="169"/>
      <c r="C135" s="170" t="s">
        <v>191</v>
      </c>
      <c r="D135" s="170" t="s">
        <v>137</v>
      </c>
      <c r="E135" s="171" t="s">
        <v>1049</v>
      </c>
      <c r="F135" s="172" t="s">
        <v>1050</v>
      </c>
      <c r="G135" s="173" t="s">
        <v>347</v>
      </c>
      <c r="H135" s="174">
        <v>46</v>
      </c>
      <c r="I135" s="175"/>
      <c r="J135" s="176">
        <f>ROUND(I135*H135,2)</f>
        <v>0</v>
      </c>
      <c r="K135" s="177"/>
      <c r="L135" s="36"/>
      <c r="M135" s="178" t="s">
        <v>1</v>
      </c>
      <c r="N135" s="179" t="s">
        <v>41</v>
      </c>
      <c r="O135" s="74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2" t="s">
        <v>215</v>
      </c>
      <c r="AT135" s="182" t="s">
        <v>137</v>
      </c>
      <c r="AU135" s="182" t="s">
        <v>84</v>
      </c>
      <c r="AY135" s="16" t="s">
        <v>134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6" t="s">
        <v>84</v>
      </c>
      <c r="BK135" s="183">
        <f>ROUND(I135*H135,2)</f>
        <v>0</v>
      </c>
      <c r="BL135" s="16" t="s">
        <v>215</v>
      </c>
      <c r="BM135" s="182" t="s">
        <v>1051</v>
      </c>
    </row>
    <row r="136" s="2" customFormat="1" ht="14.4" customHeight="1">
      <c r="A136" s="35"/>
      <c r="B136" s="169"/>
      <c r="C136" s="170" t="s">
        <v>8</v>
      </c>
      <c r="D136" s="170" t="s">
        <v>137</v>
      </c>
      <c r="E136" s="171" t="s">
        <v>1052</v>
      </c>
      <c r="F136" s="172" t="s">
        <v>1053</v>
      </c>
      <c r="G136" s="173" t="s">
        <v>347</v>
      </c>
      <c r="H136" s="174">
        <v>46</v>
      </c>
      <c r="I136" s="175"/>
      <c r="J136" s="176">
        <f>ROUND(I136*H136,2)</f>
        <v>0</v>
      </c>
      <c r="K136" s="177"/>
      <c r="L136" s="36"/>
      <c r="M136" s="178" t="s">
        <v>1</v>
      </c>
      <c r="N136" s="179" t="s">
        <v>41</v>
      </c>
      <c r="O136" s="74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2" t="s">
        <v>215</v>
      </c>
      <c r="AT136" s="182" t="s">
        <v>137</v>
      </c>
      <c r="AU136" s="182" t="s">
        <v>84</v>
      </c>
      <c r="AY136" s="16" t="s">
        <v>134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6" t="s">
        <v>84</v>
      </c>
      <c r="BK136" s="183">
        <f>ROUND(I136*H136,2)</f>
        <v>0</v>
      </c>
      <c r="BL136" s="16" t="s">
        <v>215</v>
      </c>
      <c r="BM136" s="182" t="s">
        <v>1054</v>
      </c>
    </row>
    <row r="137" s="2" customFormat="1" ht="14.4" customHeight="1">
      <c r="A137" s="35"/>
      <c r="B137" s="169"/>
      <c r="C137" s="170" t="s">
        <v>199</v>
      </c>
      <c r="D137" s="170" t="s">
        <v>137</v>
      </c>
      <c r="E137" s="171" t="s">
        <v>1055</v>
      </c>
      <c r="F137" s="172" t="s">
        <v>1056</v>
      </c>
      <c r="G137" s="173" t="s">
        <v>347</v>
      </c>
      <c r="H137" s="174">
        <v>46</v>
      </c>
      <c r="I137" s="175"/>
      <c r="J137" s="176">
        <f>ROUND(I137*H137,2)</f>
        <v>0</v>
      </c>
      <c r="K137" s="177"/>
      <c r="L137" s="36"/>
      <c r="M137" s="178" t="s">
        <v>1</v>
      </c>
      <c r="N137" s="179" t="s">
        <v>41</v>
      </c>
      <c r="O137" s="74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2" t="s">
        <v>215</v>
      </c>
      <c r="AT137" s="182" t="s">
        <v>137</v>
      </c>
      <c r="AU137" s="182" t="s">
        <v>84</v>
      </c>
      <c r="AY137" s="16" t="s">
        <v>134</v>
      </c>
      <c r="BE137" s="183">
        <f>IF(N137="základní",J137,0)</f>
        <v>0</v>
      </c>
      <c r="BF137" s="183">
        <f>IF(N137="snížená",J137,0)</f>
        <v>0</v>
      </c>
      <c r="BG137" s="183">
        <f>IF(N137="zákl. přenesená",J137,0)</f>
        <v>0</v>
      </c>
      <c r="BH137" s="183">
        <f>IF(N137="sníž. přenesená",J137,0)</f>
        <v>0</v>
      </c>
      <c r="BI137" s="183">
        <f>IF(N137="nulová",J137,0)</f>
        <v>0</v>
      </c>
      <c r="BJ137" s="16" t="s">
        <v>84</v>
      </c>
      <c r="BK137" s="183">
        <f>ROUND(I137*H137,2)</f>
        <v>0</v>
      </c>
      <c r="BL137" s="16" t="s">
        <v>215</v>
      </c>
      <c r="BM137" s="182" t="s">
        <v>1057</v>
      </c>
    </row>
    <row r="138" s="2" customFormat="1" ht="14.4" customHeight="1">
      <c r="A138" s="35"/>
      <c r="B138" s="169"/>
      <c r="C138" s="170" t="s">
        <v>207</v>
      </c>
      <c r="D138" s="170" t="s">
        <v>137</v>
      </c>
      <c r="E138" s="171" t="s">
        <v>1058</v>
      </c>
      <c r="F138" s="172" t="s">
        <v>1059</v>
      </c>
      <c r="G138" s="173" t="s">
        <v>347</v>
      </c>
      <c r="H138" s="174">
        <v>9</v>
      </c>
      <c r="I138" s="175"/>
      <c r="J138" s="176">
        <f>ROUND(I138*H138,2)</f>
        <v>0</v>
      </c>
      <c r="K138" s="177"/>
      <c r="L138" s="36"/>
      <c r="M138" s="178" t="s">
        <v>1</v>
      </c>
      <c r="N138" s="179" t="s">
        <v>41</v>
      </c>
      <c r="O138" s="74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2" t="s">
        <v>215</v>
      </c>
      <c r="AT138" s="182" t="s">
        <v>137</v>
      </c>
      <c r="AU138" s="182" t="s">
        <v>84</v>
      </c>
      <c r="AY138" s="16" t="s">
        <v>134</v>
      </c>
      <c r="BE138" s="183">
        <f>IF(N138="základní",J138,0)</f>
        <v>0</v>
      </c>
      <c r="BF138" s="183">
        <f>IF(N138="snížená",J138,0)</f>
        <v>0</v>
      </c>
      <c r="BG138" s="183">
        <f>IF(N138="zákl. přenesená",J138,0)</f>
        <v>0</v>
      </c>
      <c r="BH138" s="183">
        <f>IF(N138="sníž. přenesená",J138,0)</f>
        <v>0</v>
      </c>
      <c r="BI138" s="183">
        <f>IF(N138="nulová",J138,0)</f>
        <v>0</v>
      </c>
      <c r="BJ138" s="16" t="s">
        <v>84</v>
      </c>
      <c r="BK138" s="183">
        <f>ROUND(I138*H138,2)</f>
        <v>0</v>
      </c>
      <c r="BL138" s="16" t="s">
        <v>215</v>
      </c>
      <c r="BM138" s="182" t="s">
        <v>1060</v>
      </c>
    </row>
    <row r="139" s="2" customFormat="1" ht="14.4" customHeight="1">
      <c r="A139" s="35"/>
      <c r="B139" s="169"/>
      <c r="C139" s="170" t="s">
        <v>211</v>
      </c>
      <c r="D139" s="170" t="s">
        <v>137</v>
      </c>
      <c r="E139" s="171" t="s">
        <v>1061</v>
      </c>
      <c r="F139" s="172" t="s">
        <v>1062</v>
      </c>
      <c r="G139" s="173" t="s">
        <v>347</v>
      </c>
      <c r="H139" s="174">
        <v>9</v>
      </c>
      <c r="I139" s="175"/>
      <c r="J139" s="176">
        <f>ROUND(I139*H139,2)</f>
        <v>0</v>
      </c>
      <c r="K139" s="177"/>
      <c r="L139" s="36"/>
      <c r="M139" s="178" t="s">
        <v>1</v>
      </c>
      <c r="N139" s="179" t="s">
        <v>41</v>
      </c>
      <c r="O139" s="74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2" t="s">
        <v>215</v>
      </c>
      <c r="AT139" s="182" t="s">
        <v>137</v>
      </c>
      <c r="AU139" s="182" t="s">
        <v>84</v>
      </c>
      <c r="AY139" s="16" t="s">
        <v>134</v>
      </c>
      <c r="BE139" s="183">
        <f>IF(N139="základní",J139,0)</f>
        <v>0</v>
      </c>
      <c r="BF139" s="183">
        <f>IF(N139="snížená",J139,0)</f>
        <v>0</v>
      </c>
      <c r="BG139" s="183">
        <f>IF(N139="zákl. přenesená",J139,0)</f>
        <v>0</v>
      </c>
      <c r="BH139" s="183">
        <f>IF(N139="sníž. přenesená",J139,0)</f>
        <v>0</v>
      </c>
      <c r="BI139" s="183">
        <f>IF(N139="nulová",J139,0)</f>
        <v>0</v>
      </c>
      <c r="BJ139" s="16" t="s">
        <v>84</v>
      </c>
      <c r="BK139" s="183">
        <f>ROUND(I139*H139,2)</f>
        <v>0</v>
      </c>
      <c r="BL139" s="16" t="s">
        <v>215</v>
      </c>
      <c r="BM139" s="182" t="s">
        <v>1063</v>
      </c>
    </row>
    <row r="140" s="2" customFormat="1" ht="14.4" customHeight="1">
      <c r="A140" s="35"/>
      <c r="B140" s="169"/>
      <c r="C140" s="170" t="s">
        <v>215</v>
      </c>
      <c r="D140" s="170" t="s">
        <v>137</v>
      </c>
      <c r="E140" s="171" t="s">
        <v>1064</v>
      </c>
      <c r="F140" s="172" t="s">
        <v>1065</v>
      </c>
      <c r="G140" s="173" t="s">
        <v>347</v>
      </c>
      <c r="H140" s="174">
        <v>2</v>
      </c>
      <c r="I140" s="175"/>
      <c r="J140" s="176">
        <f>ROUND(I140*H140,2)</f>
        <v>0</v>
      </c>
      <c r="K140" s="177"/>
      <c r="L140" s="36"/>
      <c r="M140" s="178" t="s">
        <v>1</v>
      </c>
      <c r="N140" s="179" t="s">
        <v>41</v>
      </c>
      <c r="O140" s="74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2" t="s">
        <v>215</v>
      </c>
      <c r="AT140" s="182" t="s">
        <v>137</v>
      </c>
      <c r="AU140" s="182" t="s">
        <v>84</v>
      </c>
      <c r="AY140" s="16" t="s">
        <v>134</v>
      </c>
      <c r="BE140" s="183">
        <f>IF(N140="základní",J140,0)</f>
        <v>0</v>
      </c>
      <c r="BF140" s="183">
        <f>IF(N140="snížená",J140,0)</f>
        <v>0</v>
      </c>
      <c r="BG140" s="183">
        <f>IF(N140="zákl. přenesená",J140,0)</f>
        <v>0</v>
      </c>
      <c r="BH140" s="183">
        <f>IF(N140="sníž. přenesená",J140,0)</f>
        <v>0</v>
      </c>
      <c r="BI140" s="183">
        <f>IF(N140="nulová",J140,0)</f>
        <v>0</v>
      </c>
      <c r="BJ140" s="16" t="s">
        <v>84</v>
      </c>
      <c r="BK140" s="183">
        <f>ROUND(I140*H140,2)</f>
        <v>0</v>
      </c>
      <c r="BL140" s="16" t="s">
        <v>215</v>
      </c>
      <c r="BM140" s="182" t="s">
        <v>1066</v>
      </c>
    </row>
    <row r="141" s="2" customFormat="1" ht="14.4" customHeight="1">
      <c r="A141" s="35"/>
      <c r="B141" s="169"/>
      <c r="C141" s="170" t="s">
        <v>220</v>
      </c>
      <c r="D141" s="170" t="s">
        <v>137</v>
      </c>
      <c r="E141" s="171" t="s">
        <v>1067</v>
      </c>
      <c r="F141" s="172" t="s">
        <v>1068</v>
      </c>
      <c r="G141" s="173" t="s">
        <v>347</v>
      </c>
      <c r="H141" s="174">
        <v>1</v>
      </c>
      <c r="I141" s="175"/>
      <c r="J141" s="176">
        <f>ROUND(I141*H141,2)</f>
        <v>0</v>
      </c>
      <c r="K141" s="177"/>
      <c r="L141" s="36"/>
      <c r="M141" s="178" t="s">
        <v>1</v>
      </c>
      <c r="N141" s="179" t="s">
        <v>41</v>
      </c>
      <c r="O141" s="74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2" t="s">
        <v>215</v>
      </c>
      <c r="AT141" s="182" t="s">
        <v>137</v>
      </c>
      <c r="AU141" s="182" t="s">
        <v>84</v>
      </c>
      <c r="AY141" s="16" t="s">
        <v>134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6" t="s">
        <v>84</v>
      </c>
      <c r="BK141" s="183">
        <f>ROUND(I141*H141,2)</f>
        <v>0</v>
      </c>
      <c r="BL141" s="16" t="s">
        <v>215</v>
      </c>
      <c r="BM141" s="182" t="s">
        <v>1069</v>
      </c>
    </row>
    <row r="142" s="2" customFormat="1" ht="14.4" customHeight="1">
      <c r="A142" s="35"/>
      <c r="B142" s="169"/>
      <c r="C142" s="170" t="s">
        <v>226</v>
      </c>
      <c r="D142" s="170" t="s">
        <v>137</v>
      </c>
      <c r="E142" s="171" t="s">
        <v>1070</v>
      </c>
      <c r="F142" s="172" t="s">
        <v>1071</v>
      </c>
      <c r="G142" s="173" t="s">
        <v>347</v>
      </c>
      <c r="H142" s="174">
        <v>2</v>
      </c>
      <c r="I142" s="175"/>
      <c r="J142" s="176">
        <f>ROUND(I142*H142,2)</f>
        <v>0</v>
      </c>
      <c r="K142" s="177"/>
      <c r="L142" s="36"/>
      <c r="M142" s="178" t="s">
        <v>1</v>
      </c>
      <c r="N142" s="179" t="s">
        <v>41</v>
      </c>
      <c r="O142" s="74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2" t="s">
        <v>215</v>
      </c>
      <c r="AT142" s="182" t="s">
        <v>137</v>
      </c>
      <c r="AU142" s="182" t="s">
        <v>84</v>
      </c>
      <c r="AY142" s="16" t="s">
        <v>134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6" t="s">
        <v>84</v>
      </c>
      <c r="BK142" s="183">
        <f>ROUND(I142*H142,2)</f>
        <v>0</v>
      </c>
      <c r="BL142" s="16" t="s">
        <v>215</v>
      </c>
      <c r="BM142" s="182" t="s">
        <v>1072</v>
      </c>
    </row>
    <row r="143" s="12" customFormat="1" ht="25.92" customHeight="1">
      <c r="A143" s="12"/>
      <c r="B143" s="156"/>
      <c r="C143" s="12"/>
      <c r="D143" s="157" t="s">
        <v>75</v>
      </c>
      <c r="E143" s="158" t="s">
        <v>856</v>
      </c>
      <c r="F143" s="158" t="s">
        <v>1073</v>
      </c>
      <c r="G143" s="12"/>
      <c r="H143" s="12"/>
      <c r="I143" s="159"/>
      <c r="J143" s="160">
        <f>BK143</f>
        <v>0</v>
      </c>
      <c r="K143" s="12"/>
      <c r="L143" s="156"/>
      <c r="M143" s="161"/>
      <c r="N143" s="162"/>
      <c r="O143" s="162"/>
      <c r="P143" s="163">
        <f>SUM(P144:P149)</f>
        <v>0</v>
      </c>
      <c r="Q143" s="162"/>
      <c r="R143" s="163">
        <f>SUM(R144:R149)</f>
        <v>0</v>
      </c>
      <c r="S143" s="162"/>
      <c r="T143" s="164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7" t="s">
        <v>84</v>
      </c>
      <c r="AT143" s="165" t="s">
        <v>75</v>
      </c>
      <c r="AU143" s="165" t="s">
        <v>76</v>
      </c>
      <c r="AY143" s="157" t="s">
        <v>134</v>
      </c>
      <c r="BK143" s="166">
        <f>SUM(BK144:BK149)</f>
        <v>0</v>
      </c>
    </row>
    <row r="144" s="2" customFormat="1" ht="14.4" customHeight="1">
      <c r="A144" s="35"/>
      <c r="B144" s="169"/>
      <c r="C144" s="170" t="s">
        <v>234</v>
      </c>
      <c r="D144" s="170" t="s">
        <v>137</v>
      </c>
      <c r="E144" s="171" t="s">
        <v>858</v>
      </c>
      <c r="F144" s="172" t="s">
        <v>1074</v>
      </c>
      <c r="G144" s="173" t="s">
        <v>347</v>
      </c>
      <c r="H144" s="174">
        <v>1</v>
      </c>
      <c r="I144" s="175"/>
      <c r="J144" s="176">
        <f>ROUND(I144*H144,2)</f>
        <v>0</v>
      </c>
      <c r="K144" s="177"/>
      <c r="L144" s="36"/>
      <c r="M144" s="178" t="s">
        <v>1</v>
      </c>
      <c r="N144" s="179" t="s">
        <v>41</v>
      </c>
      <c r="O144" s="74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2" t="s">
        <v>215</v>
      </c>
      <c r="AT144" s="182" t="s">
        <v>137</v>
      </c>
      <c r="AU144" s="182" t="s">
        <v>84</v>
      </c>
      <c r="AY144" s="16" t="s">
        <v>134</v>
      </c>
      <c r="BE144" s="183">
        <f>IF(N144="základní",J144,0)</f>
        <v>0</v>
      </c>
      <c r="BF144" s="183">
        <f>IF(N144="snížená",J144,0)</f>
        <v>0</v>
      </c>
      <c r="BG144" s="183">
        <f>IF(N144="zákl. přenesená",J144,0)</f>
        <v>0</v>
      </c>
      <c r="BH144" s="183">
        <f>IF(N144="sníž. přenesená",J144,0)</f>
        <v>0</v>
      </c>
      <c r="BI144" s="183">
        <f>IF(N144="nulová",J144,0)</f>
        <v>0</v>
      </c>
      <c r="BJ144" s="16" t="s">
        <v>84</v>
      </c>
      <c r="BK144" s="183">
        <f>ROUND(I144*H144,2)</f>
        <v>0</v>
      </c>
      <c r="BL144" s="16" t="s">
        <v>215</v>
      </c>
      <c r="BM144" s="182" t="s">
        <v>1075</v>
      </c>
    </row>
    <row r="145" s="2" customFormat="1" ht="14.4" customHeight="1">
      <c r="A145" s="35"/>
      <c r="B145" s="169"/>
      <c r="C145" s="170" t="s">
        <v>238</v>
      </c>
      <c r="D145" s="170" t="s">
        <v>137</v>
      </c>
      <c r="E145" s="171" t="s">
        <v>861</v>
      </c>
      <c r="F145" s="172" t="s">
        <v>1076</v>
      </c>
      <c r="G145" s="173" t="s">
        <v>347</v>
      </c>
      <c r="H145" s="174">
        <v>1</v>
      </c>
      <c r="I145" s="175"/>
      <c r="J145" s="176">
        <f>ROUND(I145*H145,2)</f>
        <v>0</v>
      </c>
      <c r="K145" s="177"/>
      <c r="L145" s="36"/>
      <c r="M145" s="178" t="s">
        <v>1</v>
      </c>
      <c r="N145" s="179" t="s">
        <v>41</v>
      </c>
      <c r="O145" s="74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2" t="s">
        <v>215</v>
      </c>
      <c r="AT145" s="182" t="s">
        <v>137</v>
      </c>
      <c r="AU145" s="182" t="s">
        <v>84</v>
      </c>
      <c r="AY145" s="16" t="s">
        <v>134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6" t="s">
        <v>84</v>
      </c>
      <c r="BK145" s="183">
        <f>ROUND(I145*H145,2)</f>
        <v>0</v>
      </c>
      <c r="BL145" s="16" t="s">
        <v>215</v>
      </c>
      <c r="BM145" s="182" t="s">
        <v>1077</v>
      </c>
    </row>
    <row r="146" s="2" customFormat="1" ht="14.4" customHeight="1">
      <c r="A146" s="35"/>
      <c r="B146" s="169"/>
      <c r="C146" s="170" t="s">
        <v>7</v>
      </c>
      <c r="D146" s="170" t="s">
        <v>137</v>
      </c>
      <c r="E146" s="171" t="s">
        <v>864</v>
      </c>
      <c r="F146" s="172" t="s">
        <v>1078</v>
      </c>
      <c r="G146" s="173" t="s">
        <v>347</v>
      </c>
      <c r="H146" s="174">
        <v>1</v>
      </c>
      <c r="I146" s="175"/>
      <c r="J146" s="176">
        <f>ROUND(I146*H146,2)</f>
        <v>0</v>
      </c>
      <c r="K146" s="177"/>
      <c r="L146" s="36"/>
      <c r="M146" s="178" t="s">
        <v>1</v>
      </c>
      <c r="N146" s="179" t="s">
        <v>41</v>
      </c>
      <c r="O146" s="74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2" t="s">
        <v>215</v>
      </c>
      <c r="AT146" s="182" t="s">
        <v>137</v>
      </c>
      <c r="AU146" s="182" t="s">
        <v>84</v>
      </c>
      <c r="AY146" s="16" t="s">
        <v>134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6" t="s">
        <v>84</v>
      </c>
      <c r="BK146" s="183">
        <f>ROUND(I146*H146,2)</f>
        <v>0</v>
      </c>
      <c r="BL146" s="16" t="s">
        <v>215</v>
      </c>
      <c r="BM146" s="182" t="s">
        <v>1079</v>
      </c>
    </row>
    <row r="147" s="2" customFormat="1" ht="14.4" customHeight="1">
      <c r="A147" s="35"/>
      <c r="B147" s="169"/>
      <c r="C147" s="170" t="s">
        <v>245</v>
      </c>
      <c r="D147" s="170" t="s">
        <v>137</v>
      </c>
      <c r="E147" s="171" t="s">
        <v>867</v>
      </c>
      <c r="F147" s="172" t="s">
        <v>1080</v>
      </c>
      <c r="G147" s="173" t="s">
        <v>347</v>
      </c>
      <c r="H147" s="174">
        <v>1</v>
      </c>
      <c r="I147" s="175"/>
      <c r="J147" s="176">
        <f>ROUND(I147*H147,2)</f>
        <v>0</v>
      </c>
      <c r="K147" s="177"/>
      <c r="L147" s="36"/>
      <c r="M147" s="178" t="s">
        <v>1</v>
      </c>
      <c r="N147" s="179" t="s">
        <v>41</v>
      </c>
      <c r="O147" s="74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2" t="s">
        <v>215</v>
      </c>
      <c r="AT147" s="182" t="s">
        <v>137</v>
      </c>
      <c r="AU147" s="182" t="s">
        <v>84</v>
      </c>
      <c r="AY147" s="16" t="s">
        <v>134</v>
      </c>
      <c r="BE147" s="183">
        <f>IF(N147="základní",J147,0)</f>
        <v>0</v>
      </c>
      <c r="BF147" s="183">
        <f>IF(N147="snížená",J147,0)</f>
        <v>0</v>
      </c>
      <c r="BG147" s="183">
        <f>IF(N147="zákl. přenesená",J147,0)</f>
        <v>0</v>
      </c>
      <c r="BH147" s="183">
        <f>IF(N147="sníž. přenesená",J147,0)</f>
        <v>0</v>
      </c>
      <c r="BI147" s="183">
        <f>IF(N147="nulová",J147,0)</f>
        <v>0</v>
      </c>
      <c r="BJ147" s="16" t="s">
        <v>84</v>
      </c>
      <c r="BK147" s="183">
        <f>ROUND(I147*H147,2)</f>
        <v>0</v>
      </c>
      <c r="BL147" s="16" t="s">
        <v>215</v>
      </c>
      <c r="BM147" s="182" t="s">
        <v>1081</v>
      </c>
    </row>
    <row r="148" s="2" customFormat="1" ht="14.4" customHeight="1">
      <c r="A148" s="35"/>
      <c r="B148" s="169"/>
      <c r="C148" s="170" t="s">
        <v>250</v>
      </c>
      <c r="D148" s="170" t="s">
        <v>137</v>
      </c>
      <c r="E148" s="171" t="s">
        <v>870</v>
      </c>
      <c r="F148" s="172" t="s">
        <v>1082</v>
      </c>
      <c r="G148" s="173" t="s">
        <v>347</v>
      </c>
      <c r="H148" s="174">
        <v>1</v>
      </c>
      <c r="I148" s="175"/>
      <c r="J148" s="176">
        <f>ROUND(I148*H148,2)</f>
        <v>0</v>
      </c>
      <c r="K148" s="177"/>
      <c r="L148" s="36"/>
      <c r="M148" s="178" t="s">
        <v>1</v>
      </c>
      <c r="N148" s="179" t="s">
        <v>41</v>
      </c>
      <c r="O148" s="74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2" t="s">
        <v>215</v>
      </c>
      <c r="AT148" s="182" t="s">
        <v>137</v>
      </c>
      <c r="AU148" s="182" t="s">
        <v>84</v>
      </c>
      <c r="AY148" s="16" t="s">
        <v>134</v>
      </c>
      <c r="BE148" s="183">
        <f>IF(N148="základní",J148,0)</f>
        <v>0</v>
      </c>
      <c r="BF148" s="183">
        <f>IF(N148="snížená",J148,0)</f>
        <v>0</v>
      </c>
      <c r="BG148" s="183">
        <f>IF(N148="zákl. přenesená",J148,0)</f>
        <v>0</v>
      </c>
      <c r="BH148" s="183">
        <f>IF(N148="sníž. přenesená",J148,0)</f>
        <v>0</v>
      </c>
      <c r="BI148" s="183">
        <f>IF(N148="nulová",J148,0)</f>
        <v>0</v>
      </c>
      <c r="BJ148" s="16" t="s">
        <v>84</v>
      </c>
      <c r="BK148" s="183">
        <f>ROUND(I148*H148,2)</f>
        <v>0</v>
      </c>
      <c r="BL148" s="16" t="s">
        <v>215</v>
      </c>
      <c r="BM148" s="182" t="s">
        <v>1083</v>
      </c>
    </row>
    <row r="149" s="2" customFormat="1" ht="14.4" customHeight="1">
      <c r="A149" s="35"/>
      <c r="B149" s="169"/>
      <c r="C149" s="170" t="s">
        <v>254</v>
      </c>
      <c r="D149" s="170" t="s">
        <v>137</v>
      </c>
      <c r="E149" s="171" t="s">
        <v>873</v>
      </c>
      <c r="F149" s="172" t="s">
        <v>1084</v>
      </c>
      <c r="G149" s="173" t="s">
        <v>719</v>
      </c>
      <c r="H149" s="174">
        <v>6</v>
      </c>
      <c r="I149" s="175"/>
      <c r="J149" s="176">
        <f>ROUND(I149*H149,2)</f>
        <v>0</v>
      </c>
      <c r="K149" s="177"/>
      <c r="L149" s="36"/>
      <c r="M149" s="178" t="s">
        <v>1</v>
      </c>
      <c r="N149" s="179" t="s">
        <v>41</v>
      </c>
      <c r="O149" s="74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2" t="s">
        <v>215</v>
      </c>
      <c r="AT149" s="182" t="s">
        <v>137</v>
      </c>
      <c r="AU149" s="182" t="s">
        <v>84</v>
      </c>
      <c r="AY149" s="16" t="s">
        <v>134</v>
      </c>
      <c r="BE149" s="183">
        <f>IF(N149="základní",J149,0)</f>
        <v>0</v>
      </c>
      <c r="BF149" s="183">
        <f>IF(N149="snížená",J149,0)</f>
        <v>0</v>
      </c>
      <c r="BG149" s="183">
        <f>IF(N149="zákl. přenesená",J149,0)</f>
        <v>0</v>
      </c>
      <c r="BH149" s="183">
        <f>IF(N149="sníž. přenesená",J149,0)</f>
        <v>0</v>
      </c>
      <c r="BI149" s="183">
        <f>IF(N149="nulová",J149,0)</f>
        <v>0</v>
      </c>
      <c r="BJ149" s="16" t="s">
        <v>84</v>
      </c>
      <c r="BK149" s="183">
        <f>ROUND(I149*H149,2)</f>
        <v>0</v>
      </c>
      <c r="BL149" s="16" t="s">
        <v>215</v>
      </c>
      <c r="BM149" s="182" t="s">
        <v>1085</v>
      </c>
    </row>
    <row r="150" s="12" customFormat="1" ht="25.92" customHeight="1">
      <c r="A150" s="12"/>
      <c r="B150" s="156"/>
      <c r="C150" s="12"/>
      <c r="D150" s="157" t="s">
        <v>75</v>
      </c>
      <c r="E150" s="158" t="s">
        <v>1086</v>
      </c>
      <c r="F150" s="158" t="s">
        <v>1087</v>
      </c>
      <c r="G150" s="12"/>
      <c r="H150" s="12"/>
      <c r="I150" s="159"/>
      <c r="J150" s="160">
        <f>BK150</f>
        <v>0</v>
      </c>
      <c r="K150" s="12"/>
      <c r="L150" s="156"/>
      <c r="M150" s="161"/>
      <c r="N150" s="162"/>
      <c r="O150" s="162"/>
      <c r="P150" s="163">
        <f>SUM(P151:P154)</f>
        <v>0</v>
      </c>
      <c r="Q150" s="162"/>
      <c r="R150" s="163">
        <f>SUM(R151:R154)</f>
        <v>0</v>
      </c>
      <c r="S150" s="162"/>
      <c r="T150" s="164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7" t="s">
        <v>84</v>
      </c>
      <c r="AT150" s="165" t="s">
        <v>75</v>
      </c>
      <c r="AU150" s="165" t="s">
        <v>76</v>
      </c>
      <c r="AY150" s="157" t="s">
        <v>134</v>
      </c>
      <c r="BK150" s="166">
        <f>SUM(BK151:BK154)</f>
        <v>0</v>
      </c>
    </row>
    <row r="151" s="2" customFormat="1" ht="14.4" customHeight="1">
      <c r="A151" s="35"/>
      <c r="B151" s="169"/>
      <c r="C151" s="170" t="s">
        <v>260</v>
      </c>
      <c r="D151" s="170" t="s">
        <v>137</v>
      </c>
      <c r="E151" s="171" t="s">
        <v>1088</v>
      </c>
      <c r="F151" s="172" t="s">
        <v>1089</v>
      </c>
      <c r="G151" s="173" t="s">
        <v>347</v>
      </c>
      <c r="H151" s="174">
        <v>1</v>
      </c>
      <c r="I151" s="175"/>
      <c r="J151" s="176">
        <f>ROUND(I151*H151,2)</f>
        <v>0</v>
      </c>
      <c r="K151" s="177"/>
      <c r="L151" s="36"/>
      <c r="M151" s="178" t="s">
        <v>1</v>
      </c>
      <c r="N151" s="179" t="s">
        <v>41</v>
      </c>
      <c r="O151" s="74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2" t="s">
        <v>215</v>
      </c>
      <c r="AT151" s="182" t="s">
        <v>137</v>
      </c>
      <c r="AU151" s="182" t="s">
        <v>84</v>
      </c>
      <c r="AY151" s="16" t="s">
        <v>134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6" t="s">
        <v>84</v>
      </c>
      <c r="BK151" s="183">
        <f>ROUND(I151*H151,2)</f>
        <v>0</v>
      </c>
      <c r="BL151" s="16" t="s">
        <v>215</v>
      </c>
      <c r="BM151" s="182" t="s">
        <v>1090</v>
      </c>
    </row>
    <row r="152" s="2" customFormat="1" ht="14.4" customHeight="1">
      <c r="A152" s="35"/>
      <c r="B152" s="169"/>
      <c r="C152" s="170" t="s">
        <v>265</v>
      </c>
      <c r="D152" s="170" t="s">
        <v>137</v>
      </c>
      <c r="E152" s="171" t="s">
        <v>1091</v>
      </c>
      <c r="F152" s="172" t="s">
        <v>1092</v>
      </c>
      <c r="G152" s="173" t="s">
        <v>347</v>
      </c>
      <c r="H152" s="174">
        <v>32</v>
      </c>
      <c r="I152" s="175"/>
      <c r="J152" s="176">
        <f>ROUND(I152*H152,2)</f>
        <v>0</v>
      </c>
      <c r="K152" s="177"/>
      <c r="L152" s="36"/>
      <c r="M152" s="178" t="s">
        <v>1</v>
      </c>
      <c r="N152" s="179" t="s">
        <v>41</v>
      </c>
      <c r="O152" s="74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2" t="s">
        <v>215</v>
      </c>
      <c r="AT152" s="182" t="s">
        <v>137</v>
      </c>
      <c r="AU152" s="182" t="s">
        <v>84</v>
      </c>
      <c r="AY152" s="16" t="s">
        <v>134</v>
      </c>
      <c r="BE152" s="183">
        <f>IF(N152="základní",J152,0)</f>
        <v>0</v>
      </c>
      <c r="BF152" s="183">
        <f>IF(N152="snížená",J152,0)</f>
        <v>0</v>
      </c>
      <c r="BG152" s="183">
        <f>IF(N152="zákl. přenesená",J152,0)</f>
        <v>0</v>
      </c>
      <c r="BH152" s="183">
        <f>IF(N152="sníž. přenesená",J152,0)</f>
        <v>0</v>
      </c>
      <c r="BI152" s="183">
        <f>IF(N152="nulová",J152,0)</f>
        <v>0</v>
      </c>
      <c r="BJ152" s="16" t="s">
        <v>84</v>
      </c>
      <c r="BK152" s="183">
        <f>ROUND(I152*H152,2)</f>
        <v>0</v>
      </c>
      <c r="BL152" s="16" t="s">
        <v>215</v>
      </c>
      <c r="BM152" s="182" t="s">
        <v>1093</v>
      </c>
    </row>
    <row r="153" s="2" customFormat="1" ht="14.4" customHeight="1">
      <c r="A153" s="35"/>
      <c r="B153" s="169"/>
      <c r="C153" s="170" t="s">
        <v>269</v>
      </c>
      <c r="D153" s="170" t="s">
        <v>137</v>
      </c>
      <c r="E153" s="171" t="s">
        <v>1094</v>
      </c>
      <c r="F153" s="172" t="s">
        <v>1095</v>
      </c>
      <c r="G153" s="173" t="s">
        <v>347</v>
      </c>
      <c r="H153" s="174">
        <v>7</v>
      </c>
      <c r="I153" s="175"/>
      <c r="J153" s="176">
        <f>ROUND(I153*H153,2)</f>
        <v>0</v>
      </c>
      <c r="K153" s="177"/>
      <c r="L153" s="36"/>
      <c r="M153" s="178" t="s">
        <v>1</v>
      </c>
      <c r="N153" s="179" t="s">
        <v>41</v>
      </c>
      <c r="O153" s="74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2" t="s">
        <v>215</v>
      </c>
      <c r="AT153" s="182" t="s">
        <v>137</v>
      </c>
      <c r="AU153" s="182" t="s">
        <v>84</v>
      </c>
      <c r="AY153" s="16" t="s">
        <v>134</v>
      </c>
      <c r="BE153" s="183">
        <f>IF(N153="základní",J153,0)</f>
        <v>0</v>
      </c>
      <c r="BF153" s="183">
        <f>IF(N153="snížená",J153,0)</f>
        <v>0</v>
      </c>
      <c r="BG153" s="183">
        <f>IF(N153="zákl. přenesená",J153,0)</f>
        <v>0</v>
      </c>
      <c r="BH153" s="183">
        <f>IF(N153="sníž. přenesená",J153,0)</f>
        <v>0</v>
      </c>
      <c r="BI153" s="183">
        <f>IF(N153="nulová",J153,0)</f>
        <v>0</v>
      </c>
      <c r="BJ153" s="16" t="s">
        <v>84</v>
      </c>
      <c r="BK153" s="183">
        <f>ROUND(I153*H153,2)</f>
        <v>0</v>
      </c>
      <c r="BL153" s="16" t="s">
        <v>215</v>
      </c>
      <c r="BM153" s="182" t="s">
        <v>1096</v>
      </c>
    </row>
    <row r="154" s="2" customFormat="1" ht="14.4" customHeight="1">
      <c r="A154" s="35"/>
      <c r="B154" s="169"/>
      <c r="C154" s="170" t="s">
        <v>274</v>
      </c>
      <c r="D154" s="170" t="s">
        <v>137</v>
      </c>
      <c r="E154" s="171" t="s">
        <v>1097</v>
      </c>
      <c r="F154" s="172" t="s">
        <v>1098</v>
      </c>
      <c r="G154" s="173" t="s">
        <v>347</v>
      </c>
      <c r="H154" s="174">
        <v>2</v>
      </c>
      <c r="I154" s="175"/>
      <c r="J154" s="176">
        <f>ROUND(I154*H154,2)</f>
        <v>0</v>
      </c>
      <c r="K154" s="177"/>
      <c r="L154" s="36"/>
      <c r="M154" s="178" t="s">
        <v>1</v>
      </c>
      <c r="N154" s="179" t="s">
        <v>41</v>
      </c>
      <c r="O154" s="74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2" t="s">
        <v>215</v>
      </c>
      <c r="AT154" s="182" t="s">
        <v>137</v>
      </c>
      <c r="AU154" s="182" t="s">
        <v>84</v>
      </c>
      <c r="AY154" s="16" t="s">
        <v>134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6" t="s">
        <v>84</v>
      </c>
      <c r="BK154" s="183">
        <f>ROUND(I154*H154,2)</f>
        <v>0</v>
      </c>
      <c r="BL154" s="16" t="s">
        <v>215</v>
      </c>
      <c r="BM154" s="182" t="s">
        <v>1099</v>
      </c>
    </row>
    <row r="155" s="12" customFormat="1" ht="25.92" customHeight="1">
      <c r="A155" s="12"/>
      <c r="B155" s="156"/>
      <c r="C155" s="12"/>
      <c r="D155" s="157" t="s">
        <v>75</v>
      </c>
      <c r="E155" s="158" t="s">
        <v>879</v>
      </c>
      <c r="F155" s="158" t="s">
        <v>1100</v>
      </c>
      <c r="G155" s="12"/>
      <c r="H155" s="12"/>
      <c r="I155" s="159"/>
      <c r="J155" s="160">
        <f>BK155</f>
        <v>0</v>
      </c>
      <c r="K155" s="12"/>
      <c r="L155" s="156"/>
      <c r="M155" s="161"/>
      <c r="N155" s="162"/>
      <c r="O155" s="162"/>
      <c r="P155" s="163">
        <f>SUM(P156:P160)</f>
        <v>0</v>
      </c>
      <c r="Q155" s="162"/>
      <c r="R155" s="163">
        <f>SUM(R156:R160)</f>
        <v>0</v>
      </c>
      <c r="S155" s="162"/>
      <c r="T155" s="164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7" t="s">
        <v>84</v>
      </c>
      <c r="AT155" s="165" t="s">
        <v>75</v>
      </c>
      <c r="AU155" s="165" t="s">
        <v>76</v>
      </c>
      <c r="AY155" s="157" t="s">
        <v>134</v>
      </c>
      <c r="BK155" s="166">
        <f>SUM(BK156:BK160)</f>
        <v>0</v>
      </c>
    </row>
    <row r="156" s="2" customFormat="1" ht="22.2" customHeight="1">
      <c r="A156" s="35"/>
      <c r="B156" s="169"/>
      <c r="C156" s="170" t="s">
        <v>281</v>
      </c>
      <c r="D156" s="170" t="s">
        <v>137</v>
      </c>
      <c r="E156" s="171" t="s">
        <v>881</v>
      </c>
      <c r="F156" s="172" t="s">
        <v>1101</v>
      </c>
      <c r="G156" s="173" t="s">
        <v>202</v>
      </c>
      <c r="H156" s="174">
        <v>200</v>
      </c>
      <c r="I156" s="175"/>
      <c r="J156" s="176">
        <f>ROUND(I156*H156,2)</f>
        <v>0</v>
      </c>
      <c r="K156" s="177"/>
      <c r="L156" s="36"/>
      <c r="M156" s="178" t="s">
        <v>1</v>
      </c>
      <c r="N156" s="179" t="s">
        <v>41</v>
      </c>
      <c r="O156" s="74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2" t="s">
        <v>215</v>
      </c>
      <c r="AT156" s="182" t="s">
        <v>137</v>
      </c>
      <c r="AU156" s="182" t="s">
        <v>84</v>
      </c>
      <c r="AY156" s="16" t="s">
        <v>134</v>
      </c>
      <c r="BE156" s="183">
        <f>IF(N156="základní",J156,0)</f>
        <v>0</v>
      </c>
      <c r="BF156" s="183">
        <f>IF(N156="snížená",J156,0)</f>
        <v>0</v>
      </c>
      <c r="BG156" s="183">
        <f>IF(N156="zákl. přenesená",J156,0)</f>
        <v>0</v>
      </c>
      <c r="BH156" s="183">
        <f>IF(N156="sníž. přenesená",J156,0)</f>
        <v>0</v>
      </c>
      <c r="BI156" s="183">
        <f>IF(N156="nulová",J156,0)</f>
        <v>0</v>
      </c>
      <c r="BJ156" s="16" t="s">
        <v>84</v>
      </c>
      <c r="BK156" s="183">
        <f>ROUND(I156*H156,2)</f>
        <v>0</v>
      </c>
      <c r="BL156" s="16" t="s">
        <v>215</v>
      </c>
      <c r="BM156" s="182" t="s">
        <v>1102</v>
      </c>
    </row>
    <row r="157" s="2" customFormat="1" ht="22.2" customHeight="1">
      <c r="A157" s="35"/>
      <c r="B157" s="169"/>
      <c r="C157" s="170" t="s">
        <v>290</v>
      </c>
      <c r="D157" s="170" t="s">
        <v>137</v>
      </c>
      <c r="E157" s="171" t="s">
        <v>885</v>
      </c>
      <c r="F157" s="172" t="s">
        <v>1103</v>
      </c>
      <c r="G157" s="173" t="s">
        <v>202</v>
      </c>
      <c r="H157" s="174">
        <v>5</v>
      </c>
      <c r="I157" s="175"/>
      <c r="J157" s="176">
        <f>ROUND(I157*H157,2)</f>
        <v>0</v>
      </c>
      <c r="K157" s="177"/>
      <c r="L157" s="36"/>
      <c r="M157" s="178" t="s">
        <v>1</v>
      </c>
      <c r="N157" s="179" t="s">
        <v>41</v>
      </c>
      <c r="O157" s="74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2" t="s">
        <v>215</v>
      </c>
      <c r="AT157" s="182" t="s">
        <v>137</v>
      </c>
      <c r="AU157" s="182" t="s">
        <v>84</v>
      </c>
      <c r="AY157" s="16" t="s">
        <v>134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6" t="s">
        <v>84</v>
      </c>
      <c r="BK157" s="183">
        <f>ROUND(I157*H157,2)</f>
        <v>0</v>
      </c>
      <c r="BL157" s="16" t="s">
        <v>215</v>
      </c>
      <c r="BM157" s="182" t="s">
        <v>1104</v>
      </c>
    </row>
    <row r="158" s="2" customFormat="1" ht="19.8" customHeight="1">
      <c r="A158" s="35"/>
      <c r="B158" s="169"/>
      <c r="C158" s="170" t="s">
        <v>297</v>
      </c>
      <c r="D158" s="170" t="s">
        <v>137</v>
      </c>
      <c r="E158" s="171" t="s">
        <v>888</v>
      </c>
      <c r="F158" s="172" t="s">
        <v>1105</v>
      </c>
      <c r="G158" s="173" t="s">
        <v>202</v>
      </c>
      <c r="H158" s="174">
        <v>30</v>
      </c>
      <c r="I158" s="175"/>
      <c r="J158" s="176">
        <f>ROUND(I158*H158,2)</f>
        <v>0</v>
      </c>
      <c r="K158" s="177"/>
      <c r="L158" s="36"/>
      <c r="M158" s="178" t="s">
        <v>1</v>
      </c>
      <c r="N158" s="179" t="s">
        <v>41</v>
      </c>
      <c r="O158" s="74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2" t="s">
        <v>215</v>
      </c>
      <c r="AT158" s="182" t="s">
        <v>137</v>
      </c>
      <c r="AU158" s="182" t="s">
        <v>84</v>
      </c>
      <c r="AY158" s="16" t="s">
        <v>134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6" t="s">
        <v>84</v>
      </c>
      <c r="BK158" s="183">
        <f>ROUND(I158*H158,2)</f>
        <v>0</v>
      </c>
      <c r="BL158" s="16" t="s">
        <v>215</v>
      </c>
      <c r="BM158" s="182" t="s">
        <v>1106</v>
      </c>
    </row>
    <row r="159" s="2" customFormat="1" ht="19.8" customHeight="1">
      <c r="A159" s="35"/>
      <c r="B159" s="169"/>
      <c r="C159" s="170" t="s">
        <v>257</v>
      </c>
      <c r="D159" s="170" t="s">
        <v>137</v>
      </c>
      <c r="E159" s="171" t="s">
        <v>891</v>
      </c>
      <c r="F159" s="172" t="s">
        <v>1107</v>
      </c>
      <c r="G159" s="173" t="s">
        <v>202</v>
      </c>
      <c r="H159" s="174">
        <v>15</v>
      </c>
      <c r="I159" s="175"/>
      <c r="J159" s="176">
        <f>ROUND(I159*H159,2)</f>
        <v>0</v>
      </c>
      <c r="K159" s="177"/>
      <c r="L159" s="36"/>
      <c r="M159" s="178" t="s">
        <v>1</v>
      </c>
      <c r="N159" s="179" t="s">
        <v>41</v>
      </c>
      <c r="O159" s="74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2" t="s">
        <v>215</v>
      </c>
      <c r="AT159" s="182" t="s">
        <v>137</v>
      </c>
      <c r="AU159" s="182" t="s">
        <v>84</v>
      </c>
      <c r="AY159" s="16" t="s">
        <v>134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6" t="s">
        <v>84</v>
      </c>
      <c r="BK159" s="183">
        <f>ROUND(I159*H159,2)</f>
        <v>0</v>
      </c>
      <c r="BL159" s="16" t="s">
        <v>215</v>
      </c>
      <c r="BM159" s="182" t="s">
        <v>1108</v>
      </c>
    </row>
    <row r="160" s="2" customFormat="1" ht="14.4" customHeight="1">
      <c r="A160" s="35"/>
      <c r="B160" s="169"/>
      <c r="C160" s="170" t="s">
        <v>416</v>
      </c>
      <c r="D160" s="170" t="s">
        <v>137</v>
      </c>
      <c r="E160" s="171" t="s">
        <v>1109</v>
      </c>
      <c r="F160" s="172" t="s">
        <v>1110</v>
      </c>
      <c r="G160" s="173" t="s">
        <v>1012</v>
      </c>
      <c r="H160" s="174">
        <v>4.5499999999999998</v>
      </c>
      <c r="I160" s="175"/>
      <c r="J160" s="176">
        <f>ROUND(I160*H160,2)</f>
        <v>0</v>
      </c>
      <c r="K160" s="177"/>
      <c r="L160" s="36"/>
      <c r="M160" s="178" t="s">
        <v>1</v>
      </c>
      <c r="N160" s="179" t="s">
        <v>41</v>
      </c>
      <c r="O160" s="74"/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2" t="s">
        <v>215</v>
      </c>
      <c r="AT160" s="182" t="s">
        <v>137</v>
      </c>
      <c r="AU160" s="182" t="s">
        <v>84</v>
      </c>
      <c r="AY160" s="16" t="s">
        <v>134</v>
      </c>
      <c r="BE160" s="183">
        <f>IF(N160="základní",J160,0)</f>
        <v>0</v>
      </c>
      <c r="BF160" s="183">
        <f>IF(N160="snížená",J160,0)</f>
        <v>0</v>
      </c>
      <c r="BG160" s="183">
        <f>IF(N160="zákl. přenesená",J160,0)</f>
        <v>0</v>
      </c>
      <c r="BH160" s="183">
        <f>IF(N160="sníž. přenesená",J160,0)</f>
        <v>0</v>
      </c>
      <c r="BI160" s="183">
        <f>IF(N160="nulová",J160,0)</f>
        <v>0</v>
      </c>
      <c r="BJ160" s="16" t="s">
        <v>84</v>
      </c>
      <c r="BK160" s="183">
        <f>ROUND(I160*H160,2)</f>
        <v>0</v>
      </c>
      <c r="BL160" s="16" t="s">
        <v>215</v>
      </c>
      <c r="BM160" s="182" t="s">
        <v>1111</v>
      </c>
    </row>
    <row r="161" s="12" customFormat="1" ht="25.92" customHeight="1">
      <c r="A161" s="12"/>
      <c r="B161" s="156"/>
      <c r="C161" s="12"/>
      <c r="D161" s="157" t="s">
        <v>75</v>
      </c>
      <c r="E161" s="158" t="s">
        <v>1112</v>
      </c>
      <c r="F161" s="158" t="s">
        <v>1113</v>
      </c>
      <c r="G161" s="12"/>
      <c r="H161" s="12"/>
      <c r="I161" s="159"/>
      <c r="J161" s="160">
        <f>BK161</f>
        <v>0</v>
      </c>
      <c r="K161" s="12"/>
      <c r="L161" s="156"/>
      <c r="M161" s="161"/>
      <c r="N161" s="162"/>
      <c r="O161" s="162"/>
      <c r="P161" s="163">
        <f>P162</f>
        <v>0</v>
      </c>
      <c r="Q161" s="162"/>
      <c r="R161" s="163">
        <f>R162</f>
        <v>0</v>
      </c>
      <c r="S161" s="162"/>
      <c r="T161" s="164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7" t="s">
        <v>84</v>
      </c>
      <c r="AT161" s="165" t="s">
        <v>75</v>
      </c>
      <c r="AU161" s="165" t="s">
        <v>76</v>
      </c>
      <c r="AY161" s="157" t="s">
        <v>134</v>
      </c>
      <c r="BK161" s="166">
        <f>BK162</f>
        <v>0</v>
      </c>
    </row>
    <row r="162" s="2" customFormat="1" ht="14.4" customHeight="1">
      <c r="A162" s="35"/>
      <c r="B162" s="169"/>
      <c r="C162" s="170" t="s">
        <v>421</v>
      </c>
      <c r="D162" s="170" t="s">
        <v>137</v>
      </c>
      <c r="E162" s="171" t="s">
        <v>1114</v>
      </c>
      <c r="F162" s="172" t="s">
        <v>1115</v>
      </c>
      <c r="G162" s="173" t="s">
        <v>347</v>
      </c>
      <c r="H162" s="174">
        <v>1</v>
      </c>
      <c r="I162" s="175"/>
      <c r="J162" s="176">
        <f>ROUND(I162*H162,2)</f>
        <v>0</v>
      </c>
      <c r="K162" s="177"/>
      <c r="L162" s="36"/>
      <c r="M162" s="205" t="s">
        <v>1</v>
      </c>
      <c r="N162" s="206" t="s">
        <v>41</v>
      </c>
      <c r="O162" s="207"/>
      <c r="P162" s="208">
        <f>O162*H162</f>
        <v>0</v>
      </c>
      <c r="Q162" s="208">
        <v>0</v>
      </c>
      <c r="R162" s="208">
        <f>Q162*H162</f>
        <v>0</v>
      </c>
      <c r="S162" s="208">
        <v>0</v>
      </c>
      <c r="T162" s="20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2" t="s">
        <v>293</v>
      </c>
      <c r="AT162" s="182" t="s">
        <v>137</v>
      </c>
      <c r="AU162" s="182" t="s">
        <v>84</v>
      </c>
      <c r="AY162" s="16" t="s">
        <v>134</v>
      </c>
      <c r="BE162" s="183">
        <f>IF(N162="základní",J162,0)</f>
        <v>0</v>
      </c>
      <c r="BF162" s="183">
        <f>IF(N162="snížená",J162,0)</f>
        <v>0</v>
      </c>
      <c r="BG162" s="183">
        <f>IF(N162="zákl. přenesená",J162,0)</f>
        <v>0</v>
      </c>
      <c r="BH162" s="183">
        <f>IF(N162="sníž. přenesená",J162,0)</f>
        <v>0</v>
      </c>
      <c r="BI162" s="183">
        <f>IF(N162="nulová",J162,0)</f>
        <v>0</v>
      </c>
      <c r="BJ162" s="16" t="s">
        <v>84</v>
      </c>
      <c r="BK162" s="183">
        <f>ROUND(I162*H162,2)</f>
        <v>0</v>
      </c>
      <c r="BL162" s="16" t="s">
        <v>293</v>
      </c>
      <c r="BM162" s="182" t="s">
        <v>1116</v>
      </c>
    </row>
    <row r="163" s="2" customFormat="1" ht="6.96" customHeight="1">
      <c r="A163" s="35"/>
      <c r="B163" s="57"/>
      <c r="C163" s="58"/>
      <c r="D163" s="58"/>
      <c r="E163" s="58"/>
      <c r="F163" s="58"/>
      <c r="G163" s="58"/>
      <c r="H163" s="58"/>
      <c r="I163" s="58"/>
      <c r="J163" s="58"/>
      <c r="K163" s="58"/>
      <c r="L163" s="36"/>
      <c r="M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</row>
  </sheetData>
  <autoFilter ref="C121:K16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99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4.4" customHeight="1">
      <c r="B7" s="19"/>
      <c r="E7" s="118" t="str">
        <f>'Rekapitulace stavby'!K6</f>
        <v>Dětské centrum K.Vary p.o. Zítkova 1267/4 -Výměna elektroinstalace a UPS ve 4.np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100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5.6" customHeight="1">
      <c r="A9" s="35"/>
      <c r="B9" s="36"/>
      <c r="C9" s="35"/>
      <c r="D9" s="35"/>
      <c r="E9" s="64" t="s">
        <v>1117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3. 4. 2025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">
        <v>34</v>
      </c>
      <c r="F24" s="35"/>
      <c r="G24" s="35"/>
      <c r="H24" s="35"/>
      <c r="I24" s="29" t="s">
        <v>27</v>
      </c>
      <c r="J24" s="2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4.4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36</v>
      </c>
      <c r="E30" s="35"/>
      <c r="F30" s="35"/>
      <c r="G30" s="35"/>
      <c r="H30" s="35"/>
      <c r="I30" s="35"/>
      <c r="J30" s="93">
        <f>ROUND(J119,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40</v>
      </c>
      <c r="E33" s="29" t="s">
        <v>41</v>
      </c>
      <c r="F33" s="124">
        <f>ROUND((SUM(BE119:BE136)),  2)</f>
        <v>0</v>
      </c>
      <c r="G33" s="35"/>
      <c r="H33" s="35"/>
      <c r="I33" s="125">
        <v>0.20999999999999999</v>
      </c>
      <c r="J33" s="124">
        <f>ROUND(((SUM(BE119:BE136))*I33),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4">
        <f>ROUND((SUM(BF119:BF136)),  2)</f>
        <v>0</v>
      </c>
      <c r="G34" s="35"/>
      <c r="H34" s="35"/>
      <c r="I34" s="125">
        <v>0.12</v>
      </c>
      <c r="J34" s="124">
        <f>ROUND(((SUM(BF119:BF136))*I34),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4">
        <f>ROUND((SUM(BG119:BG136)),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4">
        <f>ROUND((SUM(BH119:BH136)),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4">
        <f>ROUND((SUM(BI119:BI136)),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46</v>
      </c>
      <c r="E39" s="78"/>
      <c r="F39" s="78"/>
      <c r="G39" s="128" t="s">
        <v>47</v>
      </c>
      <c r="H39" s="129" t="s">
        <v>48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32" t="s">
        <v>52</v>
      </c>
      <c r="G61" s="55" t="s">
        <v>51</v>
      </c>
      <c r="H61" s="38"/>
      <c r="I61" s="38"/>
      <c r="J61" s="133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32" t="s">
        <v>52</v>
      </c>
      <c r="G76" s="55" t="s">
        <v>51</v>
      </c>
      <c r="H76" s="38"/>
      <c r="I76" s="38"/>
      <c r="J76" s="133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102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4.4" customHeight="1">
      <c r="A85" s="35"/>
      <c r="B85" s="36"/>
      <c r="C85" s="35"/>
      <c r="D85" s="35"/>
      <c r="E85" s="118" t="str">
        <f>E7</f>
        <v>Dětské centrum K.Vary p.o. Zítkova 1267/4 -Výměna elektroinstalace a UPS ve 4.np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100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5.6" customHeight="1">
      <c r="A87" s="35"/>
      <c r="B87" s="36"/>
      <c r="C87" s="35"/>
      <c r="D87" s="35"/>
      <c r="E87" s="64" t="str">
        <f>E9</f>
        <v>05 - Chlazení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 xml:space="preserve"> </v>
      </c>
      <c r="G89" s="35"/>
      <c r="H89" s="35"/>
      <c r="I89" s="29" t="s">
        <v>22</v>
      </c>
      <c r="J89" s="66" t="str">
        <f>IF(J12="","",J12)</f>
        <v>3. 4. 2025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6" customHeight="1">
      <c r="A91" s="35"/>
      <c r="B91" s="36"/>
      <c r="C91" s="29" t="s">
        <v>24</v>
      </c>
      <c r="D91" s="35"/>
      <c r="E91" s="35"/>
      <c r="F91" s="24" t="str">
        <f>E15</f>
        <v>Dětské centrum K.Vary</v>
      </c>
      <c r="G91" s="35"/>
      <c r="H91" s="35"/>
      <c r="I91" s="29" t="s">
        <v>30</v>
      </c>
      <c r="J91" s="33" t="str">
        <f>E21</f>
        <v>I.Křesina K.Vary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6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>Šimková Dita, K.Vary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103</v>
      </c>
      <c r="D94" s="126"/>
      <c r="E94" s="126"/>
      <c r="F94" s="126"/>
      <c r="G94" s="126"/>
      <c r="H94" s="126"/>
      <c r="I94" s="126"/>
      <c r="J94" s="135" t="s">
        <v>104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105</v>
      </c>
      <c r="D96" s="35"/>
      <c r="E96" s="35"/>
      <c r="F96" s="35"/>
      <c r="G96" s="35"/>
      <c r="H96" s="35"/>
      <c r="I96" s="35"/>
      <c r="J96" s="93">
        <f>J119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106</v>
      </c>
    </row>
    <row r="97" s="9" customFormat="1" ht="24.96" customHeight="1">
      <c r="A97" s="9"/>
      <c r="B97" s="137"/>
      <c r="C97" s="9"/>
      <c r="D97" s="138" t="s">
        <v>1118</v>
      </c>
      <c r="E97" s="139"/>
      <c r="F97" s="139"/>
      <c r="G97" s="139"/>
      <c r="H97" s="139"/>
      <c r="I97" s="139"/>
      <c r="J97" s="140">
        <f>J120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7"/>
      <c r="C98" s="9"/>
      <c r="D98" s="138" t="s">
        <v>1119</v>
      </c>
      <c r="E98" s="139"/>
      <c r="F98" s="139"/>
      <c r="G98" s="139"/>
      <c r="H98" s="139"/>
      <c r="I98" s="139"/>
      <c r="J98" s="140">
        <f>J130</f>
        <v>0</v>
      </c>
      <c r="K98" s="9"/>
      <c r="L98" s="13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7"/>
      <c r="C99" s="9"/>
      <c r="D99" s="138" t="s">
        <v>1120</v>
      </c>
      <c r="E99" s="139"/>
      <c r="F99" s="139"/>
      <c r="G99" s="139"/>
      <c r="H99" s="139"/>
      <c r="I99" s="139"/>
      <c r="J99" s="140">
        <f>J133</f>
        <v>0</v>
      </c>
      <c r="K99" s="9"/>
      <c r="L99" s="13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5"/>
      <c r="B100" s="36"/>
      <c r="C100" s="35"/>
      <c r="D100" s="35"/>
      <c r="E100" s="35"/>
      <c r="F100" s="35"/>
      <c r="G100" s="35"/>
      <c r="H100" s="35"/>
      <c r="I100" s="35"/>
      <c r="J100" s="35"/>
      <c r="K100" s="35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57"/>
      <c r="C101" s="58"/>
      <c r="D101" s="58"/>
      <c r="E101" s="58"/>
      <c r="F101" s="58"/>
      <c r="G101" s="58"/>
      <c r="H101" s="58"/>
      <c r="I101" s="58"/>
      <c r="J101" s="58"/>
      <c r="K101" s="58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119</v>
      </c>
      <c r="D106" s="35"/>
      <c r="E106" s="35"/>
      <c r="F106" s="35"/>
      <c r="G106" s="35"/>
      <c r="H106" s="35"/>
      <c r="I106" s="35"/>
      <c r="J106" s="35"/>
      <c r="K106" s="35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5"/>
      <c r="E108" s="35"/>
      <c r="F108" s="35"/>
      <c r="G108" s="35"/>
      <c r="H108" s="35"/>
      <c r="I108" s="35"/>
      <c r="J108" s="35"/>
      <c r="K108" s="35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4.4" customHeight="1">
      <c r="A109" s="35"/>
      <c r="B109" s="36"/>
      <c r="C109" s="35"/>
      <c r="D109" s="35"/>
      <c r="E109" s="118" t="str">
        <f>E7</f>
        <v>Dětské centrum K.Vary p.o. Zítkova 1267/4 -Výměna elektroinstalace a UPS ve 4.np</v>
      </c>
      <c r="F109" s="29"/>
      <c r="G109" s="29"/>
      <c r="H109" s="29"/>
      <c r="I109" s="35"/>
      <c r="J109" s="35"/>
      <c r="K109" s="35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100</v>
      </c>
      <c r="D110" s="35"/>
      <c r="E110" s="35"/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5.6" customHeight="1">
      <c r="A111" s="35"/>
      <c r="B111" s="36"/>
      <c r="C111" s="35"/>
      <c r="D111" s="35"/>
      <c r="E111" s="64" t="str">
        <f>E9</f>
        <v>05 - Chlazení</v>
      </c>
      <c r="F111" s="35"/>
      <c r="G111" s="35"/>
      <c r="H111" s="35"/>
      <c r="I111" s="35"/>
      <c r="J111" s="35"/>
      <c r="K111" s="35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5"/>
      <c r="E113" s="35"/>
      <c r="F113" s="24" t="str">
        <f>F12</f>
        <v xml:space="preserve"> </v>
      </c>
      <c r="G113" s="35"/>
      <c r="H113" s="35"/>
      <c r="I113" s="29" t="s">
        <v>22</v>
      </c>
      <c r="J113" s="66" t="str">
        <f>IF(J12="","",J12)</f>
        <v>3. 4. 2025</v>
      </c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5"/>
      <c r="D114" s="35"/>
      <c r="E114" s="35"/>
      <c r="F114" s="35"/>
      <c r="G114" s="35"/>
      <c r="H114" s="35"/>
      <c r="I114" s="35"/>
      <c r="J114" s="35"/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6" customHeight="1">
      <c r="A115" s="35"/>
      <c r="B115" s="36"/>
      <c r="C115" s="29" t="s">
        <v>24</v>
      </c>
      <c r="D115" s="35"/>
      <c r="E115" s="35"/>
      <c r="F115" s="24" t="str">
        <f>E15</f>
        <v>Dětské centrum K.Vary</v>
      </c>
      <c r="G115" s="35"/>
      <c r="H115" s="35"/>
      <c r="I115" s="29" t="s">
        <v>30</v>
      </c>
      <c r="J115" s="33" t="str">
        <f>E21</f>
        <v>I.Křesina K.Vary</v>
      </c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6" customHeight="1">
      <c r="A116" s="35"/>
      <c r="B116" s="36"/>
      <c r="C116" s="29" t="s">
        <v>28</v>
      </c>
      <c r="D116" s="35"/>
      <c r="E116" s="35"/>
      <c r="F116" s="24" t="str">
        <f>IF(E18="","",E18)</f>
        <v>Vyplň údaj</v>
      </c>
      <c r="G116" s="35"/>
      <c r="H116" s="35"/>
      <c r="I116" s="29" t="s">
        <v>33</v>
      </c>
      <c r="J116" s="33" t="str">
        <f>E24</f>
        <v>Šimková Dita, K.Vary</v>
      </c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45"/>
      <c r="B118" s="146"/>
      <c r="C118" s="147" t="s">
        <v>120</v>
      </c>
      <c r="D118" s="148" t="s">
        <v>61</v>
      </c>
      <c r="E118" s="148" t="s">
        <v>57</v>
      </c>
      <c r="F118" s="148" t="s">
        <v>58</v>
      </c>
      <c r="G118" s="148" t="s">
        <v>121</v>
      </c>
      <c r="H118" s="148" t="s">
        <v>122</v>
      </c>
      <c r="I118" s="148" t="s">
        <v>123</v>
      </c>
      <c r="J118" s="149" t="s">
        <v>104</v>
      </c>
      <c r="K118" s="150" t="s">
        <v>124</v>
      </c>
      <c r="L118" s="151"/>
      <c r="M118" s="83" t="s">
        <v>1</v>
      </c>
      <c r="N118" s="84" t="s">
        <v>40</v>
      </c>
      <c r="O118" s="84" t="s">
        <v>125</v>
      </c>
      <c r="P118" s="84" t="s">
        <v>126</v>
      </c>
      <c r="Q118" s="84" t="s">
        <v>127</v>
      </c>
      <c r="R118" s="84" t="s">
        <v>128</v>
      </c>
      <c r="S118" s="84" t="s">
        <v>129</v>
      </c>
      <c r="T118" s="85" t="s">
        <v>130</v>
      </c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</row>
    <row r="119" s="2" customFormat="1" ht="22.8" customHeight="1">
      <c r="A119" s="35"/>
      <c r="B119" s="36"/>
      <c r="C119" s="90" t="s">
        <v>131</v>
      </c>
      <c r="D119" s="35"/>
      <c r="E119" s="35"/>
      <c r="F119" s="35"/>
      <c r="G119" s="35"/>
      <c r="H119" s="35"/>
      <c r="I119" s="35"/>
      <c r="J119" s="152">
        <f>BK119</f>
        <v>0</v>
      </c>
      <c r="K119" s="35"/>
      <c r="L119" s="36"/>
      <c r="M119" s="86"/>
      <c r="N119" s="70"/>
      <c r="O119" s="87"/>
      <c r="P119" s="153">
        <f>P120+P130+P133</f>
        <v>0</v>
      </c>
      <c r="Q119" s="87"/>
      <c r="R119" s="153">
        <f>R120+R130+R133</f>
        <v>0</v>
      </c>
      <c r="S119" s="87"/>
      <c r="T119" s="154">
        <f>T120+T130+T133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6" t="s">
        <v>75</v>
      </c>
      <c r="AU119" s="16" t="s">
        <v>106</v>
      </c>
      <c r="BK119" s="155">
        <f>BK120+BK130+BK133</f>
        <v>0</v>
      </c>
    </row>
    <row r="120" s="12" customFormat="1" ht="25.92" customHeight="1">
      <c r="A120" s="12"/>
      <c r="B120" s="156"/>
      <c r="C120" s="12"/>
      <c r="D120" s="157" t="s">
        <v>75</v>
      </c>
      <c r="E120" s="158" t="s">
        <v>1121</v>
      </c>
      <c r="F120" s="158" t="s">
        <v>1122</v>
      </c>
      <c r="G120" s="12"/>
      <c r="H120" s="12"/>
      <c r="I120" s="159"/>
      <c r="J120" s="160">
        <f>BK120</f>
        <v>0</v>
      </c>
      <c r="K120" s="12"/>
      <c r="L120" s="156"/>
      <c r="M120" s="161"/>
      <c r="N120" s="162"/>
      <c r="O120" s="162"/>
      <c r="P120" s="163">
        <f>SUM(P121:P129)</f>
        <v>0</v>
      </c>
      <c r="Q120" s="162"/>
      <c r="R120" s="163">
        <f>SUM(R121:R129)</f>
        <v>0</v>
      </c>
      <c r="S120" s="162"/>
      <c r="T120" s="164">
        <f>SUM(T121:T129)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7" t="s">
        <v>84</v>
      </c>
      <c r="AT120" s="165" t="s">
        <v>75</v>
      </c>
      <c r="AU120" s="165" t="s">
        <v>76</v>
      </c>
      <c r="AY120" s="157" t="s">
        <v>134</v>
      </c>
      <c r="BK120" s="166">
        <f>SUM(BK121:BK129)</f>
        <v>0</v>
      </c>
    </row>
    <row r="121" s="2" customFormat="1" ht="14.4" customHeight="1">
      <c r="A121" s="35"/>
      <c r="B121" s="169"/>
      <c r="C121" s="170" t="s">
        <v>84</v>
      </c>
      <c r="D121" s="170" t="s">
        <v>137</v>
      </c>
      <c r="E121" s="171" t="s">
        <v>1123</v>
      </c>
      <c r="F121" s="172" t="s">
        <v>1124</v>
      </c>
      <c r="G121" s="173" t="s">
        <v>347</v>
      </c>
      <c r="H121" s="174">
        <v>1</v>
      </c>
      <c r="I121" s="175"/>
      <c r="J121" s="176">
        <f>ROUND(I121*H121,2)</f>
        <v>0</v>
      </c>
      <c r="K121" s="177"/>
      <c r="L121" s="36"/>
      <c r="M121" s="178" t="s">
        <v>1</v>
      </c>
      <c r="N121" s="179" t="s">
        <v>41</v>
      </c>
      <c r="O121" s="74"/>
      <c r="P121" s="180">
        <f>O121*H121</f>
        <v>0</v>
      </c>
      <c r="Q121" s="180">
        <v>0</v>
      </c>
      <c r="R121" s="180">
        <f>Q121*H121</f>
        <v>0</v>
      </c>
      <c r="S121" s="180">
        <v>0</v>
      </c>
      <c r="T121" s="181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2" t="s">
        <v>215</v>
      </c>
      <c r="AT121" s="182" t="s">
        <v>137</v>
      </c>
      <c r="AU121" s="182" t="s">
        <v>84</v>
      </c>
      <c r="AY121" s="16" t="s">
        <v>134</v>
      </c>
      <c r="BE121" s="183">
        <f>IF(N121="základní",J121,0)</f>
        <v>0</v>
      </c>
      <c r="BF121" s="183">
        <f>IF(N121="snížená",J121,0)</f>
        <v>0</v>
      </c>
      <c r="BG121" s="183">
        <f>IF(N121="zákl. přenesená",J121,0)</f>
        <v>0</v>
      </c>
      <c r="BH121" s="183">
        <f>IF(N121="sníž. přenesená",J121,0)</f>
        <v>0</v>
      </c>
      <c r="BI121" s="183">
        <f>IF(N121="nulová",J121,0)</f>
        <v>0</v>
      </c>
      <c r="BJ121" s="16" t="s">
        <v>84</v>
      </c>
      <c r="BK121" s="183">
        <f>ROUND(I121*H121,2)</f>
        <v>0</v>
      </c>
      <c r="BL121" s="16" t="s">
        <v>215</v>
      </c>
      <c r="BM121" s="182" t="s">
        <v>1125</v>
      </c>
    </row>
    <row r="122" s="2" customFormat="1" ht="14.4" customHeight="1">
      <c r="A122" s="35"/>
      <c r="B122" s="169"/>
      <c r="C122" s="170" t="s">
        <v>86</v>
      </c>
      <c r="D122" s="170" t="s">
        <v>137</v>
      </c>
      <c r="E122" s="171" t="s">
        <v>1126</v>
      </c>
      <c r="F122" s="172" t="s">
        <v>1127</v>
      </c>
      <c r="G122" s="173" t="s">
        <v>347</v>
      </c>
      <c r="H122" s="174">
        <v>1</v>
      </c>
      <c r="I122" s="175"/>
      <c r="J122" s="176">
        <f>ROUND(I122*H122,2)</f>
        <v>0</v>
      </c>
      <c r="K122" s="177"/>
      <c r="L122" s="36"/>
      <c r="M122" s="178" t="s">
        <v>1</v>
      </c>
      <c r="N122" s="179" t="s">
        <v>41</v>
      </c>
      <c r="O122" s="74"/>
      <c r="P122" s="180">
        <f>O122*H122</f>
        <v>0</v>
      </c>
      <c r="Q122" s="180">
        <v>0</v>
      </c>
      <c r="R122" s="180">
        <f>Q122*H122</f>
        <v>0</v>
      </c>
      <c r="S122" s="180">
        <v>0</v>
      </c>
      <c r="T122" s="181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2" t="s">
        <v>215</v>
      </c>
      <c r="AT122" s="182" t="s">
        <v>137</v>
      </c>
      <c r="AU122" s="182" t="s">
        <v>84</v>
      </c>
      <c r="AY122" s="16" t="s">
        <v>134</v>
      </c>
      <c r="BE122" s="183">
        <f>IF(N122="základní",J122,0)</f>
        <v>0</v>
      </c>
      <c r="BF122" s="183">
        <f>IF(N122="snížená",J122,0)</f>
        <v>0</v>
      </c>
      <c r="BG122" s="183">
        <f>IF(N122="zákl. přenesená",J122,0)</f>
        <v>0</v>
      </c>
      <c r="BH122" s="183">
        <f>IF(N122="sníž. přenesená",J122,0)</f>
        <v>0</v>
      </c>
      <c r="BI122" s="183">
        <f>IF(N122="nulová",J122,0)</f>
        <v>0</v>
      </c>
      <c r="BJ122" s="16" t="s">
        <v>84</v>
      </c>
      <c r="BK122" s="183">
        <f>ROUND(I122*H122,2)</f>
        <v>0</v>
      </c>
      <c r="BL122" s="16" t="s">
        <v>215</v>
      </c>
      <c r="BM122" s="182" t="s">
        <v>1128</v>
      </c>
    </row>
    <row r="123" s="2" customFormat="1" ht="14.4" customHeight="1">
      <c r="A123" s="35"/>
      <c r="B123" s="169"/>
      <c r="C123" s="170" t="s">
        <v>149</v>
      </c>
      <c r="D123" s="170" t="s">
        <v>137</v>
      </c>
      <c r="E123" s="171" t="s">
        <v>1129</v>
      </c>
      <c r="F123" s="172" t="s">
        <v>1130</v>
      </c>
      <c r="G123" s="173" t="s">
        <v>1131</v>
      </c>
      <c r="H123" s="174">
        <v>1</v>
      </c>
      <c r="I123" s="175"/>
      <c r="J123" s="176">
        <f>ROUND(I123*H123,2)</f>
        <v>0</v>
      </c>
      <c r="K123" s="177"/>
      <c r="L123" s="36"/>
      <c r="M123" s="178" t="s">
        <v>1</v>
      </c>
      <c r="N123" s="179" t="s">
        <v>41</v>
      </c>
      <c r="O123" s="74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2" t="s">
        <v>215</v>
      </c>
      <c r="AT123" s="182" t="s">
        <v>137</v>
      </c>
      <c r="AU123" s="182" t="s">
        <v>84</v>
      </c>
      <c r="AY123" s="16" t="s">
        <v>134</v>
      </c>
      <c r="BE123" s="183">
        <f>IF(N123="základní",J123,0)</f>
        <v>0</v>
      </c>
      <c r="BF123" s="183">
        <f>IF(N123="snížená",J123,0)</f>
        <v>0</v>
      </c>
      <c r="BG123" s="183">
        <f>IF(N123="zákl. přenesená",J123,0)</f>
        <v>0</v>
      </c>
      <c r="BH123" s="183">
        <f>IF(N123="sníž. přenesená",J123,0)</f>
        <v>0</v>
      </c>
      <c r="BI123" s="183">
        <f>IF(N123="nulová",J123,0)</f>
        <v>0</v>
      </c>
      <c r="BJ123" s="16" t="s">
        <v>84</v>
      </c>
      <c r="BK123" s="183">
        <f>ROUND(I123*H123,2)</f>
        <v>0</v>
      </c>
      <c r="BL123" s="16" t="s">
        <v>215</v>
      </c>
      <c r="BM123" s="182" t="s">
        <v>1132</v>
      </c>
    </row>
    <row r="124" s="2" customFormat="1" ht="14.4" customHeight="1">
      <c r="A124" s="35"/>
      <c r="B124" s="169"/>
      <c r="C124" s="170" t="s">
        <v>135</v>
      </c>
      <c r="D124" s="170" t="s">
        <v>137</v>
      </c>
      <c r="E124" s="171" t="s">
        <v>1133</v>
      </c>
      <c r="F124" s="172" t="s">
        <v>1134</v>
      </c>
      <c r="G124" s="173" t="s">
        <v>347</v>
      </c>
      <c r="H124" s="174">
        <v>1</v>
      </c>
      <c r="I124" s="175"/>
      <c r="J124" s="176">
        <f>ROUND(I124*H124,2)</f>
        <v>0</v>
      </c>
      <c r="K124" s="177"/>
      <c r="L124" s="36"/>
      <c r="M124" s="178" t="s">
        <v>1</v>
      </c>
      <c r="N124" s="179" t="s">
        <v>41</v>
      </c>
      <c r="O124" s="74"/>
      <c r="P124" s="180">
        <f>O124*H124</f>
        <v>0</v>
      </c>
      <c r="Q124" s="180">
        <v>0</v>
      </c>
      <c r="R124" s="180">
        <f>Q124*H124</f>
        <v>0</v>
      </c>
      <c r="S124" s="180">
        <v>0</v>
      </c>
      <c r="T124" s="181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2" t="s">
        <v>215</v>
      </c>
      <c r="AT124" s="182" t="s">
        <v>137</v>
      </c>
      <c r="AU124" s="182" t="s">
        <v>84</v>
      </c>
      <c r="AY124" s="16" t="s">
        <v>134</v>
      </c>
      <c r="BE124" s="183">
        <f>IF(N124="základní",J124,0)</f>
        <v>0</v>
      </c>
      <c r="BF124" s="183">
        <f>IF(N124="snížená",J124,0)</f>
        <v>0</v>
      </c>
      <c r="BG124" s="183">
        <f>IF(N124="zákl. přenesená",J124,0)</f>
        <v>0</v>
      </c>
      <c r="BH124" s="183">
        <f>IF(N124="sníž. přenesená",J124,0)</f>
        <v>0</v>
      </c>
      <c r="BI124" s="183">
        <f>IF(N124="nulová",J124,0)</f>
        <v>0</v>
      </c>
      <c r="BJ124" s="16" t="s">
        <v>84</v>
      </c>
      <c r="BK124" s="183">
        <f>ROUND(I124*H124,2)</f>
        <v>0</v>
      </c>
      <c r="BL124" s="16" t="s">
        <v>215</v>
      </c>
      <c r="BM124" s="182" t="s">
        <v>1135</v>
      </c>
    </row>
    <row r="125" s="2" customFormat="1" ht="14.4" customHeight="1">
      <c r="A125" s="35"/>
      <c r="B125" s="169"/>
      <c r="C125" s="170" t="s">
        <v>160</v>
      </c>
      <c r="D125" s="170" t="s">
        <v>137</v>
      </c>
      <c r="E125" s="171" t="s">
        <v>1136</v>
      </c>
      <c r="F125" s="172" t="s">
        <v>1137</v>
      </c>
      <c r="G125" s="173" t="s">
        <v>347</v>
      </c>
      <c r="H125" s="174">
        <v>4</v>
      </c>
      <c r="I125" s="175"/>
      <c r="J125" s="176">
        <f>ROUND(I125*H125,2)</f>
        <v>0</v>
      </c>
      <c r="K125" s="177"/>
      <c r="L125" s="36"/>
      <c r="M125" s="178" t="s">
        <v>1</v>
      </c>
      <c r="N125" s="179" t="s">
        <v>41</v>
      </c>
      <c r="O125" s="74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2" t="s">
        <v>215</v>
      </c>
      <c r="AT125" s="182" t="s">
        <v>137</v>
      </c>
      <c r="AU125" s="182" t="s">
        <v>84</v>
      </c>
      <c r="AY125" s="16" t="s">
        <v>134</v>
      </c>
      <c r="BE125" s="183">
        <f>IF(N125="základní",J125,0)</f>
        <v>0</v>
      </c>
      <c r="BF125" s="183">
        <f>IF(N125="snížená",J125,0)</f>
        <v>0</v>
      </c>
      <c r="BG125" s="183">
        <f>IF(N125="zákl. přenesená",J125,0)</f>
        <v>0</v>
      </c>
      <c r="BH125" s="183">
        <f>IF(N125="sníž. přenesená",J125,0)</f>
        <v>0</v>
      </c>
      <c r="BI125" s="183">
        <f>IF(N125="nulová",J125,0)</f>
        <v>0</v>
      </c>
      <c r="BJ125" s="16" t="s">
        <v>84</v>
      </c>
      <c r="BK125" s="183">
        <f>ROUND(I125*H125,2)</f>
        <v>0</v>
      </c>
      <c r="BL125" s="16" t="s">
        <v>215</v>
      </c>
      <c r="BM125" s="182" t="s">
        <v>1138</v>
      </c>
    </row>
    <row r="126" s="2" customFormat="1" ht="14.4" customHeight="1">
      <c r="A126" s="35"/>
      <c r="B126" s="169"/>
      <c r="C126" s="170" t="s">
        <v>159</v>
      </c>
      <c r="D126" s="170" t="s">
        <v>137</v>
      </c>
      <c r="E126" s="171" t="s">
        <v>1139</v>
      </c>
      <c r="F126" s="172" t="s">
        <v>1140</v>
      </c>
      <c r="G126" s="173" t="s">
        <v>347</v>
      </c>
      <c r="H126" s="174">
        <v>1</v>
      </c>
      <c r="I126" s="175"/>
      <c r="J126" s="176">
        <f>ROUND(I126*H126,2)</f>
        <v>0</v>
      </c>
      <c r="K126" s="177"/>
      <c r="L126" s="36"/>
      <c r="M126" s="178" t="s">
        <v>1</v>
      </c>
      <c r="N126" s="179" t="s">
        <v>41</v>
      </c>
      <c r="O126" s="74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2" t="s">
        <v>215</v>
      </c>
      <c r="AT126" s="182" t="s">
        <v>137</v>
      </c>
      <c r="AU126" s="182" t="s">
        <v>84</v>
      </c>
      <c r="AY126" s="16" t="s">
        <v>134</v>
      </c>
      <c r="BE126" s="183">
        <f>IF(N126="základní",J126,0)</f>
        <v>0</v>
      </c>
      <c r="BF126" s="183">
        <f>IF(N126="snížená",J126,0)</f>
        <v>0</v>
      </c>
      <c r="BG126" s="183">
        <f>IF(N126="zákl. přenesená",J126,0)</f>
        <v>0</v>
      </c>
      <c r="BH126" s="183">
        <f>IF(N126="sníž. přenesená",J126,0)</f>
        <v>0</v>
      </c>
      <c r="BI126" s="183">
        <f>IF(N126="nulová",J126,0)</f>
        <v>0</v>
      </c>
      <c r="BJ126" s="16" t="s">
        <v>84</v>
      </c>
      <c r="BK126" s="183">
        <f>ROUND(I126*H126,2)</f>
        <v>0</v>
      </c>
      <c r="BL126" s="16" t="s">
        <v>215</v>
      </c>
      <c r="BM126" s="182" t="s">
        <v>1141</v>
      </c>
    </row>
    <row r="127" s="2" customFormat="1" ht="14.4" customHeight="1">
      <c r="A127" s="35"/>
      <c r="B127" s="169"/>
      <c r="C127" s="170" t="s">
        <v>172</v>
      </c>
      <c r="D127" s="170" t="s">
        <v>137</v>
      </c>
      <c r="E127" s="171" t="s">
        <v>1142</v>
      </c>
      <c r="F127" s="172" t="s">
        <v>1143</v>
      </c>
      <c r="G127" s="173" t="s">
        <v>347</v>
      </c>
      <c r="H127" s="174">
        <v>1</v>
      </c>
      <c r="I127" s="175"/>
      <c r="J127" s="176">
        <f>ROUND(I127*H127,2)</f>
        <v>0</v>
      </c>
      <c r="K127" s="177"/>
      <c r="L127" s="36"/>
      <c r="M127" s="178" t="s">
        <v>1</v>
      </c>
      <c r="N127" s="179" t="s">
        <v>41</v>
      </c>
      <c r="O127" s="74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2" t="s">
        <v>215</v>
      </c>
      <c r="AT127" s="182" t="s">
        <v>137</v>
      </c>
      <c r="AU127" s="182" t="s">
        <v>84</v>
      </c>
      <c r="AY127" s="16" t="s">
        <v>134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16" t="s">
        <v>84</v>
      </c>
      <c r="BK127" s="183">
        <f>ROUND(I127*H127,2)</f>
        <v>0</v>
      </c>
      <c r="BL127" s="16" t="s">
        <v>215</v>
      </c>
      <c r="BM127" s="182" t="s">
        <v>1144</v>
      </c>
    </row>
    <row r="128" s="2" customFormat="1" ht="14.4" customHeight="1">
      <c r="A128" s="35"/>
      <c r="B128" s="169"/>
      <c r="C128" s="170" t="s">
        <v>168</v>
      </c>
      <c r="D128" s="170" t="s">
        <v>137</v>
      </c>
      <c r="E128" s="171" t="s">
        <v>1145</v>
      </c>
      <c r="F128" s="172" t="s">
        <v>1146</v>
      </c>
      <c r="G128" s="173" t="s">
        <v>202</v>
      </c>
      <c r="H128" s="174">
        <v>13</v>
      </c>
      <c r="I128" s="175"/>
      <c r="J128" s="176">
        <f>ROUND(I128*H128,2)</f>
        <v>0</v>
      </c>
      <c r="K128" s="177"/>
      <c r="L128" s="36"/>
      <c r="M128" s="178" t="s">
        <v>1</v>
      </c>
      <c r="N128" s="179" t="s">
        <v>41</v>
      </c>
      <c r="O128" s="74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2" t="s">
        <v>215</v>
      </c>
      <c r="AT128" s="182" t="s">
        <v>137</v>
      </c>
      <c r="AU128" s="182" t="s">
        <v>84</v>
      </c>
      <c r="AY128" s="16" t="s">
        <v>134</v>
      </c>
      <c r="BE128" s="183">
        <f>IF(N128="základní",J128,0)</f>
        <v>0</v>
      </c>
      <c r="BF128" s="183">
        <f>IF(N128="snížená",J128,0)</f>
        <v>0</v>
      </c>
      <c r="BG128" s="183">
        <f>IF(N128="zákl. přenesená",J128,0)</f>
        <v>0</v>
      </c>
      <c r="BH128" s="183">
        <f>IF(N128="sníž. přenesená",J128,0)</f>
        <v>0</v>
      </c>
      <c r="BI128" s="183">
        <f>IF(N128="nulová",J128,0)</f>
        <v>0</v>
      </c>
      <c r="BJ128" s="16" t="s">
        <v>84</v>
      </c>
      <c r="BK128" s="183">
        <f>ROUND(I128*H128,2)</f>
        <v>0</v>
      </c>
      <c r="BL128" s="16" t="s">
        <v>215</v>
      </c>
      <c r="BM128" s="182" t="s">
        <v>1147</v>
      </c>
    </row>
    <row r="129" s="2" customFormat="1" ht="14.4" customHeight="1">
      <c r="A129" s="35"/>
      <c r="B129" s="169"/>
      <c r="C129" s="170" t="s">
        <v>177</v>
      </c>
      <c r="D129" s="170" t="s">
        <v>137</v>
      </c>
      <c r="E129" s="171" t="s">
        <v>1148</v>
      </c>
      <c r="F129" s="172" t="s">
        <v>1149</v>
      </c>
      <c r="G129" s="173" t="s">
        <v>152</v>
      </c>
      <c r="H129" s="174">
        <v>0.050000000000000003</v>
      </c>
      <c r="I129" s="175"/>
      <c r="J129" s="176">
        <f>ROUND(I129*H129,2)</f>
        <v>0</v>
      </c>
      <c r="K129" s="177"/>
      <c r="L129" s="36"/>
      <c r="M129" s="178" t="s">
        <v>1</v>
      </c>
      <c r="N129" s="179" t="s">
        <v>41</v>
      </c>
      <c r="O129" s="74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2" t="s">
        <v>215</v>
      </c>
      <c r="AT129" s="182" t="s">
        <v>137</v>
      </c>
      <c r="AU129" s="182" t="s">
        <v>84</v>
      </c>
      <c r="AY129" s="16" t="s">
        <v>134</v>
      </c>
      <c r="BE129" s="183">
        <f>IF(N129="základní",J129,0)</f>
        <v>0</v>
      </c>
      <c r="BF129" s="183">
        <f>IF(N129="snížená",J129,0)</f>
        <v>0</v>
      </c>
      <c r="BG129" s="183">
        <f>IF(N129="zákl. přenesená",J129,0)</f>
        <v>0</v>
      </c>
      <c r="BH129" s="183">
        <f>IF(N129="sníž. přenesená",J129,0)</f>
        <v>0</v>
      </c>
      <c r="BI129" s="183">
        <f>IF(N129="nulová",J129,0)</f>
        <v>0</v>
      </c>
      <c r="BJ129" s="16" t="s">
        <v>84</v>
      </c>
      <c r="BK129" s="183">
        <f>ROUND(I129*H129,2)</f>
        <v>0</v>
      </c>
      <c r="BL129" s="16" t="s">
        <v>215</v>
      </c>
      <c r="BM129" s="182" t="s">
        <v>1150</v>
      </c>
    </row>
    <row r="130" s="12" customFormat="1" ht="25.92" customHeight="1">
      <c r="A130" s="12"/>
      <c r="B130" s="156"/>
      <c r="C130" s="12"/>
      <c r="D130" s="157" t="s">
        <v>75</v>
      </c>
      <c r="E130" s="158" t="s">
        <v>1151</v>
      </c>
      <c r="F130" s="158" t="s">
        <v>1152</v>
      </c>
      <c r="G130" s="12"/>
      <c r="H130" s="12"/>
      <c r="I130" s="159"/>
      <c r="J130" s="160">
        <f>BK130</f>
        <v>0</v>
      </c>
      <c r="K130" s="12"/>
      <c r="L130" s="156"/>
      <c r="M130" s="161"/>
      <c r="N130" s="162"/>
      <c r="O130" s="162"/>
      <c r="P130" s="163">
        <f>SUM(P131:P132)</f>
        <v>0</v>
      </c>
      <c r="Q130" s="162"/>
      <c r="R130" s="163">
        <f>SUM(R131:R132)</f>
        <v>0</v>
      </c>
      <c r="S130" s="162"/>
      <c r="T130" s="164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7" t="s">
        <v>84</v>
      </c>
      <c r="AT130" s="165" t="s">
        <v>75</v>
      </c>
      <c r="AU130" s="165" t="s">
        <v>76</v>
      </c>
      <c r="AY130" s="157" t="s">
        <v>134</v>
      </c>
      <c r="BK130" s="166">
        <f>SUM(BK131:BK132)</f>
        <v>0</v>
      </c>
    </row>
    <row r="131" s="2" customFormat="1" ht="14.4" customHeight="1">
      <c r="A131" s="35"/>
      <c r="B131" s="169"/>
      <c r="C131" s="170" t="s">
        <v>187</v>
      </c>
      <c r="D131" s="170" t="s">
        <v>137</v>
      </c>
      <c r="E131" s="171" t="s">
        <v>1153</v>
      </c>
      <c r="F131" s="172" t="s">
        <v>1154</v>
      </c>
      <c r="G131" s="173" t="s">
        <v>146</v>
      </c>
      <c r="H131" s="174">
        <v>16</v>
      </c>
      <c r="I131" s="175"/>
      <c r="J131" s="176">
        <f>ROUND(I131*H131,2)</f>
        <v>0</v>
      </c>
      <c r="K131" s="177"/>
      <c r="L131" s="36"/>
      <c r="M131" s="178" t="s">
        <v>1</v>
      </c>
      <c r="N131" s="179" t="s">
        <v>41</v>
      </c>
      <c r="O131" s="74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2" t="s">
        <v>215</v>
      </c>
      <c r="AT131" s="182" t="s">
        <v>137</v>
      </c>
      <c r="AU131" s="182" t="s">
        <v>84</v>
      </c>
      <c r="AY131" s="16" t="s">
        <v>134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6" t="s">
        <v>84</v>
      </c>
      <c r="BK131" s="183">
        <f>ROUND(I131*H131,2)</f>
        <v>0</v>
      </c>
      <c r="BL131" s="16" t="s">
        <v>215</v>
      </c>
      <c r="BM131" s="182" t="s">
        <v>1155</v>
      </c>
    </row>
    <row r="132" s="2" customFormat="1" ht="14.4" customHeight="1">
      <c r="A132" s="35"/>
      <c r="B132" s="169"/>
      <c r="C132" s="170" t="s">
        <v>191</v>
      </c>
      <c r="D132" s="170" t="s">
        <v>137</v>
      </c>
      <c r="E132" s="171" t="s">
        <v>1156</v>
      </c>
      <c r="F132" s="172" t="s">
        <v>1157</v>
      </c>
      <c r="G132" s="173" t="s">
        <v>152</v>
      </c>
      <c r="H132" s="174">
        <v>0.02</v>
      </c>
      <c r="I132" s="175"/>
      <c r="J132" s="176">
        <f>ROUND(I132*H132,2)</f>
        <v>0</v>
      </c>
      <c r="K132" s="177"/>
      <c r="L132" s="36"/>
      <c r="M132" s="178" t="s">
        <v>1</v>
      </c>
      <c r="N132" s="179" t="s">
        <v>41</v>
      </c>
      <c r="O132" s="74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2" t="s">
        <v>215</v>
      </c>
      <c r="AT132" s="182" t="s">
        <v>137</v>
      </c>
      <c r="AU132" s="182" t="s">
        <v>84</v>
      </c>
      <c r="AY132" s="16" t="s">
        <v>134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6" t="s">
        <v>84</v>
      </c>
      <c r="BK132" s="183">
        <f>ROUND(I132*H132,2)</f>
        <v>0</v>
      </c>
      <c r="BL132" s="16" t="s">
        <v>215</v>
      </c>
      <c r="BM132" s="182" t="s">
        <v>1158</v>
      </c>
    </row>
    <row r="133" s="12" customFormat="1" ht="25.92" customHeight="1">
      <c r="A133" s="12"/>
      <c r="B133" s="156"/>
      <c r="C133" s="12"/>
      <c r="D133" s="157" t="s">
        <v>75</v>
      </c>
      <c r="E133" s="158" t="s">
        <v>1159</v>
      </c>
      <c r="F133" s="158" t="s">
        <v>1160</v>
      </c>
      <c r="G133" s="12"/>
      <c r="H133" s="12"/>
      <c r="I133" s="159"/>
      <c r="J133" s="160">
        <f>BK133</f>
        <v>0</v>
      </c>
      <c r="K133" s="12"/>
      <c r="L133" s="156"/>
      <c r="M133" s="161"/>
      <c r="N133" s="162"/>
      <c r="O133" s="162"/>
      <c r="P133" s="163">
        <f>SUM(P134:P136)</f>
        <v>0</v>
      </c>
      <c r="Q133" s="162"/>
      <c r="R133" s="163">
        <f>SUM(R134:R136)</f>
        <v>0</v>
      </c>
      <c r="S133" s="162"/>
      <c r="T133" s="164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7" t="s">
        <v>84</v>
      </c>
      <c r="AT133" s="165" t="s">
        <v>75</v>
      </c>
      <c r="AU133" s="165" t="s">
        <v>76</v>
      </c>
      <c r="AY133" s="157" t="s">
        <v>134</v>
      </c>
      <c r="BK133" s="166">
        <f>SUM(BK134:BK136)</f>
        <v>0</v>
      </c>
    </row>
    <row r="134" s="2" customFormat="1" ht="14.4" customHeight="1">
      <c r="A134" s="35"/>
      <c r="B134" s="169"/>
      <c r="C134" s="170" t="s">
        <v>8</v>
      </c>
      <c r="D134" s="170" t="s">
        <v>137</v>
      </c>
      <c r="E134" s="171" t="s">
        <v>1161</v>
      </c>
      <c r="F134" s="172" t="s">
        <v>1162</v>
      </c>
      <c r="G134" s="173" t="s">
        <v>719</v>
      </c>
      <c r="H134" s="174">
        <v>8</v>
      </c>
      <c r="I134" s="175"/>
      <c r="J134" s="176">
        <f>ROUND(I134*H134,2)</f>
        <v>0</v>
      </c>
      <c r="K134" s="177"/>
      <c r="L134" s="36"/>
      <c r="M134" s="178" t="s">
        <v>1</v>
      </c>
      <c r="N134" s="179" t="s">
        <v>41</v>
      </c>
      <c r="O134" s="74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2" t="s">
        <v>1163</v>
      </c>
      <c r="AT134" s="182" t="s">
        <v>137</v>
      </c>
      <c r="AU134" s="182" t="s">
        <v>84</v>
      </c>
      <c r="AY134" s="16" t="s">
        <v>134</v>
      </c>
      <c r="BE134" s="183">
        <f>IF(N134="základní",J134,0)</f>
        <v>0</v>
      </c>
      <c r="BF134" s="183">
        <f>IF(N134="snížená",J134,0)</f>
        <v>0</v>
      </c>
      <c r="BG134" s="183">
        <f>IF(N134="zákl. přenesená",J134,0)</f>
        <v>0</v>
      </c>
      <c r="BH134" s="183">
        <f>IF(N134="sníž. přenesená",J134,0)</f>
        <v>0</v>
      </c>
      <c r="BI134" s="183">
        <f>IF(N134="nulová",J134,0)</f>
        <v>0</v>
      </c>
      <c r="BJ134" s="16" t="s">
        <v>84</v>
      </c>
      <c r="BK134" s="183">
        <f>ROUND(I134*H134,2)</f>
        <v>0</v>
      </c>
      <c r="BL134" s="16" t="s">
        <v>1163</v>
      </c>
      <c r="BM134" s="182" t="s">
        <v>1164</v>
      </c>
    </row>
    <row r="135" s="2" customFormat="1" ht="14.4" customHeight="1">
      <c r="A135" s="35"/>
      <c r="B135" s="169"/>
      <c r="C135" s="170" t="s">
        <v>199</v>
      </c>
      <c r="D135" s="170" t="s">
        <v>137</v>
      </c>
      <c r="E135" s="171" t="s">
        <v>1165</v>
      </c>
      <c r="F135" s="172" t="s">
        <v>718</v>
      </c>
      <c r="G135" s="173" t="s">
        <v>719</v>
      </c>
      <c r="H135" s="174">
        <v>1</v>
      </c>
      <c r="I135" s="175"/>
      <c r="J135" s="176">
        <f>ROUND(I135*H135,2)</f>
        <v>0</v>
      </c>
      <c r="K135" s="177"/>
      <c r="L135" s="36"/>
      <c r="M135" s="178" t="s">
        <v>1</v>
      </c>
      <c r="N135" s="179" t="s">
        <v>41</v>
      </c>
      <c r="O135" s="74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2" t="s">
        <v>1163</v>
      </c>
      <c r="AT135" s="182" t="s">
        <v>137</v>
      </c>
      <c r="AU135" s="182" t="s">
        <v>84</v>
      </c>
      <c r="AY135" s="16" t="s">
        <v>134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6" t="s">
        <v>84</v>
      </c>
      <c r="BK135" s="183">
        <f>ROUND(I135*H135,2)</f>
        <v>0</v>
      </c>
      <c r="BL135" s="16" t="s">
        <v>1163</v>
      </c>
      <c r="BM135" s="182" t="s">
        <v>1166</v>
      </c>
    </row>
    <row r="136" s="2" customFormat="1" ht="14.4" customHeight="1">
      <c r="A136" s="35"/>
      <c r="B136" s="169"/>
      <c r="C136" s="170" t="s">
        <v>207</v>
      </c>
      <c r="D136" s="170" t="s">
        <v>137</v>
      </c>
      <c r="E136" s="171" t="s">
        <v>1167</v>
      </c>
      <c r="F136" s="172" t="s">
        <v>1168</v>
      </c>
      <c r="G136" s="173" t="s">
        <v>719</v>
      </c>
      <c r="H136" s="174">
        <v>8</v>
      </c>
      <c r="I136" s="175"/>
      <c r="J136" s="176">
        <f>ROUND(I136*H136,2)</f>
        <v>0</v>
      </c>
      <c r="K136" s="177"/>
      <c r="L136" s="36"/>
      <c r="M136" s="205" t="s">
        <v>1</v>
      </c>
      <c r="N136" s="206" t="s">
        <v>41</v>
      </c>
      <c r="O136" s="207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2" t="s">
        <v>1163</v>
      </c>
      <c r="AT136" s="182" t="s">
        <v>137</v>
      </c>
      <c r="AU136" s="182" t="s">
        <v>84</v>
      </c>
      <c r="AY136" s="16" t="s">
        <v>134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6" t="s">
        <v>84</v>
      </c>
      <c r="BK136" s="183">
        <f>ROUND(I136*H136,2)</f>
        <v>0</v>
      </c>
      <c r="BL136" s="16" t="s">
        <v>1163</v>
      </c>
      <c r="BM136" s="182" t="s">
        <v>1169</v>
      </c>
    </row>
    <row r="137" s="2" customFormat="1" ht="6.96" customHeight="1">
      <c r="A137" s="35"/>
      <c r="B137" s="57"/>
      <c r="C137" s="58"/>
      <c r="D137" s="58"/>
      <c r="E137" s="58"/>
      <c r="F137" s="58"/>
      <c r="G137" s="58"/>
      <c r="H137" s="58"/>
      <c r="I137" s="58"/>
      <c r="J137" s="58"/>
      <c r="K137" s="58"/>
      <c r="L137" s="36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</sheetData>
  <autoFilter ref="C118:K13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x-PC\x</dc:creator>
  <cp:lastModifiedBy>x-PC\x</cp:lastModifiedBy>
  <dcterms:created xsi:type="dcterms:W3CDTF">2025-04-04T11:18:16Z</dcterms:created>
  <dcterms:modified xsi:type="dcterms:W3CDTF">2025-04-04T11:18:22Z</dcterms:modified>
</cp:coreProperties>
</file>