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02-STAVEBNÍ KALKULACE\01) ZAKÁZKY\50) DROBNÉ STAVBY\ROK 2025 ROK\250222 NEMOCNICE SOKOLOV - PŘEVOD\"/>
    </mc:Choice>
  </mc:AlternateContent>
  <bookViews>
    <workbookView xWindow="0" yWindow="0" windowWidth="0" windowHeight="0"/>
  </bookViews>
  <sheets>
    <sheet name="Rekapitulace stavby" sheetId="1" r:id="rId1"/>
    <sheet name="D.1.1. - Stavební část" sheetId="2" r:id="rId2"/>
    <sheet name="D.1.4.1. - Hromosvod" sheetId="3" r:id="rId3"/>
    <sheet name="D.1.4.4. - Záchytný systé..." sheetId="4" r:id="rId4"/>
    <sheet name="VRN - Vedlejší rozpočtové..." sheetId="5" r:id="rId5"/>
    <sheet name="Seznam figur" sheetId="6" r:id="rId6"/>
    <sheet name="Pokyny pro vyplnění" sheetId="7" r:id="rId7"/>
  </sheets>
  <definedNames>
    <definedName name="_xlnm.Print_Area" localSheetId="0">'Rekapitulace stavby'!$D$4:$AO$36,'Rekapitulace stavby'!$C$42:$AQ$59</definedName>
    <definedName name="_xlnm.Print_Titles" localSheetId="0">'Rekapitulace stavby'!$52:$52</definedName>
    <definedName name="_xlnm._FilterDatabase" localSheetId="1" hidden="1">'D.1.1. - Stavební část'!$C$89:$K$356</definedName>
    <definedName name="_xlnm.Print_Area" localSheetId="1">'D.1.1. - Stavební část'!$C$4:$J$39,'D.1.1. - Stavební část'!$C$45:$J$71,'D.1.1. - Stavební část'!$C$77:$K$356</definedName>
    <definedName name="_xlnm.Print_Titles" localSheetId="1">'D.1.1. - Stavební část'!$89:$89</definedName>
    <definedName name="_xlnm._FilterDatabase" localSheetId="2" hidden="1">'D.1.4.1. - Hromosvod'!$C$80:$K$147</definedName>
    <definedName name="_xlnm.Print_Area" localSheetId="2">'D.1.4.1. - Hromosvod'!$C$4:$J$39,'D.1.4.1. - Hromosvod'!$C$45:$J$62,'D.1.4.1. - Hromosvod'!$C$68:$K$147</definedName>
    <definedName name="_xlnm.Print_Titles" localSheetId="2">'D.1.4.1. - Hromosvod'!$80:$80</definedName>
    <definedName name="_xlnm._FilterDatabase" localSheetId="3" hidden="1">'D.1.4.4. - Záchytný systé...'!$C$80:$K$93</definedName>
    <definedName name="_xlnm.Print_Area" localSheetId="3">'D.1.4.4. - Záchytný systé...'!$C$4:$J$39,'D.1.4.4. - Záchytný systé...'!$C$45:$J$62,'D.1.4.4. - Záchytný systé...'!$C$68:$K$93</definedName>
    <definedName name="_xlnm.Print_Titles" localSheetId="3">'D.1.4.4. - Záchytný systé...'!$80:$80</definedName>
    <definedName name="_xlnm._FilterDatabase" localSheetId="4" hidden="1">'VRN - Vedlejší rozpočtové...'!$C$84:$K$133</definedName>
    <definedName name="_xlnm.Print_Area" localSheetId="4">'VRN - Vedlejší rozpočtové...'!$C$4:$J$39,'VRN - Vedlejší rozpočtové...'!$C$45:$J$66,'VRN - Vedlejší rozpočtové...'!$C$72:$K$133</definedName>
    <definedName name="_xlnm.Print_Titles" localSheetId="4">'VRN - Vedlejší rozpočtové...'!$84:$84</definedName>
    <definedName name="_xlnm.Print_Area" localSheetId="5">'Seznam figur'!$C$4:$G$55</definedName>
    <definedName name="_xlnm.Print_Titles" localSheetId="5">'Seznam figur'!$9:$9</definedName>
    <definedName name="_xlnm.Print_Area" localSheetId="6">'Pokyny pro vyplnění'!$B$2:$K$71,'Pokyny pro vyplnění'!$B$74:$K$118,'Pokyny pro vyplnění'!$B$121:$K$161,'Pokyny pro vyplnění'!$B$164:$K$219</definedName>
  </definedNames>
  <calcPr/>
</workbook>
</file>

<file path=xl/calcChain.xml><?xml version="1.0" encoding="utf-8"?>
<calcChain xmlns="http://schemas.openxmlformats.org/spreadsheetml/2006/main">
  <c i="6" l="1" r="D7"/>
  <c i="5" r="J37"/>
  <c r="J36"/>
  <c i="1" r="AY58"/>
  <c i="5" r="J35"/>
  <c i="1" r="AX58"/>
  <c i="5" r="BI128"/>
  <c r="BH128"/>
  <c r="BG128"/>
  <c r="BF128"/>
  <c r="T128"/>
  <c r="T127"/>
  <c r="R128"/>
  <c r="R127"/>
  <c r="P128"/>
  <c r="P127"/>
  <c r="BI125"/>
  <c r="BH125"/>
  <c r="BG125"/>
  <c r="BF125"/>
  <c r="T125"/>
  <c r="T124"/>
  <c r="R125"/>
  <c r="R124"/>
  <c r="P125"/>
  <c r="P124"/>
  <c r="BI122"/>
  <c r="BH122"/>
  <c r="BG122"/>
  <c r="BF122"/>
  <c r="T122"/>
  <c r="R122"/>
  <c r="P122"/>
  <c r="BI117"/>
  <c r="BH117"/>
  <c r="BG117"/>
  <c r="BF117"/>
  <c r="T117"/>
  <c r="R117"/>
  <c r="P117"/>
  <c r="BI114"/>
  <c r="BH114"/>
  <c r="BG114"/>
  <c r="BF114"/>
  <c r="T114"/>
  <c r="R114"/>
  <c r="P114"/>
  <c r="BI112"/>
  <c r="BH112"/>
  <c r="BG112"/>
  <c r="BF112"/>
  <c r="T112"/>
  <c r="R112"/>
  <c r="P112"/>
  <c r="BI106"/>
  <c r="BH106"/>
  <c r="BG106"/>
  <c r="BF106"/>
  <c r="T106"/>
  <c r="R106"/>
  <c r="P106"/>
  <c r="BI91"/>
  <c r="BH91"/>
  <c r="BG91"/>
  <c r="BF91"/>
  <c r="T91"/>
  <c r="R91"/>
  <c r="P91"/>
  <c r="BI88"/>
  <c r="BH88"/>
  <c r="BG88"/>
  <c r="BF88"/>
  <c r="T88"/>
  <c r="T87"/>
  <c r="R88"/>
  <c r="R87"/>
  <c r="P88"/>
  <c r="P87"/>
  <c r="J82"/>
  <c r="J81"/>
  <c r="F81"/>
  <c r="F79"/>
  <c r="E77"/>
  <c r="J55"/>
  <c r="J54"/>
  <c r="F54"/>
  <c r="F52"/>
  <c r="E50"/>
  <c r="J18"/>
  <c r="E18"/>
  <c r="F82"/>
  <c r="J17"/>
  <c r="J12"/>
  <c r="J52"/>
  <c r="E7"/>
  <c r="E75"/>
  <c i="4" r="J37"/>
  <c r="J36"/>
  <c i="1" r="AY57"/>
  <c i="4" r="J35"/>
  <c i="1" r="AX57"/>
  <c i="4"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J78"/>
  <c r="J77"/>
  <c r="F77"/>
  <c r="F75"/>
  <c r="E73"/>
  <c r="J55"/>
  <c r="J54"/>
  <c r="F54"/>
  <c r="F52"/>
  <c r="E50"/>
  <c r="J18"/>
  <c r="E18"/>
  <c r="F78"/>
  <c r="J17"/>
  <c r="J12"/>
  <c r="J52"/>
  <c r="E7"/>
  <c r="E71"/>
  <c i="3" r="J37"/>
  <c r="J36"/>
  <c i="1" r="AY56"/>
  <c i="3" r="J35"/>
  <c i="1" r="AX56"/>
  <c i="3"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1"/>
  <c r="BH121"/>
  <c r="BG121"/>
  <c r="BF121"/>
  <c r="T121"/>
  <c r="R121"/>
  <c r="P121"/>
  <c r="BI118"/>
  <c r="BH118"/>
  <c r="BG118"/>
  <c r="BF118"/>
  <c r="T118"/>
  <c r="R118"/>
  <c r="P118"/>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5"/>
  <c r="BH95"/>
  <c r="BG95"/>
  <c r="BF95"/>
  <c r="T95"/>
  <c r="R95"/>
  <c r="P95"/>
  <c r="BI94"/>
  <c r="BH94"/>
  <c r="BG94"/>
  <c r="BF94"/>
  <c r="T94"/>
  <c r="R94"/>
  <c r="P94"/>
  <c r="BI92"/>
  <c r="BH92"/>
  <c r="BG92"/>
  <c r="BF92"/>
  <c r="T92"/>
  <c r="R92"/>
  <c r="P92"/>
  <c r="BI91"/>
  <c r="BH91"/>
  <c r="BG91"/>
  <c r="BF91"/>
  <c r="T91"/>
  <c r="R91"/>
  <c r="P91"/>
  <c r="BI89"/>
  <c r="BH89"/>
  <c r="BG89"/>
  <c r="BF89"/>
  <c r="T89"/>
  <c r="R89"/>
  <c r="P89"/>
  <c r="BI86"/>
  <c r="BH86"/>
  <c r="BG86"/>
  <c r="BF86"/>
  <c r="T86"/>
  <c r="R86"/>
  <c r="P86"/>
  <c r="BI84"/>
  <c r="BH84"/>
  <c r="BG84"/>
  <c r="BF84"/>
  <c r="T84"/>
  <c r="R84"/>
  <c r="P84"/>
  <c r="J78"/>
  <c r="J77"/>
  <c r="F77"/>
  <c r="F75"/>
  <c r="E73"/>
  <c r="J55"/>
  <c r="J54"/>
  <c r="F54"/>
  <c r="F52"/>
  <c r="E50"/>
  <c r="J18"/>
  <c r="E18"/>
  <c r="F78"/>
  <c r="J17"/>
  <c r="J12"/>
  <c r="J75"/>
  <c r="E7"/>
  <c r="E71"/>
  <c i="2" r="J37"/>
  <c r="J36"/>
  <c i="1" r="AY55"/>
  <c i="2" r="J35"/>
  <c i="1" r="AX55"/>
  <c i="2" r="BI354"/>
  <c r="BH354"/>
  <c r="BG354"/>
  <c r="BF354"/>
  <c r="T354"/>
  <c r="R354"/>
  <c r="P354"/>
  <c r="BI353"/>
  <c r="BH353"/>
  <c r="BG353"/>
  <c r="BF353"/>
  <c r="T353"/>
  <c r="R353"/>
  <c r="P353"/>
  <c r="BI349"/>
  <c r="BH349"/>
  <c r="BG349"/>
  <c r="BF349"/>
  <c r="T349"/>
  <c r="R349"/>
  <c r="P349"/>
  <c r="BI347"/>
  <c r="BH347"/>
  <c r="BG347"/>
  <c r="BF347"/>
  <c r="T347"/>
  <c r="R347"/>
  <c r="P347"/>
  <c r="BI343"/>
  <c r="BH343"/>
  <c r="BG343"/>
  <c r="BF343"/>
  <c r="T343"/>
  <c r="R343"/>
  <c r="P343"/>
  <c r="BI334"/>
  <c r="BH334"/>
  <c r="BG334"/>
  <c r="BF334"/>
  <c r="T334"/>
  <c r="R334"/>
  <c r="P334"/>
  <c r="BI331"/>
  <c r="BH331"/>
  <c r="BG331"/>
  <c r="BF331"/>
  <c r="T331"/>
  <c r="R331"/>
  <c r="P331"/>
  <c r="BI327"/>
  <c r="BH327"/>
  <c r="BG327"/>
  <c r="BF327"/>
  <c r="T327"/>
  <c r="R327"/>
  <c r="P327"/>
  <c r="BI321"/>
  <c r="BH321"/>
  <c r="BG321"/>
  <c r="BF321"/>
  <c r="T321"/>
  <c r="R321"/>
  <c r="P321"/>
  <c r="BI317"/>
  <c r="BH317"/>
  <c r="BG317"/>
  <c r="BF317"/>
  <c r="T317"/>
  <c r="R317"/>
  <c r="P317"/>
  <c r="BI313"/>
  <c r="BH313"/>
  <c r="BG313"/>
  <c r="BF313"/>
  <c r="T313"/>
  <c r="R313"/>
  <c r="P313"/>
  <c r="BI307"/>
  <c r="BH307"/>
  <c r="BG307"/>
  <c r="BF307"/>
  <c r="T307"/>
  <c r="R307"/>
  <c r="P307"/>
  <c r="BI305"/>
  <c r="BH305"/>
  <c r="BG305"/>
  <c r="BF305"/>
  <c r="T305"/>
  <c r="R305"/>
  <c r="P305"/>
  <c r="BI293"/>
  <c r="BH293"/>
  <c r="BG293"/>
  <c r="BF293"/>
  <c r="T293"/>
  <c r="R293"/>
  <c r="P293"/>
  <c r="BI289"/>
  <c r="BH289"/>
  <c r="BG289"/>
  <c r="BF289"/>
  <c r="T289"/>
  <c r="R289"/>
  <c r="P289"/>
  <c r="BI279"/>
  <c r="BH279"/>
  <c r="BG279"/>
  <c r="BF279"/>
  <c r="T279"/>
  <c r="R279"/>
  <c r="P279"/>
  <c r="BI275"/>
  <c r="BH275"/>
  <c r="BG275"/>
  <c r="BF275"/>
  <c r="T275"/>
  <c r="R275"/>
  <c r="P275"/>
  <c r="BI272"/>
  <c r="BH272"/>
  <c r="BG272"/>
  <c r="BF272"/>
  <c r="T272"/>
  <c r="R272"/>
  <c r="P272"/>
  <c r="BI270"/>
  <c r="BH270"/>
  <c r="BG270"/>
  <c r="BF270"/>
  <c r="T270"/>
  <c r="R270"/>
  <c r="P270"/>
  <c r="BI266"/>
  <c r="BH266"/>
  <c r="BG266"/>
  <c r="BF266"/>
  <c r="T266"/>
  <c r="R266"/>
  <c r="P266"/>
  <c r="BI264"/>
  <c r="BH264"/>
  <c r="BG264"/>
  <c r="BF264"/>
  <c r="T264"/>
  <c r="R264"/>
  <c r="P264"/>
  <c r="BI255"/>
  <c r="BH255"/>
  <c r="BG255"/>
  <c r="BF255"/>
  <c r="T255"/>
  <c r="R255"/>
  <c r="P255"/>
  <c r="BI251"/>
  <c r="BH251"/>
  <c r="BG251"/>
  <c r="BF251"/>
  <c r="T251"/>
  <c r="R251"/>
  <c r="P251"/>
  <c r="BI249"/>
  <c r="BH249"/>
  <c r="BG249"/>
  <c r="BF249"/>
  <c r="T249"/>
  <c r="R249"/>
  <c r="P249"/>
  <c r="BI240"/>
  <c r="BH240"/>
  <c r="BG240"/>
  <c r="BF240"/>
  <c r="T240"/>
  <c r="R240"/>
  <c r="P240"/>
  <c r="BI237"/>
  <c r="BH237"/>
  <c r="BG237"/>
  <c r="BF237"/>
  <c r="T237"/>
  <c r="R237"/>
  <c r="P237"/>
  <c r="BI234"/>
  <c r="BH234"/>
  <c r="BG234"/>
  <c r="BF234"/>
  <c r="T234"/>
  <c r="R234"/>
  <c r="P234"/>
  <c r="BI219"/>
  <c r="BH219"/>
  <c r="BG219"/>
  <c r="BF219"/>
  <c r="T219"/>
  <c r="R219"/>
  <c r="P219"/>
  <c r="BI203"/>
  <c r="BH203"/>
  <c r="BG203"/>
  <c r="BF203"/>
  <c r="T203"/>
  <c r="R203"/>
  <c r="P203"/>
  <c r="BI179"/>
  <c r="BH179"/>
  <c r="BG179"/>
  <c r="BF179"/>
  <c r="T179"/>
  <c r="R179"/>
  <c r="P179"/>
  <c r="BI172"/>
  <c r="BH172"/>
  <c r="BG172"/>
  <c r="BF172"/>
  <c r="T172"/>
  <c r="R172"/>
  <c r="P172"/>
  <c r="BI168"/>
  <c r="BH168"/>
  <c r="BG168"/>
  <c r="BF168"/>
  <c r="T168"/>
  <c r="R168"/>
  <c r="P168"/>
  <c r="BI166"/>
  <c r="BH166"/>
  <c r="BG166"/>
  <c r="BF166"/>
  <c r="T166"/>
  <c r="R166"/>
  <c r="P166"/>
  <c r="BI162"/>
  <c r="BH162"/>
  <c r="BG162"/>
  <c r="BF162"/>
  <c r="T162"/>
  <c r="R162"/>
  <c r="P162"/>
  <c r="BI158"/>
  <c r="BH158"/>
  <c r="BG158"/>
  <c r="BF158"/>
  <c r="T158"/>
  <c r="R158"/>
  <c r="P158"/>
  <c r="BI155"/>
  <c r="BH155"/>
  <c r="BG155"/>
  <c r="BF155"/>
  <c r="T155"/>
  <c r="R155"/>
  <c r="P155"/>
  <c r="BI153"/>
  <c r="BH153"/>
  <c r="BG153"/>
  <c r="BF153"/>
  <c r="T153"/>
  <c r="R153"/>
  <c r="P153"/>
  <c r="BI151"/>
  <c r="BH151"/>
  <c r="BG151"/>
  <c r="BF151"/>
  <c r="T151"/>
  <c r="R151"/>
  <c r="P151"/>
  <c r="BI147"/>
  <c r="BH147"/>
  <c r="BG147"/>
  <c r="BF147"/>
  <c r="T147"/>
  <c r="R147"/>
  <c r="P147"/>
  <c r="BI138"/>
  <c r="BH138"/>
  <c r="BG138"/>
  <c r="BF138"/>
  <c r="T138"/>
  <c r="R138"/>
  <c r="P138"/>
  <c r="BI134"/>
  <c r="BH134"/>
  <c r="BG134"/>
  <c r="BF134"/>
  <c r="T134"/>
  <c r="R134"/>
  <c r="P134"/>
  <c r="BI129"/>
  <c r="BH129"/>
  <c r="BG129"/>
  <c r="BF129"/>
  <c r="T129"/>
  <c r="T128"/>
  <c r="R129"/>
  <c r="R128"/>
  <c r="P129"/>
  <c r="P128"/>
  <c r="BI125"/>
  <c r="BH125"/>
  <c r="BG125"/>
  <c r="BF125"/>
  <c r="T125"/>
  <c r="R125"/>
  <c r="P125"/>
  <c r="BI121"/>
  <c r="BH121"/>
  <c r="BG121"/>
  <c r="BF121"/>
  <c r="T121"/>
  <c r="R121"/>
  <c r="P121"/>
  <c r="BI118"/>
  <c r="BH118"/>
  <c r="BG118"/>
  <c r="BF118"/>
  <c r="T118"/>
  <c r="R118"/>
  <c r="P118"/>
  <c r="BI115"/>
  <c r="BH115"/>
  <c r="BG115"/>
  <c r="BF115"/>
  <c r="T115"/>
  <c r="R115"/>
  <c r="P115"/>
  <c r="BI106"/>
  <c r="BH106"/>
  <c r="BG106"/>
  <c r="BF106"/>
  <c r="T106"/>
  <c r="T102"/>
  <c r="R106"/>
  <c r="R102"/>
  <c r="P106"/>
  <c r="P102"/>
  <c r="BI103"/>
  <c r="BH103"/>
  <c r="BG103"/>
  <c r="BF103"/>
  <c r="T103"/>
  <c r="R103"/>
  <c r="P103"/>
  <c r="BI93"/>
  <c r="BH93"/>
  <c r="BG93"/>
  <c r="BF93"/>
  <c r="T93"/>
  <c r="T92"/>
  <c r="R93"/>
  <c r="R92"/>
  <c r="P93"/>
  <c r="P92"/>
  <c r="J87"/>
  <c r="J86"/>
  <c r="F86"/>
  <c r="F84"/>
  <c r="E82"/>
  <c r="J55"/>
  <c r="J54"/>
  <c r="F54"/>
  <c r="F52"/>
  <c r="E50"/>
  <c r="J18"/>
  <c r="E18"/>
  <c r="F87"/>
  <c r="J17"/>
  <c r="J12"/>
  <c r="J52"/>
  <c r="E7"/>
  <c r="E48"/>
  <c i="1" r="L50"/>
  <c r="AM50"/>
  <c r="AM49"/>
  <c r="L49"/>
  <c r="AM47"/>
  <c r="L47"/>
  <c r="L45"/>
  <c r="L44"/>
  <c i="2" r="J168"/>
  <c r="BK293"/>
  <c i="3" r="BK114"/>
  <c i="4" r="BK92"/>
  <c i="2" r="BK153"/>
  <c r="BK264"/>
  <c i="3" r="BK124"/>
  <c i="4" r="J89"/>
  <c i="2" r="BK289"/>
  <c r="BK353"/>
  <c r="J270"/>
  <c i="3" r="J86"/>
  <c i="2" r="J279"/>
  <c r="J255"/>
  <c i="3" r="BK146"/>
  <c i="5" r="J88"/>
  <c i="2" r="J264"/>
  <c i="3" r="BK143"/>
  <c r="BK97"/>
  <c i="5" r="BK128"/>
  <c i="2" r="J347"/>
  <c i="3" r="BK108"/>
  <c r="BK100"/>
  <c i="5" r="J125"/>
  <c i="2" r="J349"/>
  <c i="3" r="BK105"/>
  <c r="BK89"/>
  <c i="5" r="BK125"/>
  <c i="2" r="BK118"/>
  <c i="3" r="J141"/>
  <c r="J139"/>
  <c i="4" r="J93"/>
  <c i="2" r="BK266"/>
  <c r="J317"/>
  <c i="3" r="BK91"/>
  <c r="J136"/>
  <c i="5" r="J122"/>
  <c i="2" r="J179"/>
  <c r="J125"/>
  <c i="3" r="BK132"/>
  <c r="BK135"/>
  <c i="2" r="BK237"/>
  <c r="BK272"/>
  <c i="3" r="J118"/>
  <c i="4" r="BK87"/>
  <c i="2" r="J240"/>
  <c r="BK321"/>
  <c i="3" r="J109"/>
  <c r="J84"/>
  <c i="5" r="J112"/>
  <c i="2" r="J129"/>
  <c i="3" r="J89"/>
  <c i="5" r="BK122"/>
  <c i="2" r="BK106"/>
  <c r="J203"/>
  <c i="3" r="J112"/>
  <c r="BK144"/>
  <c i="2" r="J103"/>
  <c r="BK168"/>
  <c i="3" r="J128"/>
  <c r="J95"/>
  <c i="5" r="J91"/>
  <c i="2" r="J307"/>
  <c i="3" r="BK101"/>
  <c r="J92"/>
  <c i="5" r="BK88"/>
  <c i="2" r="BK275"/>
  <c r="BK125"/>
  <c i="3" r="J105"/>
  <c i="5" r="BK91"/>
  <c i="2" r="BK147"/>
  <c i="3" r="BK95"/>
  <c r="BK141"/>
  <c i="2" r="BK249"/>
  <c r="J305"/>
  <c i="3" r="BK126"/>
  <c r="BK133"/>
  <c i="2" r="J219"/>
  <c r="BK251"/>
  <c i="3" r="J99"/>
  <c i="4" r="BK86"/>
  <c i="2" r="J166"/>
  <c r="J313"/>
  <c i="3" r="J144"/>
  <c r="BK104"/>
  <c i="4" r="BK89"/>
  <c i="2" r="J293"/>
  <c r="J151"/>
  <c i="3" r="J146"/>
  <c i="4" r="J86"/>
  <c i="2" r="BK179"/>
  <c i="3" r="J129"/>
  <c r="BK128"/>
  <c r="J111"/>
  <c i="2" r="J334"/>
  <c r="J106"/>
  <c r="J172"/>
  <c i="3" r="J113"/>
  <c i="4" r="BK93"/>
  <c i="2" r="BK255"/>
  <c r="J343"/>
  <c i="3" r="J97"/>
  <c r="J100"/>
  <c i="2" r="BK334"/>
  <c r="J275"/>
  <c i="3" r="BK125"/>
  <c i="5" r="J106"/>
  <c i="2" r="BK219"/>
  <c i="3" r="J121"/>
  <c r="J106"/>
  <c i="2" r="J115"/>
  <c r="BK162"/>
  <c i="3" r="BK113"/>
  <c r="BK121"/>
  <c i="4" r="BK84"/>
  <c i="2" r="J272"/>
  <c r="BK347"/>
  <c r="BK155"/>
  <c i="3" r="BK139"/>
  <c r="BK102"/>
  <c i="2" r="J331"/>
  <c r="BK166"/>
  <c i="3" r="J140"/>
  <c r="BK136"/>
  <c i="4" r="J87"/>
  <c i="2" r="BK172"/>
  <c r="J289"/>
  <c i="3" r="BK112"/>
  <c r="BK86"/>
  <c i="2" r="BK313"/>
  <c r="BK349"/>
  <c i="3" r="J133"/>
  <c r="BK98"/>
  <c i="5" r="BK114"/>
  <c i="2" r="J353"/>
  <c r="J147"/>
  <c i="3" r="J101"/>
  <c i="4" r="J84"/>
  <c i="2" r="BK93"/>
  <c r="J93"/>
  <c i="3" r="BK99"/>
  <c r="BK111"/>
  <c i="4" r="BK91"/>
  <c i="2" r="J155"/>
  <c i="3" r="J134"/>
  <c r="BK94"/>
  <c i="5" r="BK112"/>
  <c i="2" r="BK134"/>
  <c r="BK331"/>
  <c i="3" r="J98"/>
  <c r="BK118"/>
  <c i="2" r="BK203"/>
  <c r="BK129"/>
  <c r="BK138"/>
  <c i="4" r="BK85"/>
  <c i="2" r="BK307"/>
  <c r="BK343"/>
  <c i="3" r="J145"/>
  <c r="BK106"/>
  <c i="2" r="J138"/>
  <c r="BK151"/>
  <c i="3" r="BK145"/>
  <c i="5" r="J114"/>
  <c i="2" r="J134"/>
  <c i="3" r="J135"/>
  <c i="4" r="J88"/>
  <c i="2" r="BK279"/>
  <c r="J266"/>
  <c i="3" r="J132"/>
  <c r="J143"/>
  <c i="5" r="J128"/>
  <c i="2" r="BK305"/>
  <c i="3" r="J126"/>
  <c i="4" r="J85"/>
  <c i="2" r="BK327"/>
  <c r="J249"/>
  <c i="3" r="J91"/>
  <c i="5" r="BK106"/>
  <c i="2" r="J237"/>
  <c i="3" r="BK103"/>
  <c r="J94"/>
  <c i="2" r="J121"/>
  <c r="BK270"/>
  <c i="3" r="BK84"/>
  <c r="BK140"/>
  <c i="2" r="J158"/>
  <c r="J153"/>
  <c i="3" r="J125"/>
  <c i="4" r="J92"/>
  <c i="2" r="J118"/>
  <c r="J234"/>
  <c i="3" r="BK92"/>
  <c i="4" r="BK88"/>
  <c i="2" r="BK354"/>
  <c r="BK115"/>
  <c i="3" r="J124"/>
  <c i="2" r="J251"/>
  <c r="BK103"/>
  <c r="J327"/>
  <c i="3" r="BK134"/>
  <c r="BK129"/>
  <c i="2" r="J354"/>
  <c i="3" r="J114"/>
  <c r="J102"/>
  <c i="5" r="BK117"/>
  <c i="2" r="BK158"/>
  <c i="3" r="BK109"/>
  <c r="J104"/>
  <c i="2" r="BK121"/>
  <c r="J162"/>
  <c i="4" r="J91"/>
  <c i="2" r="BK240"/>
  <c r="J321"/>
  <c i="3" r="J108"/>
  <c i="4" r="J90"/>
  <c i="1" r="AS54"/>
  <c i="4" r="BK90"/>
  <c i="2" r="BK317"/>
  <c r="BK234"/>
  <c i="3" r="J103"/>
  <c i="5" r="J117"/>
  <c i="2" l="1" r="P114"/>
  <c r="P91"/>
  <c r="R161"/>
  <c r="R278"/>
  <c r="P161"/>
  <c r="BK278"/>
  <c r="J278"/>
  <c r="J69"/>
  <c r="T278"/>
  <c i="3" r="T83"/>
  <c r="T82"/>
  <c r="T81"/>
  <c i="4" r="BK83"/>
  <c r="J83"/>
  <c r="J61"/>
  <c i="2" r="BK161"/>
  <c r="J161"/>
  <c r="J67"/>
  <c r="T239"/>
  <c r="T316"/>
  <c i="3" r="P83"/>
  <c r="P82"/>
  <c r="P81"/>
  <c i="1" r="AU56"/>
  <c i="4" r="P83"/>
  <c r="P82"/>
  <c r="P81"/>
  <c i="1" r="AU57"/>
  <c i="2" r="R114"/>
  <c r="R91"/>
  <c r="T133"/>
  <c r="R239"/>
  <c r="R316"/>
  <c i="4" r="T83"/>
  <c r="T82"/>
  <c r="T81"/>
  <c i="5" r="BK90"/>
  <c r="J90"/>
  <c r="J62"/>
  <c i="2" r="BK114"/>
  <c r="J114"/>
  <c r="J63"/>
  <c r="BK133"/>
  <c r="J133"/>
  <c r="J66"/>
  <c r="T161"/>
  <c r="BK316"/>
  <c r="J316"/>
  <c r="J70"/>
  <c i="3" r="R83"/>
  <c r="R82"/>
  <c r="R81"/>
  <c i="4" r="R83"/>
  <c r="R82"/>
  <c r="R81"/>
  <c i="5" r="R90"/>
  <c i="2" r="P133"/>
  <c r="P239"/>
  <c r="P316"/>
  <c i="5" r="T90"/>
  <c r="R116"/>
  <c i="2" r="T114"/>
  <c r="T91"/>
  <c r="R133"/>
  <c r="R132"/>
  <c r="BK239"/>
  <c r="J239"/>
  <c r="J68"/>
  <c r="P278"/>
  <c i="3" r="BK83"/>
  <c r="J83"/>
  <c r="J61"/>
  <c i="5" r="P90"/>
  <c r="P86"/>
  <c r="P85"/>
  <c i="1" r="AU58"/>
  <c i="5" r="BK116"/>
  <c r="J116"/>
  <c r="J63"/>
  <c r="P116"/>
  <c r="T116"/>
  <c i="2" r="BK92"/>
  <c r="BK91"/>
  <c r="J91"/>
  <c r="J60"/>
  <c r="F55"/>
  <c r="BK102"/>
  <c r="J102"/>
  <c r="J62"/>
  <c r="BK128"/>
  <c r="J128"/>
  <c r="J64"/>
  <c i="5" r="BK87"/>
  <c r="J87"/>
  <c r="J61"/>
  <c r="BK124"/>
  <c r="J124"/>
  <c r="J64"/>
  <c r="BK127"/>
  <c r="J127"/>
  <c r="J65"/>
  <c i="4" r="BK82"/>
  <c r="J82"/>
  <c r="J60"/>
  <c i="5" r="F55"/>
  <c r="J79"/>
  <c r="BE125"/>
  <c r="E48"/>
  <c r="BE88"/>
  <c r="BE106"/>
  <c r="BE112"/>
  <c r="BE114"/>
  <c r="BE117"/>
  <c r="BE128"/>
  <c r="BE122"/>
  <c r="BE91"/>
  <c i="4" r="J75"/>
  <c r="BE89"/>
  <c r="F55"/>
  <c i="3" r="BK82"/>
  <c r="J82"/>
  <c r="J60"/>
  <c i="4" r="BE86"/>
  <c r="BE88"/>
  <c r="E48"/>
  <c r="BE91"/>
  <c r="BE92"/>
  <c r="BE84"/>
  <c r="BE87"/>
  <c r="BE85"/>
  <c r="BE90"/>
  <c r="BE93"/>
  <c i="3" r="F55"/>
  <c r="BE97"/>
  <c r="BE98"/>
  <c r="BE112"/>
  <c r="BE124"/>
  <c r="BE140"/>
  <c r="BE89"/>
  <c r="BE105"/>
  <c r="BE109"/>
  <c r="BE126"/>
  <c r="BE132"/>
  <c r="BE133"/>
  <c r="BE143"/>
  <c r="BE144"/>
  <c r="BE146"/>
  <c r="BE91"/>
  <c r="BE108"/>
  <c r="BE129"/>
  <c i="2" r="J92"/>
  <c r="J61"/>
  <c i="3" r="BE95"/>
  <c r="BE106"/>
  <c r="BE141"/>
  <c r="E48"/>
  <c r="BE100"/>
  <c r="BE101"/>
  <c r="BE114"/>
  <c r="BE134"/>
  <c r="BE135"/>
  <c r="J52"/>
  <c r="BE99"/>
  <c r="BE128"/>
  <c r="BE136"/>
  <c r="BE84"/>
  <c r="BE86"/>
  <c r="BE92"/>
  <c r="BE102"/>
  <c r="BE113"/>
  <c r="BE139"/>
  <c r="BE145"/>
  <c r="BE94"/>
  <c r="BE103"/>
  <c r="BE104"/>
  <c r="BE111"/>
  <c r="BE118"/>
  <c r="BE121"/>
  <c r="BE125"/>
  <c i="2" r="BE272"/>
  <c r="BE106"/>
  <c r="BE134"/>
  <c r="BE162"/>
  <c r="BE166"/>
  <c r="BE179"/>
  <c r="BE240"/>
  <c r="BE249"/>
  <c r="BE275"/>
  <c r="BE279"/>
  <c r="BE289"/>
  <c r="BE317"/>
  <c r="BE331"/>
  <c r="BE334"/>
  <c r="BE93"/>
  <c r="BE103"/>
  <c r="BE118"/>
  <c r="BE121"/>
  <c r="BE327"/>
  <c r="E80"/>
  <c r="BE158"/>
  <c r="BE255"/>
  <c r="BE264"/>
  <c r="BE266"/>
  <c r="BE270"/>
  <c r="BE293"/>
  <c r="BE343"/>
  <c r="BE347"/>
  <c r="BE349"/>
  <c r="BE353"/>
  <c r="BE354"/>
  <c r="J84"/>
  <c r="BE115"/>
  <c r="BE138"/>
  <c r="BE172"/>
  <c r="BE219"/>
  <c r="BE234"/>
  <c r="BE251"/>
  <c r="BE313"/>
  <c r="BE155"/>
  <c r="BE168"/>
  <c r="BE203"/>
  <c r="BE237"/>
  <c r="BE307"/>
  <c r="BE125"/>
  <c r="BE129"/>
  <c r="BE147"/>
  <c r="BE151"/>
  <c r="BE153"/>
  <c r="BE305"/>
  <c r="BE321"/>
  <c i="5" r="F34"/>
  <c i="1" r="BA58"/>
  <c i="5" r="J34"/>
  <c i="1" r="AW58"/>
  <c i="4" r="F34"/>
  <c i="1" r="BA57"/>
  <c i="5" r="F35"/>
  <c i="1" r="BB58"/>
  <c i="5" r="F36"/>
  <c i="1" r="BC58"/>
  <c i="2" r="F37"/>
  <c i="1" r="BD55"/>
  <c i="3" r="J34"/>
  <c i="1" r="AW56"/>
  <c i="2" r="F36"/>
  <c i="1" r="BC55"/>
  <c i="4" r="J34"/>
  <c i="1" r="AW57"/>
  <c i="2" r="F35"/>
  <c i="1" r="BB55"/>
  <c i="3" r="F35"/>
  <c i="1" r="BB56"/>
  <c i="4" r="F37"/>
  <c i="1" r="BD57"/>
  <c i="2" r="J34"/>
  <c i="1" r="AW55"/>
  <c i="4" r="F35"/>
  <c i="1" r="BB57"/>
  <c i="4" r="F36"/>
  <c i="1" r="BC57"/>
  <c i="3" r="F37"/>
  <c i="1" r="BD56"/>
  <c i="2" r="F34"/>
  <c i="1" r="BA55"/>
  <c i="3" r="F34"/>
  <c i="1" r="BA56"/>
  <c i="3" r="F36"/>
  <c i="1" r="BC56"/>
  <c i="5" r="F37"/>
  <c i="1" r="BD58"/>
  <c i="2" l="1" r="T132"/>
  <c r="T90"/>
  <c i="5" r="R86"/>
  <c r="R85"/>
  <c r="T86"/>
  <c r="T85"/>
  <c i="2" r="P132"/>
  <c r="P90"/>
  <c i="1" r="AU55"/>
  <c i="2" r="R90"/>
  <c r="BK132"/>
  <c r="J132"/>
  <c r="J65"/>
  <c i="5" r="BK86"/>
  <c r="J86"/>
  <c r="J60"/>
  <c i="4" r="BK81"/>
  <c r="J81"/>
  <c r="J59"/>
  <c i="3" r="BK81"/>
  <c r="J81"/>
  <c r="J59"/>
  <c i="1" r="AU54"/>
  <c i="2" r="J33"/>
  <c i="1" r="AV55"/>
  <c r="AT55"/>
  <c i="3" r="F33"/>
  <c i="1" r="AZ56"/>
  <c i="5" r="F33"/>
  <c i="1" r="AZ58"/>
  <c r="BB54"/>
  <c r="AX54"/>
  <c r="BA54"/>
  <c r="AW54"/>
  <c r="AK30"/>
  <c i="5" r="J33"/>
  <c i="1" r="AV58"/>
  <c r="AT58"/>
  <c i="4" r="F33"/>
  <c i="1" r="AZ57"/>
  <c r="BC54"/>
  <c r="W32"/>
  <c i="2" r="F33"/>
  <c i="1" r="AZ55"/>
  <c i="3" r="J33"/>
  <c i="1" r="AV56"/>
  <c r="AT56"/>
  <c r="BD54"/>
  <c r="W33"/>
  <c i="4" r="J33"/>
  <c i="1" r="AV57"/>
  <c r="AT57"/>
  <c i="2" l="1" r="BK90"/>
  <c r="J90"/>
  <c i="5" r="BK85"/>
  <c r="J85"/>
  <c r="J59"/>
  <c i="4" r="J30"/>
  <c i="1" r="AG57"/>
  <c r="AN57"/>
  <c r="AY54"/>
  <c r="AZ54"/>
  <c r="W29"/>
  <c i="2" r="J30"/>
  <c i="1" r="AG55"/>
  <c r="W30"/>
  <c i="3" r="J30"/>
  <c i="1" r="AG56"/>
  <c r="W31"/>
  <c i="2" l="1" r="J39"/>
  <c r="J59"/>
  <c i="4" r="J39"/>
  <c i="3" r="J39"/>
  <c i="1" r="AN56"/>
  <c r="AN55"/>
  <c r="AV54"/>
  <c r="AK29"/>
  <c i="5" r="J30"/>
  <c i="1" r="AG58"/>
  <c r="AG54"/>
  <c r="AK26"/>
  <c i="5" l="1" r="J39"/>
  <c i="1" r="AN58"/>
  <c r="AK35"/>
  <c r="AT54"/>
  <c r="AN54"/>
</calcChain>
</file>

<file path=xl/sharedStrings.xml><?xml version="1.0" encoding="utf-8"?>
<sst xmlns="http://schemas.openxmlformats.org/spreadsheetml/2006/main">
  <si>
    <t>Export Komplet</t>
  </si>
  <si>
    <t>VZ</t>
  </si>
  <si>
    <t>2.0</t>
  </si>
  <si>
    <t>ZAMOK</t>
  </si>
  <si>
    <t>False</t>
  </si>
  <si>
    <t>{40a6a62a-e491-4605-93fe-d264b2767ef1}</t>
  </si>
  <si>
    <t>0,01</t>
  </si>
  <si>
    <t>21</t>
  </si>
  <si>
    <t>12</t>
  </si>
  <si>
    <t>REKAPITULACE STAVBY</t>
  </si>
  <si>
    <t xml:space="preserve">v ---  níže se nacházejí doplnkové a pomocné údaje k sestavám  --- v</t>
  </si>
  <si>
    <t>Návod na vyplnění</t>
  </si>
  <si>
    <t>0,001</t>
  </si>
  <si>
    <t>Kód:</t>
  </si>
  <si>
    <t>2022-S-1612-S</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</si>
  <si>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</si>
  <si>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</si>
  <si>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Revitalizace nemocnice v Sokolově, Slovenská ul. 545 - Zateplení budovy - Pavilon A - Střecha</t>
  </si>
  <si>
    <t>0,1</t>
  </si>
  <si>
    <t>KSO:</t>
  </si>
  <si>
    <t>801 11 46</t>
  </si>
  <si>
    <t>CC-CZ:</t>
  </si>
  <si>
    <t>126411</t>
  </si>
  <si>
    <t>1</t>
  </si>
  <si>
    <t>Místo:</t>
  </si>
  <si>
    <t>Sokolov</t>
  </si>
  <si>
    <t>Datum:</t>
  </si>
  <si>
    <t>3. 6. 2025</t>
  </si>
  <si>
    <t>10</t>
  </si>
  <si>
    <t>CZ-CPV:</t>
  </si>
  <si>
    <t xml:space="preserve"> </t>
  </si>
  <si>
    <t>100</t>
  </si>
  <si>
    <t>Zadavatel:</t>
  </si>
  <si>
    <t>IČ:</t>
  </si>
  <si>
    <t/>
  </si>
  <si>
    <t>Karlovarský kraj</t>
  </si>
  <si>
    <t>DIČ:</t>
  </si>
  <si>
    <t>Účastník:</t>
  </si>
  <si>
    <t>Vyplň údaj</t>
  </si>
  <si>
    <t>Projektant:</t>
  </si>
  <si>
    <t>Jurica a.s - Ateliér Sokolov</t>
  </si>
  <si>
    <t>Zpracovatel:</t>
  </si>
  <si>
    <t>Eva Marková</t>
  </si>
  <si>
    <t>Poznámka:</t>
  </si>
  <si>
    <t>Soupis prací je sestaven za využití položek Cenové soustavy ÚRS. Cenové a technické podmínky položek Cenové soustavy ÚRS, které nejsou uvedeny v soupisu prací (tzv. úvodní části katalogů) jsou neomezeně dálkově k dispozici na www.cs-urs.cz . Položky soupisu prací, které nemají ve sloupci "Cenová soustava" uveden žádný údaj (nebo R-položka), nepochází z Cenové soustavy ÚRS._x000d_
Nedílnou součástí Rozpočtu a Výkazu výměr je projektová dokumentace. Nabídkové ceny mohou být vytvářeny dle Výkazu výměr pouze s projektem a jeho Výkazem výměr</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</si>
  <si>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</si>
  <si>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</si>
  <si>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</si>
  <si>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</si>
  <si>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</si>
  <si>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</si>
  <si>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</si>
  <si>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</si>
  <si>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</si>
  <si>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</si>
  <si>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</si>
  <si>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</si>
  <si>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</si>
  <si>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</si>
  <si>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</si>
  <si>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</si>
  <si>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</si>
  <si>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</si>
  <si>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</si>
  <si>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</si>
  <si>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</si>
  <si>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</si>
  <si>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</si>
  <si>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</si>
  <si>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</si>
  <si>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</si>
  <si>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</si>
  <si>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</si>
  <si>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</si>
  <si>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</si>
  <si>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</si>
  <si>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</si>
  <si>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</si>
  <si>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</si>
  <si>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</si>
  <si>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</si>
  <si>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</si>
  <si>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</si>
  <si>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</si>
  <si>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t>
  </si>
  <si>
    <t>Stavební část</t>
  </si>
  <si>
    <t>STA</t>
  </si>
  <si>
    <t>{15a28030-6667-4b2c-a91d-ea234215fe13}</t>
  </si>
  <si>
    <t>2</t>
  </si>
  <si>
    <t>D.1.4.1.</t>
  </si>
  <si>
    <t>Hromosvod</t>
  </si>
  <si>
    <t>{ea1bc112-ed52-4c37-b809-d77a9819e50f}</t>
  </si>
  <si>
    <t>D.1.4.4.</t>
  </si>
  <si>
    <t>Záchytný systém na střeše</t>
  </si>
  <si>
    <t>{bc4ebbb3-3fbb-4d4c-852f-0eb2d0ebdbe1}</t>
  </si>
  <si>
    <t>VRN</t>
  </si>
  <si>
    <t>Vedlejší rozpočtové náklady</t>
  </si>
  <si>
    <t>{b8083ee5-eca1-4308-9e8e-569defec64ae}</t>
  </si>
  <si>
    <t>KRYCÍ LIST SOUPISU PRACÍ</t>
  </si>
  <si>
    <t>Objekt:</t>
  </si>
  <si>
    <t>D.1.1. - Stavební část</t>
  </si>
  <si>
    <t>Soupis prací je sestaven za využití položek Cenové soustavy ÚRS. Cenové a technické podmínky položek Cenové soustavy ÚRS, které nejsou uvedeny v soupisu prací (tzv. úvodní části katalogů) jsou neomezeně dálkově k dispozici na www.cs-urs.cz . Položky soupisu prací, které nemají ve sloupci "Cenová soustava" uveden žádný údaj (nebo R-položka), nepochází z Cenové soustavy ÚRS. Nedílnou součástí Rozpočtu a Výkazu výměr je projektová dokumentace. Nabídkové ceny mohou být vytvářeny dle Výkazu výměr pouze s projektem a jeho Výkazem výměr</t>
  </si>
  <si>
    <t>REKAPITULACE ČLENĚNÍ SOUPISU PRACÍ</t>
  </si>
  <si>
    <t>Kód dílu - Popis</t>
  </si>
  <si>
    <t>Cena celkem [CZK]</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</si>
  <si>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</si>
  <si>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</si>
  <si>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</si>
  <si>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</si>
  <si>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</si>
  <si>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</si>
  <si>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</si>
  <si>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</si>
  <si>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</si>
  <si>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</si>
  <si>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</si>
  <si>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764 - Konstrukce klempířské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</si>
  <si>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</si>
  <si>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</si>
  <si>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</si>
  <si>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</si>
  <si>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</si>
  <si>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</si>
  <si>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</si>
  <si>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</si>
  <si>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</si>
  <si>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</si>
  <si>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</si>
  <si>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</si>
  <si>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</si>
  <si>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</si>
  <si>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</si>
  <si>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</si>
  <si>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</si>
  <si>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</si>
  <si>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</si>
  <si>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632450121</t>
  </si>
  <si>
    <t>Potěr cementový vyrovnávací ze suchých směsí v pásu o průměrné (střední) tl. od 10 do 20 mm</t>
  </si>
  <si>
    <t>m2</t>
  </si>
  <si>
    <t>CS ÚRS 2025 01</t>
  </si>
  <si>
    <t>4</t>
  </si>
  <si>
    <t>-2095458125</t>
  </si>
  <si>
    <t>Online PSC</t>
  </si>
  <si>
    <t>https://podminky.urs.cz/item/CS_URS_2025_01/632450121</t>
  </si>
  <si>
    <t>VV</t>
  </si>
  <si>
    <t xml:space="preserve">skladba F11 - atika  1</t>
  </si>
  <si>
    <t>True</t>
  </si>
  <si>
    <t>26,5+4,0*2+10,64</t>
  </si>
  <si>
    <t xml:space="preserve">skladba F11 - atika  2</t>
  </si>
  <si>
    <t>5,7+15,1</t>
  </si>
  <si>
    <t xml:space="preserve">skladba F11 - atika  3</t>
  </si>
  <si>
    <t>66,5</t>
  </si>
  <si>
    <t>Součet</t>
  </si>
  <si>
    <t>9</t>
  </si>
  <si>
    <t>Ostatní konstrukce a práce, bourání</t>
  </si>
  <si>
    <t>952902501</t>
  </si>
  <si>
    <t>Čištění budov při provádění oprav a udržovacích prací střešních nebo nadstřešních konstrukcí, střech plochých</t>
  </si>
  <si>
    <t>1526949371</t>
  </si>
  <si>
    <t>https://podminky.urs.cz/item/CS_URS_2025_01/952902501</t>
  </si>
  <si>
    <t>848,786+302,508+261,571</t>
  </si>
  <si>
    <t>3</t>
  </si>
  <si>
    <t>962032241</t>
  </si>
  <si>
    <t>Bourání zdiva nadzákladového z cihel pálených plných nebo lícových nebo vápenopískových cementovou, objemu přes 1 m3</t>
  </si>
  <si>
    <t>m3</t>
  </si>
  <si>
    <t>2056972682</t>
  </si>
  <si>
    <t>https://podminky.urs.cz/item/CS_URS_2025_01/962032241</t>
  </si>
  <si>
    <t>PSC</t>
  </si>
  <si>
    <t xml:space="preserve">Poznámka k souboru cen:_x000d_
1. Bourání pilířů o průřezu přes 0,36 m2 se oceňuje příslušnými cenami -2230, -2231, -2240, -2241,-2253 a -2254 jako bourání zdiva nadzákladového cihelného._x000d_
</t>
  </si>
  <si>
    <t>větrací šachty na střeše - 5ks</t>
  </si>
  <si>
    <t>(3,25*2+1,5*2)*0,75*0,2*5</t>
  </si>
  <si>
    <t>větrací šachta na střeše č. 2</t>
  </si>
  <si>
    <t>(1,6+2+0,5*2)*0,2*0,75</t>
  </si>
  <si>
    <t>997</t>
  </si>
  <si>
    <t>Přesun sutě</t>
  </si>
  <si>
    <t>997013116</t>
  </si>
  <si>
    <t>Vnitrostaveništní doprava suti a vybouraných hmot vodorovně do 50 m s naložením základní pro budovy a haly výšky přes 18 do 21 m</t>
  </si>
  <si>
    <t>t</t>
  </si>
  <si>
    <t>-898606917</t>
  </si>
  <si>
    <t>https://podminky.urs.cz/item/CS_URS_2025_01/997013116</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</si>
  <si>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</si>
  <si>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5</t>
  </si>
  <si>
    <t>997013501</t>
  </si>
  <si>
    <t>Odvoz suti a vybouraných hmot na skládku nebo meziskládku se složením, na vzdálenost do 1 km</t>
  </si>
  <si>
    <t>278528403</t>
  </si>
  <si>
    <t>https://podminky.urs.cz/item/CS_URS_2025_01/997013501</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</si>
  <si>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</si>
  <si>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997013509</t>
  </si>
  <si>
    <t>Odvoz suti a vybouraných hmot na skládku nebo meziskládku se složením, na vzdálenost Příplatek k ceně za každý další započatý 1 km přes 1 km</t>
  </si>
  <si>
    <t>1142252378</t>
  </si>
  <si>
    <t>https://podminky.urs.cz/item/CS_URS_2025_01/997013509</t>
  </si>
  <si>
    <t>74,152*9 'Přepočtené koeficientem množství</t>
  </si>
  <si>
    <t>7</t>
  </si>
  <si>
    <t>997013871</t>
  </si>
  <si>
    <t>Poplatek za uložení stavebního odpadu na recyklační skládce (skládkovné) směsného stavebního a demoličního zatříděného do Katalogu odpadů pod kódem 17 09 04</t>
  </si>
  <si>
    <t>-1286365605</t>
  </si>
  <si>
    <t>https://podminky.urs.cz/item/CS_URS_2025_01/997013871</t>
  </si>
  <si>
    <t xml:space="preserve">Poznámka k souboru cen:_x000d_
1. Ceny uvedené v souboru cen je doporučeno upravit podle aktuálních cen místně příslušné skládky odpadů._x000d_
2. Uložení odpadů neuvedených v souboru cen se oceňuje individuálně._x000d_
</t>
  </si>
  <si>
    <t>998</t>
  </si>
  <si>
    <t>Přesun hmot</t>
  </si>
  <si>
    <t>8</t>
  </si>
  <si>
    <t>998011003</t>
  </si>
  <si>
    <t>Přesun hmot pro budovy občanské výstavby, bydlení, výrobu a služby s nosnou svislou konstrukcí zděnou z cihel, tvárnic nebo kamene vodorovná dopravní vzdálenost do 100 m základní pro budovy výšky přes 12 do 24 m</t>
  </si>
  <si>
    <t>162392754</t>
  </si>
  <si>
    <t>https://podminky.urs.cz/item/CS_URS_2025_01/998011003</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</si>
  <si>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</si>
  <si>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</si>
  <si>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</si>
  <si>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</si>
  <si>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</si>
  <si>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711111011</t>
  </si>
  <si>
    <t>Provedení izolace proti zemní vlhkosti natěradly a tmely za studena na ploše vodorovné V nátěrem suspensí asfaltovou</t>
  </si>
  <si>
    <t>16</t>
  </si>
  <si>
    <t>289437980</t>
  </si>
  <si>
    <t>https://podminky.urs.cz/item/CS_URS_2025_01/711111011</t>
  </si>
  <si>
    <t>střecha</t>
  </si>
  <si>
    <t>1266,94</t>
  </si>
  <si>
    <t>711112011</t>
  </si>
  <si>
    <t>Provedení izolace proti zemní vlhkosti natěradly a tmely za studena na ploše svislé S nátěrem suspensí asfaltovou</t>
  </si>
  <si>
    <t>-547999232</t>
  </si>
  <si>
    <t>https://podminky.urs.cz/item/CS_URS_2025_01/711112011</t>
  </si>
  <si>
    <t xml:space="preserve">atika svisle  1</t>
  </si>
  <si>
    <t>0,5*(7,55+0,8+7,25+2,4+8,22+21,33+7,67+15,55+8,35+1,616*2+1,795*6+3,233+1,616)</t>
  </si>
  <si>
    <t xml:space="preserve">atika svisle  2</t>
  </si>
  <si>
    <t>0,5*(7,56+25,36+19,8+10,35+8,25+15,55+0,86*3)</t>
  </si>
  <si>
    <t xml:space="preserve">atika svisle  3</t>
  </si>
  <si>
    <t>0,5*(22+3,83+15,4+7+3,48+2,53+4,45+1,5+7,5+1,5+4,56+2,78+11,3+16,6)</t>
  </si>
  <si>
    <t>11</t>
  </si>
  <si>
    <t>M</t>
  </si>
  <si>
    <t>11163346</t>
  </si>
  <si>
    <t>suspenze hydroizolační asfaltová</t>
  </si>
  <si>
    <t>32</t>
  </si>
  <si>
    <t>-287068962</t>
  </si>
  <si>
    <t>1266,94*0,0003</t>
  </si>
  <si>
    <t>145,926*0,0004</t>
  </si>
  <si>
    <t>711141559</t>
  </si>
  <si>
    <t>Provedení izolace proti zemní vlhkosti pásy přitavením NAIP na ploše vodorovné V</t>
  </si>
  <si>
    <t>-666092181</t>
  </si>
  <si>
    <t>https://podminky.urs.cz/item/CS_URS_2025_01/711141559</t>
  </si>
  <si>
    <t>13</t>
  </si>
  <si>
    <t>711142559</t>
  </si>
  <si>
    <t>Provedení izolace proti zemní vlhkosti pásy přitavením NAIP na ploše svislé S</t>
  </si>
  <si>
    <t>1714717062</t>
  </si>
  <si>
    <t>https://podminky.urs.cz/item/CS_URS_2025_01/711142559</t>
  </si>
  <si>
    <t>14</t>
  </si>
  <si>
    <t>62853004</t>
  </si>
  <si>
    <t>pás asfaltový natavitelný modifikovaný SBS s vložkou ze skleněné tkaniny a spalitelnou PE fólií nebo jemnozrnným minerálním posypem na horním povrchu tl 4,0mm</t>
  </si>
  <si>
    <t>1223393520</t>
  </si>
  <si>
    <t>1266,94+145,926</t>
  </si>
  <si>
    <t>1412,866*1,1 'Přepočtené koeficientem množství</t>
  </si>
  <si>
    <t>15</t>
  </si>
  <si>
    <t>998711103</t>
  </si>
  <si>
    <t>Přesun hmot pro izolace proti vodě, vlhkosti a plynům stanovený z hmotnosti přesunovaného materiálu vodorovná dopravní vzdálenost do 50 m základní v objektech výšky přes 12 do 60 m</t>
  </si>
  <si>
    <t>-1204980293</t>
  </si>
  <si>
    <t>https://podminky.urs.cz/item/CS_URS_2025_01/998711103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</si>
  <si>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</si>
  <si>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</si>
  <si>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</si>
  <si>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712331101</t>
  </si>
  <si>
    <t>Provedení povlakové krytiny střech plochých do 10° pásy na sucho AIP nebo NAIP</t>
  </si>
  <si>
    <t>-674459128</t>
  </si>
  <si>
    <t>https://podminky.urs.cz/item/CS_URS_2025_01/712331101</t>
  </si>
  <si>
    <t>17</t>
  </si>
  <si>
    <t>R-010203</t>
  </si>
  <si>
    <t>separační netkaná textilie ze skleněných vláken pl. hm. 120g/m2</t>
  </si>
  <si>
    <t>R-položka</t>
  </si>
  <si>
    <t>-1636175962</t>
  </si>
  <si>
    <t>1266,94*1,1 'Přepočtené koeficientem množství</t>
  </si>
  <si>
    <t>18</t>
  </si>
  <si>
    <t>712340833</t>
  </si>
  <si>
    <t>Odstranění povlakové krytiny střech plochých do 10° z přitavených pásů NAIP v plné ploše třívrstvé</t>
  </si>
  <si>
    <t>1387032470</t>
  </si>
  <si>
    <t>https://podminky.urs.cz/item/CS_URS_2025_01/712340833</t>
  </si>
  <si>
    <t>19</t>
  </si>
  <si>
    <t>712363354</t>
  </si>
  <si>
    <t>Povlakové krytiny střech plochých do 10° z tvarovaných poplastovaných lišt pro mPVC stěnová lišta vyhnutá rš 71 mm</t>
  </si>
  <si>
    <t>m</t>
  </si>
  <si>
    <t>640985857</t>
  </si>
  <si>
    <t>https://podminky.urs.cz/item/CS_URS_2025_01/712363354</t>
  </si>
  <si>
    <t>prvek 12/OP</t>
  </si>
  <si>
    <t>20</t>
  </si>
  <si>
    <t>prvek 12a/OP</t>
  </si>
  <si>
    <t>7,6+15,6+8,7+8,5+0,9+0,9+2,0+2,2+3,2</t>
  </si>
  <si>
    <t>712363604</t>
  </si>
  <si>
    <t>Provedení povlakové krytiny střech plochých do 10° z mechanicky kotvených hydroizolačních fólií včetně položení fólie a horkovzdušného svaření tl. tepelné izolace přes 240 mm budovy výšky do 18 m, kotvené do betonu vnitřní pole</t>
  </si>
  <si>
    <t>210426057</t>
  </si>
  <si>
    <t>https://podminky.urs.cz/item/CS_URS_2025_01/712363604</t>
  </si>
  <si>
    <t xml:space="preserve">srřecha 1  (zleva)</t>
  </si>
  <si>
    <t>219+26,5+4+10,64+4</t>
  </si>
  <si>
    <t>-2,14*(21,416*2+2,4*2-1,616-3,233)</t>
  </si>
  <si>
    <t>-1,6*2*(15,871-2,14*2-1,795)</t>
  </si>
  <si>
    <t>atika svisle</t>
  </si>
  <si>
    <t>Mezisoučet</t>
  </si>
  <si>
    <t xml:space="preserve">srřecha 2  prostřední</t>
  </si>
  <si>
    <t>341,5+15,1+5,7</t>
  </si>
  <si>
    <t>-2,6*25,853*2</t>
  </si>
  <si>
    <t>-1,6*(15,871*2-2,6*4-2,17-2,0)</t>
  </si>
  <si>
    <t>srřecha 3 vpravo</t>
  </si>
  <si>
    <t>574+66,5</t>
  </si>
  <si>
    <t>-3,5*(37,884+10,0+1,0+8,5+1,0+4,0)</t>
  </si>
  <si>
    <t>-1,67*(16,68-3,5*2+15,871+7,405+3,524)</t>
  </si>
  <si>
    <t>712363605</t>
  </si>
  <si>
    <t>Provedení povlakové krytiny střech plochých do 10° z mechanicky kotvených hydroizolačních fólií včetně položení fólie a horkovzdušného svaření tl. tepelné izolace přes 240 mm budovy výšky do 18 m, kotvené do betonu krajní pole</t>
  </si>
  <si>
    <t>770443733</t>
  </si>
  <si>
    <t>https://podminky.urs.cz/item/CS_URS_2025_01/712363605</t>
  </si>
  <si>
    <t>2,14*(21,416*2+2,4*2-1,616-3,233)</t>
  </si>
  <si>
    <t>1,6*2*(15,871-2,14*2-1,795)</t>
  </si>
  <si>
    <t>2,6*25,853*2</t>
  </si>
  <si>
    <t>1,6*(15,871*2-2,6*4-2,17-2,0)</t>
  </si>
  <si>
    <t>3,5*(37,884+10,0+1,0+8,5+1,0+4,0)</t>
  </si>
  <si>
    <t>1,67*(16,68-3,5*2+15,871+7,405+3,524)</t>
  </si>
  <si>
    <t>-261,571</t>
  </si>
  <si>
    <t>22</t>
  </si>
  <si>
    <t>712363606</t>
  </si>
  <si>
    <t>Provedení povlakové krytiny střech plochých do 10° z mechanicky kotvených hydroizolačních fólií včetně položení fólie a horkovzdušného svaření tl. tepelné izolace přes 240 mm budovy výšky do 18 m, kotvené do betonu rohové pole</t>
  </si>
  <si>
    <t>-1949274496</t>
  </si>
  <si>
    <t>https://podminky.urs.cz/item/CS_URS_2025_01/712363606</t>
  </si>
  <si>
    <t>2,14*5,35*3+8,168</t>
  </si>
  <si>
    <t>1,6*(3,95-2,14)*6</t>
  </si>
  <si>
    <t>2,6*6,46*4</t>
  </si>
  <si>
    <t>1,6*(3,95-2,6)*4</t>
  </si>
  <si>
    <t>3,5*8,67*4</t>
  </si>
  <si>
    <t>1,67*(4,17-3,5)*4</t>
  </si>
  <si>
    <t>23</t>
  </si>
  <si>
    <t>28322013</t>
  </si>
  <si>
    <t>fólie hydroizolační střešní mPVC mechanicky kotvená barevná tl 1,5mm</t>
  </si>
  <si>
    <t>906498963</t>
  </si>
  <si>
    <t>1412,865*1,1655 'Přepočtené koeficientem množství</t>
  </si>
  <si>
    <t>24</t>
  </si>
  <si>
    <t>998712103</t>
  </si>
  <si>
    <t>Přesun hmot pro povlakové krytiny stanovený z hmotnosti přesunovaného materiálu vodorovná dopravní vzdálenost do 50 m základní v objektech výšky přes 12 do 24 m</t>
  </si>
  <si>
    <t>873207573</t>
  </si>
  <si>
    <t>https://podminky.urs.cz/item/CS_URS_2025_01/998712103</t>
  </si>
  <si>
    <t>713</t>
  </si>
  <si>
    <t>Izolace tepelné</t>
  </si>
  <si>
    <t>25</t>
  </si>
  <si>
    <t>713131141</t>
  </si>
  <si>
    <t>Montáž tepelné izolace stěn rohožemi, pásy, deskami, dílci, bloky (izolační materiál ve specifikaci) lepením celoplošně bez mechanického kotvení</t>
  </si>
  <si>
    <t>987768531</t>
  </si>
  <si>
    <t>https://podminky.urs.cz/item/CS_URS_2025_01/713131141</t>
  </si>
  <si>
    <t>26</t>
  </si>
  <si>
    <t>63148100</t>
  </si>
  <si>
    <t>deska tepelně izolační minerální univerzální λ=0,038-0,039 tl 40mm</t>
  </si>
  <si>
    <t>-1922043241</t>
  </si>
  <si>
    <t>132,44*1,05 'Přepočtené koeficientem množství</t>
  </si>
  <si>
    <t>27</t>
  </si>
  <si>
    <t>713140811</t>
  </si>
  <si>
    <t>Odstranění tepelné izolace střech plochých z rohoží, pásů, dílců, desek, bloků nadstřešních izolací volně položených z vláknitých materiálů suchých, tloušťka izolace do 100 mm</t>
  </si>
  <si>
    <t>1354197586</t>
  </si>
  <si>
    <t>https://podminky.urs.cz/item/CS_URS_2025_01/713140811</t>
  </si>
  <si>
    <t xml:space="preserve">střecha </t>
  </si>
  <si>
    <t>SV</t>
  </si>
  <si>
    <t>28</t>
  </si>
  <si>
    <t>713141224</t>
  </si>
  <si>
    <t>Montáž tepelné izolace střech plochých mechanické přikotvení šrouby včetně dodávky šroubů, bez položení tepelné izolace tl. izolace do 100 mm do betonu lehčeného nebo zdiva</t>
  </si>
  <si>
    <t>-641242014</t>
  </si>
  <si>
    <t>https://podminky.urs.cz/item/CS_URS_2025_01/713141224</t>
  </si>
  <si>
    <t>atika svisle 1</t>
  </si>
  <si>
    <t xml:space="preserve">atika svisle 2 </t>
  </si>
  <si>
    <t>atika svisle 3</t>
  </si>
  <si>
    <t>29</t>
  </si>
  <si>
    <t>28372303</t>
  </si>
  <si>
    <t>deska EPS 100 pro konstrukce s běžným zatížením λ=0,037 tl 40mm</t>
  </si>
  <si>
    <t>1808873106</t>
  </si>
  <si>
    <t>145,926*1,1 'Přepočtené koeficientem množství</t>
  </si>
  <si>
    <t>30</t>
  </si>
  <si>
    <t>713141263</t>
  </si>
  <si>
    <t>Montáž tepelné izolace střech plochých mechanické přikotvení šrouby včetně dodávky šroubů, bez položení tepelné izolace tl. izolace přes 240 mm do betonu</t>
  </si>
  <si>
    <t>1619425020</t>
  </si>
  <si>
    <t>https://podminky.urs.cz/item/CS_URS_2025_01/713141263</t>
  </si>
  <si>
    <t xml:space="preserve">rovná část  tl. 150 mm + klíny 20-410 mm - 365 mm</t>
  </si>
  <si>
    <t>219+341,5+574</t>
  </si>
  <si>
    <t>31</t>
  </si>
  <si>
    <t>28372317</t>
  </si>
  <si>
    <t>deska EPS 100 pro konstrukce s běžným zatížením λ=0,037 tl 150mm</t>
  </si>
  <si>
    <t>-1610817235</t>
  </si>
  <si>
    <t>1134,5*1,1 'Přepočtené koeficientem množství</t>
  </si>
  <si>
    <t>28376141</t>
  </si>
  <si>
    <t>klín izolační spád do 5% EPS 100</t>
  </si>
  <si>
    <t>1888446845</t>
  </si>
  <si>
    <t>1134,5*(0,02+0,41)/2</t>
  </si>
  <si>
    <t>243,9175*1,1 'Přepočtené koeficientem množství</t>
  </si>
  <si>
    <t>33</t>
  </si>
  <si>
    <t>998713103</t>
  </si>
  <si>
    <t>Přesun hmot pro izolace tepelné stanovený z hmotnosti přesunovaného materiálu vodorovná dopravní vzdálenost do 50 m s užitím mechanizace v objektech výšky přes 12 m do 24 m</t>
  </si>
  <si>
    <t>-997544655</t>
  </si>
  <si>
    <t>https://podminky.urs.cz/item/CS_URS_2025_01/998713103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</si>
  <si>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</si>
  <si>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762</t>
  </si>
  <si>
    <t>Konstrukce tesařské</t>
  </si>
  <si>
    <t>34</t>
  </si>
  <si>
    <t>762341034</t>
  </si>
  <si>
    <t>Bednění střech střech rovných sklonu do 60° s vyřezáním otvorů z dřevoštěpkových desek OSB šroubovaných na rošt na sraz, tloušťky desky 18 mm</t>
  </si>
  <si>
    <t>886613777</t>
  </si>
  <si>
    <t>https://podminky.urs.cz/item/CS_URS_2025_01/762341034</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</si>
  <si>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</si>
  <si>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35</t>
  </si>
  <si>
    <t>762341811</t>
  </si>
  <si>
    <t>Demontáž bednění a laťování bednění střech rovných, obloukových, sklonu do 60° se všemi nadstřešními konstrukcemi z prken hrubých, hoblovaných tl. do 32 mm</t>
  </si>
  <si>
    <t>1714333352</t>
  </si>
  <si>
    <t>https://podminky.urs.cz/item/CS_URS_2025_01/762341811</t>
  </si>
  <si>
    <t>36</t>
  </si>
  <si>
    <t>762342441</t>
  </si>
  <si>
    <t>Montáž laťování montáž lišt trojúhelníkových</t>
  </si>
  <si>
    <t>1802152725</t>
  </si>
  <si>
    <t>https://podminky.urs.cz/item/CS_URS_2025_01/762342441</t>
  </si>
  <si>
    <t>((7,55+0,8+7,25+2,4+15,55+8,35)/0,5+1)*0,61</t>
  </si>
  <si>
    <t>((8,22+21,33+7,67)/0,5+1)*0,5</t>
  </si>
  <si>
    <t>(10,35/0,5+1)*0,55</t>
  </si>
  <si>
    <t>(25,86/0,5+1)*0,6</t>
  </si>
  <si>
    <t>((22+3,83+15,4+7+3,48+2,53+4,45+1,5+7,5+1,5+4,56+2,78+11,3+16,6)/0,5+1)*0,61</t>
  </si>
  <si>
    <t>37</t>
  </si>
  <si>
    <t>60514114</t>
  </si>
  <si>
    <t>řezivo jehličnaté lať impregnovaná dl 4 m</t>
  </si>
  <si>
    <t>-1055021731</t>
  </si>
  <si>
    <t>261,03*0,04*0,06</t>
  </si>
  <si>
    <t>38</t>
  </si>
  <si>
    <t>762395000</t>
  </si>
  <si>
    <t>Spojovací prostředky krovů, bednění a laťování, nadstřešních konstrukcí svorníky, prkna, hřebíky, pásová ocel, vruty</t>
  </si>
  <si>
    <t>-458960954</t>
  </si>
  <si>
    <t>https://podminky.urs.cz/item/CS_URS_2025_01/762395000</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</si>
  <si>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</si>
  <si>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0,626*0,06*0,04</t>
  </si>
  <si>
    <t>132,44*0,018</t>
  </si>
  <si>
    <t>39</t>
  </si>
  <si>
    <t>998762103</t>
  </si>
  <si>
    <t>Přesun hmot pro konstrukce tesařské stanovený z hmotnosti přesunovaného materiálu vodorovná dopravní vzdálenost do 50 m základní v objektech výšky přes 12 do 24 m</t>
  </si>
  <si>
    <t>-408084481</t>
  </si>
  <si>
    <t>https://podminky.urs.cz/item/CS_URS_2025_01/998762103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</si>
  <si>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</si>
  <si>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764</t>
  </si>
  <si>
    <t>Konstrukce klempířské</t>
  </si>
  <si>
    <t>40</t>
  </si>
  <si>
    <t>764141331</t>
  </si>
  <si>
    <t>Krytina ze svitků nebo tabulí z titanzinkového lesklého válcovaného plechu s úpravou u okapů, prostupů a výčnělků střechy rovné drážkováním z tabulí, velikosti 1000 x 2000 mm, sklon střechy do 30°</t>
  </si>
  <si>
    <t>-1289022252</t>
  </si>
  <si>
    <t>https://podminky.urs.cz/item/CS_URS_2025_01/764141331</t>
  </si>
  <si>
    <t>9/OP</t>
  </si>
  <si>
    <t>1,04*(2,17+1,97)</t>
  </si>
  <si>
    <t>41</t>
  </si>
  <si>
    <t>764245308</t>
  </si>
  <si>
    <t>Oplechování horních ploch zdí a nadezdívek (atik) z titanzinkového lesklého válcovaného plechu celoplošně lepené rš 750 mm</t>
  </si>
  <si>
    <t>-1543486557</t>
  </si>
  <si>
    <t>https://podminky.urs.cz/item/CS_URS_2025_01/764245308</t>
  </si>
  <si>
    <t>8/OP</t>
  </si>
  <si>
    <t>10,45+3,58+22,5+17,82+11,7+2,88+5,14+1,49+7,12+1,59+5,05</t>
  </si>
  <si>
    <t>3,1+3,63+7,5+26,34+8,43+1,35+8,15+2,6+8,45+16,2+16,75</t>
  </si>
  <si>
    <t>42</t>
  </si>
  <si>
    <t>764246344</t>
  </si>
  <si>
    <t>Oplechování parapetů z titanzinkového lesklého válcovaného plechu rovných celoplošně lepené, bez rohů rš 330 mm</t>
  </si>
  <si>
    <t>2096335500</t>
  </si>
  <si>
    <t>https://podminky.urs.cz/item/CS_URS_2025_01/764246344</t>
  </si>
  <si>
    <t>10/OP</t>
  </si>
  <si>
    <t>8,7+22,5</t>
  </si>
  <si>
    <t>43</t>
  </si>
  <si>
    <t>76424R-06</t>
  </si>
  <si>
    <t>Oplechování horních ploch zdí a nadezdívek (atik) z titanzinkového lesklého válcovaného plechu celoplošně lepené rš 550 mm</t>
  </si>
  <si>
    <t>1680222936</t>
  </si>
  <si>
    <t>prvek 8a/OP</t>
  </si>
  <si>
    <t>22,32+8,2+8,77</t>
  </si>
  <si>
    <t>44</t>
  </si>
  <si>
    <t>764311613</t>
  </si>
  <si>
    <t>Lemování zdí z pozinkovaného plechu s povrchovou úpravou boční nebo horní rovné, střech s krytinou skládanou mimo prejzovou rš 250 mm</t>
  </si>
  <si>
    <t>881291226</t>
  </si>
  <si>
    <t>https://podminky.urs.cz/item/CS_URS_2025_01/764311613</t>
  </si>
  <si>
    <t>prvek 19/OP</t>
  </si>
  <si>
    <t>24,8</t>
  </si>
  <si>
    <t>prvek 20/OP</t>
  </si>
  <si>
    <t>prvek 21/OP</t>
  </si>
  <si>
    <t>2,5+6,5</t>
  </si>
  <si>
    <t>45</t>
  </si>
  <si>
    <t>764541305</t>
  </si>
  <si>
    <t>Žlab podokapní z titanzinkového lesklého válcovaného plechu včetně háků a čel půlkruhový rš 330 mm</t>
  </si>
  <si>
    <t>142145969</t>
  </si>
  <si>
    <t>https://podminky.urs.cz/item/CS_URS_2025_01/764541305</t>
  </si>
  <si>
    <t>prvek 17/OS</t>
  </si>
  <si>
    <t>4,9</t>
  </si>
  <si>
    <t>46</t>
  </si>
  <si>
    <t>764541346</t>
  </si>
  <si>
    <t>Žlab podokapní z titanzinkového lesklého válcovaného plechu kotlík oválný (trychtýřový), rš žlabu/průměr svodu 330/100 mm</t>
  </si>
  <si>
    <t>kus</t>
  </si>
  <si>
    <t>-638764707</t>
  </si>
  <si>
    <t>https://podminky.urs.cz/item/CS_URS_2025_01/764541346</t>
  </si>
  <si>
    <t>47</t>
  </si>
  <si>
    <t>764548323</t>
  </si>
  <si>
    <t>Svod z titanzinkového lesklého válcovaného plechu včetně objímek, kolen a odskoků kruhový, průměru 100 mm</t>
  </si>
  <si>
    <t>-1674973637</t>
  </si>
  <si>
    <t>https://podminky.urs.cz/item/CS_URS_2025_01/764548323</t>
  </si>
  <si>
    <t>prvek 18/OS</t>
  </si>
  <si>
    <t>3,5</t>
  </si>
  <si>
    <t>48</t>
  </si>
  <si>
    <t>76480203R</t>
  </si>
  <si>
    <t>Spojovací materiál(příponky, připojovací lišty,.. (specifikace viz PD)</t>
  </si>
  <si>
    <t>kpl</t>
  </si>
  <si>
    <t>-1288912460</t>
  </si>
  <si>
    <t>49</t>
  </si>
  <si>
    <t>998764103</t>
  </si>
  <si>
    <t>Přesun hmot pro konstrukce klempířské stanovený z hmotnosti přesunovaného materiálu vodorovná dopravní vzdálenost do 50 m základní v objektech výšky přes 12 do 24 m</t>
  </si>
  <si>
    <t>766819700</t>
  </si>
  <si>
    <t>https://podminky.urs.cz/item/CS_URS_2025_01/998764103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</si>
  <si>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</si>
  <si>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D.1.4.1. - Hromosvod</t>
  </si>
  <si>
    <t xml:space="preserve">    741 - Elektroinstalace - silnoproud</t>
  </si>
  <si>
    <t>741</t>
  </si>
  <si>
    <t>Elektroinstalace - silnoproud</t>
  </si>
  <si>
    <t>741410021</t>
  </si>
  <si>
    <t>Montáž uzemňovacího vedení s upevněním, propojením a připojením pomocí svorek v zemi s izolací spojů pásku průřezu do 120 mm2 v městské zástavbě</t>
  </si>
  <si>
    <t>-401688949</t>
  </si>
  <si>
    <t>https://podminky.urs.cz/item/CS_URS_2025_01/741410021</t>
  </si>
  <si>
    <t>35442062</t>
  </si>
  <si>
    <t>pás zemnící 30x4mm FeZn</t>
  </si>
  <si>
    <t>kg</t>
  </si>
  <si>
    <t>1955197031</t>
  </si>
  <si>
    <t>50*0,95</t>
  </si>
  <si>
    <t>47,5*1,05 'Přepočtené koeficientem množství</t>
  </si>
  <si>
    <t>741420103</t>
  </si>
  <si>
    <t>Montáž oddáleného vedení držáků na trubku</t>
  </si>
  <si>
    <t>1532002746</t>
  </si>
  <si>
    <t>https://podminky.urs.cz/item/CS_URS_2025_01/741420103</t>
  </si>
  <si>
    <t>35442194</t>
  </si>
  <si>
    <t>držák oddáleného hromosvodu FeZn na trubku bez pásky k uchycení</t>
  </si>
  <si>
    <t>-71157878</t>
  </si>
  <si>
    <t>741420121</t>
  </si>
  <si>
    <t>Montáž oddáleného vedení izolační tyče</t>
  </si>
  <si>
    <t>-313160397</t>
  </si>
  <si>
    <t>https://podminky.urs.cz/item/CS_URS_2025_01/741420121</t>
  </si>
  <si>
    <t>35442209</t>
  </si>
  <si>
    <t>tyč izolační GFK pro vodič, příložky a spoj. mat. FeZn 430mm</t>
  </si>
  <si>
    <t>1361406761</t>
  </si>
  <si>
    <t>741430005</t>
  </si>
  <si>
    <t>Montáž jímacích tyčí délky do 3 m, na stojan</t>
  </si>
  <si>
    <t>-1635524488</t>
  </si>
  <si>
    <t>https://podminky.urs.cz/item/CS_URS_2025_01/741430005</t>
  </si>
  <si>
    <t>35441124</t>
  </si>
  <si>
    <t>tyč jímací s rovným koncem 3000mm nerez</t>
  </si>
  <si>
    <t>-1974484003</t>
  </si>
  <si>
    <t>35442176</t>
  </si>
  <si>
    <t>objímka jímací tyče FeZn</t>
  </si>
  <si>
    <t>-263666989</t>
  </si>
  <si>
    <t>35442179</t>
  </si>
  <si>
    <t>očnice lanová nerez</t>
  </si>
  <si>
    <t>-1657235254</t>
  </si>
  <si>
    <t>31452180</t>
  </si>
  <si>
    <t>svorka lanová Pz D 6mm</t>
  </si>
  <si>
    <t>1683091762</t>
  </si>
  <si>
    <t>35442178</t>
  </si>
  <si>
    <t>lanko pr. 3mm nerez</t>
  </si>
  <si>
    <t>-1637258635</t>
  </si>
  <si>
    <t>35442241</t>
  </si>
  <si>
    <t>napínací šroub pozinkovaná litina, oko-hák, závit M 6</t>
  </si>
  <si>
    <t>-76417044</t>
  </si>
  <si>
    <t>35442182</t>
  </si>
  <si>
    <t>stojan pro jímací tyč s rovným koncem, FeZn, s plastbetonovými podpěrami, pro jímač do 4000mm - rozpětí podpěr 700mm</t>
  </si>
  <si>
    <t>1330594085</t>
  </si>
  <si>
    <t>35442175</t>
  </si>
  <si>
    <t>podložka pod betonový podstavec 19 kg</t>
  </si>
  <si>
    <t>530222587</t>
  </si>
  <si>
    <t>35442174</t>
  </si>
  <si>
    <t>podstavec betonový 19 kg</t>
  </si>
  <si>
    <t>-1235569917</t>
  </si>
  <si>
    <t>741440001</t>
  </si>
  <si>
    <t>Montáž zemnicích desek a tyčí s připojením na svodové nebo uzemňovací vedení bez příslušenství desek, vel. 2000 x 250 mm</t>
  </si>
  <si>
    <t>-977883788</t>
  </si>
  <si>
    <t>https://podminky.urs.cz/item/CS_URS_2025_01/741440001</t>
  </si>
  <si>
    <t>35442050</t>
  </si>
  <si>
    <t>deska zemnící s přivařeným páskem 2000x250mm</t>
  </si>
  <si>
    <t>-1787940276</t>
  </si>
  <si>
    <t>741440031</t>
  </si>
  <si>
    <t>Montáž zemnicích desek a tyčí s připojením na svodové nebo uzemňovací vedení bez příslušenství tyčí, délky do 2 m</t>
  </si>
  <si>
    <t>-508782997</t>
  </si>
  <si>
    <t>https://podminky.urs.cz/item/CS_URS_2025_01/741440031</t>
  </si>
  <si>
    <t>35442090</t>
  </si>
  <si>
    <t>tyč zemnící 2m FeZn</t>
  </si>
  <si>
    <t>1749935727</t>
  </si>
  <si>
    <t>21-01</t>
  </si>
  <si>
    <t>Stávající hromosvod (dmtž dle PD)</t>
  </si>
  <si>
    <t>2056129391</t>
  </si>
  <si>
    <t>21-02</t>
  </si>
  <si>
    <t>Stávající hromosvod na atice (sejmutí )</t>
  </si>
  <si>
    <t>-1909231843</t>
  </si>
  <si>
    <t>741420001</t>
  </si>
  <si>
    <t>Montáž hromosvodného vedení svodových drátů nebo lan s podpěrami, Ø do 10 mm</t>
  </si>
  <si>
    <t>298127506</t>
  </si>
  <si>
    <t>https://podminky.urs.cz/item/CS_URS_2025_01/741420001</t>
  </si>
  <si>
    <t xml:space="preserve">Poznámka k souboru cen:_x000d_
1. Svodovými dráty se rozumí i jímací vedení na střeše._x000d_
</t>
  </si>
  <si>
    <t>650+50</t>
  </si>
  <si>
    <t>35441077</t>
  </si>
  <si>
    <t>drát D 8mm AlMgSi</t>
  </si>
  <si>
    <t>248881713</t>
  </si>
  <si>
    <t>650*0,135</t>
  </si>
  <si>
    <t>87,75*1,05 'Přepočtené koeficientem množství</t>
  </si>
  <si>
    <t>35441073</t>
  </si>
  <si>
    <t>drát D 10mm FeZn</t>
  </si>
  <si>
    <t>-1574256570</t>
  </si>
  <si>
    <t>50*0,62</t>
  </si>
  <si>
    <t>31*1,05 'Přepočtené koeficientem množství</t>
  </si>
  <si>
    <t>35441415</t>
  </si>
  <si>
    <t>podpěra vedení FeZn do zdiva 150mm</t>
  </si>
  <si>
    <t>-781876032</t>
  </si>
  <si>
    <t>35441560</t>
  </si>
  <si>
    <t>podpěra vedení FeZn na plechovou krytinu 110mm</t>
  </si>
  <si>
    <t>-700033508</t>
  </si>
  <si>
    <t>741420021</t>
  </si>
  <si>
    <t>Montáž hromosvodného vedení svorek se 2 šrouby</t>
  </si>
  <si>
    <t>1182340298</t>
  </si>
  <si>
    <t>https://podminky.urs.cz/item/CS_URS_2025_01/741420021</t>
  </si>
  <si>
    <t>35442039</t>
  </si>
  <si>
    <t>svorka uzemnění nerez pro zemnící pásku</t>
  </si>
  <si>
    <t>-129127122</t>
  </si>
  <si>
    <t>741420022</t>
  </si>
  <si>
    <t>Montáž hromosvodného vedení svorek se 3 a více šrouby</t>
  </si>
  <si>
    <t>-671905552</t>
  </si>
  <si>
    <t>https://podminky.urs.cz/item/CS_URS_2025_01/741420022</t>
  </si>
  <si>
    <t>12+15+20+40</t>
  </si>
  <si>
    <t>35442036</t>
  </si>
  <si>
    <t>svorka uzemnění nerez připojovací</t>
  </si>
  <si>
    <t>-342471349</t>
  </si>
  <si>
    <t>35442034</t>
  </si>
  <si>
    <t>svorka uzemnění nerez zkušební, 81mm</t>
  </si>
  <si>
    <t>-311658705</t>
  </si>
  <si>
    <t>35442037</t>
  </si>
  <si>
    <t>svorka uzemnění nerez křížová</t>
  </si>
  <si>
    <t>-1136533058</t>
  </si>
  <si>
    <t>35442033</t>
  </si>
  <si>
    <t>svorka uzemnění nerez spojovací</t>
  </si>
  <si>
    <t>-2037374702</t>
  </si>
  <si>
    <t>741420051</t>
  </si>
  <si>
    <t>Montáž hromosvodného vedení ochranných prvků úhelníků nebo trubek s držáky do zdiva</t>
  </si>
  <si>
    <t>2040996627</t>
  </si>
  <si>
    <t>https://podminky.urs.cz/item/CS_URS_2025_01/741420051</t>
  </si>
  <si>
    <t>12+24</t>
  </si>
  <si>
    <t>35441802</t>
  </si>
  <si>
    <t>úhelník ochranný na ochranu svodu - 1700mm, nerez</t>
  </si>
  <si>
    <t>576810143</t>
  </si>
  <si>
    <t>35441838</t>
  </si>
  <si>
    <t>držák ochranného úhelníku středový s vrutem - 250mm, Cu</t>
  </si>
  <si>
    <t>-1077953640</t>
  </si>
  <si>
    <t>741420083</t>
  </si>
  <si>
    <t>Montáž hromosvodného vedení doplňků štítků k označení svodů</t>
  </si>
  <si>
    <t>-1488992026</t>
  </si>
  <si>
    <t>https://podminky.urs.cz/item/CS_URS_2025_01/741420083</t>
  </si>
  <si>
    <t>35442110</t>
  </si>
  <si>
    <t>štítek plastový - čísla svodů</t>
  </si>
  <si>
    <t>-865979202</t>
  </si>
  <si>
    <t>743801001</t>
  </si>
  <si>
    <t>Barva nátěrová S2820 2v1 (dod+mtž)</t>
  </si>
  <si>
    <t>2115587909</t>
  </si>
  <si>
    <t>35442235</t>
  </si>
  <si>
    <t>antikorozní páska petrolátová</t>
  </si>
  <si>
    <t>1011331241</t>
  </si>
  <si>
    <t>998741123</t>
  </si>
  <si>
    <t>Přesun hmot pro silnoproud stanovený z hmotnosti přesunovaného materiálu vodorovná dopravní vzdálenost do 50 m ruční (bez užití mechanizace) v objektech výšky přes 12 do 24 m</t>
  </si>
  <si>
    <t>-372619635</t>
  </si>
  <si>
    <t>https://podminky.urs.cz/item/CS_URS_2025_01/998741123</t>
  </si>
  <si>
    <t>D.1.4.4. - Záchytný systém na střeše</t>
  </si>
  <si>
    <t xml:space="preserve">    800 - Záchytný systém</t>
  </si>
  <si>
    <t>800</t>
  </si>
  <si>
    <t>Záchytný systém</t>
  </si>
  <si>
    <t>80001</t>
  </si>
  <si>
    <t>Montáž záchytného systému</t>
  </si>
  <si>
    <t>791280982</t>
  </si>
  <si>
    <t>80002</t>
  </si>
  <si>
    <t>Revize a předání do užívání</t>
  </si>
  <si>
    <t>-387823088</t>
  </si>
  <si>
    <t>80003</t>
  </si>
  <si>
    <t>Výrobní projektová dokumentace</t>
  </si>
  <si>
    <t>-803629986</t>
  </si>
  <si>
    <t>DOD-U1</t>
  </si>
  <si>
    <t xml:space="preserve">kotvící bod   dl.400 mm</t>
  </si>
  <si>
    <t>1028864901</t>
  </si>
  <si>
    <t>DOD-U2</t>
  </si>
  <si>
    <t xml:space="preserve">kotvící bod   dl.500 mm</t>
  </si>
  <si>
    <t>-1096534808</t>
  </si>
  <si>
    <t>DOD-U3</t>
  </si>
  <si>
    <t xml:space="preserve">kotvící bod   dl.600 mm</t>
  </si>
  <si>
    <t>-1199068051</t>
  </si>
  <si>
    <t>DOD-U4</t>
  </si>
  <si>
    <t xml:space="preserve">kotvící bod   dl.700 mm</t>
  </si>
  <si>
    <t>-1739237599</t>
  </si>
  <si>
    <t>DOD-001</t>
  </si>
  <si>
    <t>montážní lano</t>
  </si>
  <si>
    <t>-2106900484</t>
  </si>
  <si>
    <t>DOD-002</t>
  </si>
  <si>
    <t>set pro údržbu střechy, obsahuje zachycovací postroj, spojovací lano 15m a vak</t>
  </si>
  <si>
    <t>2022028835</t>
  </si>
  <si>
    <t>DOD-003</t>
  </si>
  <si>
    <t>skříňka pro uložení OOPP</t>
  </si>
  <si>
    <t>1092995454</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</si>
  <si>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</si>
  <si>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</si>
  <si>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</si>
  <si>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</si>
  <si>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</si>
  <si>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</si>
  <si>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VRN1</t>
  </si>
  <si>
    <t>Průzkumné, geodetické a projektové práce</t>
  </si>
  <si>
    <t>013254000</t>
  </si>
  <si>
    <t>Dokumentace skutečného provedení stavby</t>
  </si>
  <si>
    <t>1024</t>
  </si>
  <si>
    <t>953792143</t>
  </si>
  <si>
    <t>https://podminky.urs.cz/item/CS_URS_2025_01/013254000</t>
  </si>
  <si>
    <t>VRN3</t>
  </si>
  <si>
    <t>Zařízení staveniště</t>
  </si>
  <si>
    <t>030001000</t>
  </si>
  <si>
    <t>210298024</t>
  </si>
  <si>
    <t>https://podminky.urs.cz/item/CS_URS_2025_01/030001000</t>
  </si>
  <si>
    <t>Vybudování, provoz a odstranění zařízení staveniště vč. zařízení připojení na energie a zajištění</t>
  </si>
  <si>
    <t>měření jejich spotřeby</t>
  </si>
  <si>
    <t>- kanceláře a soc. zázemí bude umístěno v objektu bývalé vrátnice</t>
  </si>
  <si>
    <t>- stabební mechanizace a stroje</t>
  </si>
  <si>
    <t>- staveništní výtah (montáž, pronájem, demontáž)</t>
  </si>
  <si>
    <t>- schoz suti (montáž, pronájem, demontáž)</t>
  </si>
  <si>
    <t>- 3x kontejner (vč. plachet a kropení suti)</t>
  </si>
  <si>
    <t>- mezideponie</t>
  </si>
  <si>
    <t>- bezpečnostní zabezpečení stavby</t>
  </si>
  <si>
    <t>- závěrečný úklid staveniště i komunikací</t>
  </si>
  <si>
    <t>- úprava terénu (uvedení do původního stavu)</t>
  </si>
  <si>
    <t>- čistící zóny</t>
  </si>
  <si>
    <t>034103000</t>
  </si>
  <si>
    <t>Oplocení staveniště</t>
  </si>
  <si>
    <t>1946285526</t>
  </si>
  <si>
    <t>https://podminky.urs.cz/item/CS_URS_2025_01/034103000</t>
  </si>
  <si>
    <t xml:space="preserve"> - oplocení staveniště - zřírení, pronájem 7 měsíců, demontáž, doprava</t>
  </si>
  <si>
    <t>- 3x brána 5,0 m</t>
  </si>
  <si>
    <t>- 1x brána 2,0 m</t>
  </si>
  <si>
    <t>250</t>
  </si>
  <si>
    <t>034303000</t>
  </si>
  <si>
    <t>Dopravní značení na staveništi</t>
  </si>
  <si>
    <t>-681199004</t>
  </si>
  <si>
    <t>https://podminky.urs.cz/item/CS_URS_2025_01/034303000</t>
  </si>
  <si>
    <t>034503000</t>
  </si>
  <si>
    <t>Informační tabule na staveništi</t>
  </si>
  <si>
    <t>-1707614020</t>
  </si>
  <si>
    <t>https://podminky.urs.cz/item/CS_URS_2025_01/034503000</t>
  </si>
  <si>
    <t>VRN4</t>
  </si>
  <si>
    <t>Inženýrská činnost</t>
  </si>
  <si>
    <t>043194000</t>
  </si>
  <si>
    <t>Ostatní zkoušky</t>
  </si>
  <si>
    <t>608667381</t>
  </si>
  <si>
    <t>https://podminky.urs.cz/item/CS_URS_2025_01/043194000</t>
  </si>
  <si>
    <t>- revize hromosvodu</t>
  </si>
  <si>
    <t>- revize elektro</t>
  </si>
  <si>
    <t>045303000</t>
  </si>
  <si>
    <t>Koordinační činnost</t>
  </si>
  <si>
    <t>-1717829596</t>
  </si>
  <si>
    <t>https://podminky.urs.cz/item/CS_URS_2025_01/045303000</t>
  </si>
  <si>
    <t>VRN6</t>
  </si>
  <si>
    <t>Územní vlivy</t>
  </si>
  <si>
    <t>065002000</t>
  </si>
  <si>
    <t>Mimostaveništní doprava materiálů</t>
  </si>
  <si>
    <t>-458187029</t>
  </si>
  <si>
    <t>https://podminky.urs.cz/item/CS_URS_2025_01/065002000</t>
  </si>
  <si>
    <t>VRN7</t>
  </si>
  <si>
    <t>Provozní vlivy</t>
  </si>
  <si>
    <t>079002000</t>
  </si>
  <si>
    <t>Ostatní provozní vlivy</t>
  </si>
  <si>
    <t>-291397512</t>
  </si>
  <si>
    <t>https://podminky.urs.cz/item/CS_URS_2025_01/079002000</t>
  </si>
  <si>
    <t>koordinace stavby s plynulým chodem oddělení</t>
  </si>
  <si>
    <t>- zajištění provozu jednotlivých oddělení v pavilonu, bezpečný pohyb osob po dobu výstavby</t>
  </si>
  <si>
    <t>- zajištění hygienických podmínek (fluk, prašnost,..)</t>
  </si>
  <si>
    <t>SEZNAM FIGUR</t>
  </si>
  <si>
    <t>Výměra</t>
  </si>
  <si>
    <t>N</t>
  </si>
  <si>
    <t>nadpraží</t>
  </si>
  <si>
    <t xml:space="preserve">"1.np"  1,0+1,2*18+1,25*17+1,6*2+0,76*8+1,65</t>
  </si>
  <si>
    <t xml:space="preserve">"2.np"  0,8*3+1,67+1,2*24+1,25*19+1,37+1,45+0,77*6</t>
  </si>
  <si>
    <t xml:space="preserve">"3.np"  1,48*2+1,2*42+0,76*9</t>
  </si>
  <si>
    <t xml:space="preserve">"4.np"  1,2*22+0,75*9</t>
  </si>
  <si>
    <t xml:space="preserve">"5.np"  1,2</t>
  </si>
  <si>
    <t>P</t>
  </si>
  <si>
    <t>parapety</t>
  </si>
  <si>
    <t>SO</t>
  </si>
  <si>
    <t>svislé ostění</t>
  </si>
  <si>
    <t xml:space="preserve">"1.np"  2*(2,6*8+1,5*3+2,6*2+2,7*4+2,6*6+2,6*13+2,7*8+2,1+1,72*2)</t>
  </si>
  <si>
    <t xml:space="preserve">"2.np"  2*(2,6*5+2,6*3+2,7*10+2,6*4+2,7*5+2,4*3+2,1+1,18*2+2,6*22)</t>
  </si>
  <si>
    <t xml:space="preserve">"3.np"  2*(2,1*33+2,1*2+2,1*9+4,8*3+2,1*6)</t>
  </si>
  <si>
    <t xml:space="preserve">"4.np"  2*(2,1*16+2,1*9+1,2+2,1*5)</t>
  </si>
  <si>
    <t xml:space="preserve">"5.np"  2*0,94</t>
  </si>
  <si>
    <t>střecha vstupu</t>
  </si>
  <si>
    <t>špalety</t>
  </si>
  <si>
    <t>naspraží</t>
  </si>
  <si>
    <t>264,25+4,5</t>
  </si>
  <si>
    <t>3,0*2</t>
  </si>
  <si>
    <t>VO</t>
  </si>
  <si>
    <t>vnitřní ostění měněných oken</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</si>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</sst>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3" fillId="0" borderId="0" applyNumberFormat="0" applyFill="0" applyBorder="0" applyAlignment="0" applyProtection="0"/>
  </cellStyleXfs>
  <cellXfs count="39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8" fillId="0" borderId="0" xfId="0" applyFont="1" applyAlignment="1" applyProtection="1">
      <alignment vertical="center" wrapText="1"/>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9" fillId="2" borderId="20" xfId="0" applyFont="1" applyFill="1" applyBorder="1" applyAlignment="1" applyProtection="1">
      <alignment horizontal="left" vertical="center"/>
      <protection locked="0"/>
    </xf>
    <xf numFmtId="0" fontId="39"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51" fillId="0" borderId="27" xfId="0" applyFont="1" applyBorder="1" applyAlignment="1" applyProtection="1">
      <alignment horizontal="left" vertical="center"/>
    </xf>
    <xf numFmtId="0" fontId="52" fillId="0" borderId="1" xfId="0" applyFont="1" applyBorder="1" applyAlignment="1" applyProtection="1">
      <alignment vertical="top"/>
    </xf>
    <xf numFmtId="0" fontId="52" fillId="0" borderId="1" xfId="0" applyFont="1" applyBorder="1" applyAlignment="1" applyProtection="1">
      <alignment horizontal="left" vertical="center"/>
    </xf>
    <xf numFmtId="0" fontId="52" fillId="0" borderId="1" xfId="0" applyFont="1" applyBorder="1" applyAlignment="1" applyProtection="1">
      <alignment horizontal="center" vertical="center"/>
    </xf>
    <xf numFmtId="49" fontId="52" fillId="0" borderId="1" xfId="0" applyNumberFormat="1" applyFont="1" applyBorder="1" applyAlignment="1" applyProtection="1">
      <alignment horizontal="left" vertical="center"/>
    </xf>
    <xf numFmtId="0" fontId="51" fillId="0" borderId="28" xfId="0" applyFont="1" applyBorder="1" applyAlignment="1" applyProtection="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632450121" TargetMode="External" /><Relationship Id="rId2" Type="http://schemas.openxmlformats.org/officeDocument/2006/relationships/hyperlink" Target="https://podminky.urs.cz/item/CS_URS_2025_01/952902501" TargetMode="External" /><Relationship Id="rId3" Type="http://schemas.openxmlformats.org/officeDocument/2006/relationships/hyperlink" Target="https://podminky.urs.cz/item/CS_URS_2025_01/962032241" TargetMode="External" /><Relationship Id="rId4" Type="http://schemas.openxmlformats.org/officeDocument/2006/relationships/hyperlink" Target="https://podminky.urs.cz/item/CS_URS_2025_01/997013116" TargetMode="External" /><Relationship Id="rId5" Type="http://schemas.openxmlformats.org/officeDocument/2006/relationships/hyperlink" Target="https://podminky.urs.cz/item/CS_URS_2025_01/997013501" TargetMode="External" /><Relationship Id="rId6" Type="http://schemas.openxmlformats.org/officeDocument/2006/relationships/hyperlink" Target="https://podminky.urs.cz/item/CS_URS_2025_01/997013509" TargetMode="External" /><Relationship Id="rId7" Type="http://schemas.openxmlformats.org/officeDocument/2006/relationships/hyperlink" Target="https://podminky.urs.cz/item/CS_URS_2025_01/997013871" TargetMode="External" /><Relationship Id="rId8" Type="http://schemas.openxmlformats.org/officeDocument/2006/relationships/hyperlink" Target="https://podminky.urs.cz/item/CS_URS_2025_01/998011003" TargetMode="External" /><Relationship Id="rId9" Type="http://schemas.openxmlformats.org/officeDocument/2006/relationships/hyperlink" Target="https://podminky.urs.cz/item/CS_URS_2025_01/711111011" TargetMode="External" /><Relationship Id="rId10" Type="http://schemas.openxmlformats.org/officeDocument/2006/relationships/hyperlink" Target="https://podminky.urs.cz/item/CS_URS_2025_01/711112011" TargetMode="External" /><Relationship Id="rId11" Type="http://schemas.openxmlformats.org/officeDocument/2006/relationships/hyperlink" Target="https://podminky.urs.cz/item/CS_URS_2025_01/711141559" TargetMode="External" /><Relationship Id="rId12" Type="http://schemas.openxmlformats.org/officeDocument/2006/relationships/hyperlink" Target="https://podminky.urs.cz/item/CS_URS_2025_01/711142559" TargetMode="External" /><Relationship Id="rId13" Type="http://schemas.openxmlformats.org/officeDocument/2006/relationships/hyperlink" Target="https://podminky.urs.cz/item/CS_URS_2025_01/998711103" TargetMode="External" /><Relationship Id="rId14" Type="http://schemas.openxmlformats.org/officeDocument/2006/relationships/hyperlink" Target="https://podminky.urs.cz/item/CS_URS_2025_01/712331101" TargetMode="External" /><Relationship Id="rId15" Type="http://schemas.openxmlformats.org/officeDocument/2006/relationships/hyperlink" Target="https://podminky.urs.cz/item/CS_URS_2025_01/712340833" TargetMode="External" /><Relationship Id="rId16" Type="http://schemas.openxmlformats.org/officeDocument/2006/relationships/hyperlink" Target="https://podminky.urs.cz/item/CS_URS_2025_01/712363354" TargetMode="External" /><Relationship Id="rId17" Type="http://schemas.openxmlformats.org/officeDocument/2006/relationships/hyperlink" Target="https://podminky.urs.cz/item/CS_URS_2025_01/712363604" TargetMode="External" /><Relationship Id="rId18" Type="http://schemas.openxmlformats.org/officeDocument/2006/relationships/hyperlink" Target="https://podminky.urs.cz/item/CS_URS_2025_01/712363605" TargetMode="External" /><Relationship Id="rId19" Type="http://schemas.openxmlformats.org/officeDocument/2006/relationships/hyperlink" Target="https://podminky.urs.cz/item/CS_URS_2025_01/712363606" TargetMode="External" /><Relationship Id="rId20" Type="http://schemas.openxmlformats.org/officeDocument/2006/relationships/hyperlink" Target="https://podminky.urs.cz/item/CS_URS_2025_01/998712103" TargetMode="External" /><Relationship Id="rId21" Type="http://schemas.openxmlformats.org/officeDocument/2006/relationships/hyperlink" Target="https://podminky.urs.cz/item/CS_URS_2025_01/713131141" TargetMode="External" /><Relationship Id="rId22" Type="http://schemas.openxmlformats.org/officeDocument/2006/relationships/hyperlink" Target="https://podminky.urs.cz/item/CS_URS_2025_01/713140811" TargetMode="External" /><Relationship Id="rId23" Type="http://schemas.openxmlformats.org/officeDocument/2006/relationships/hyperlink" Target="https://podminky.urs.cz/item/CS_URS_2025_01/713141224" TargetMode="External" /><Relationship Id="rId24" Type="http://schemas.openxmlformats.org/officeDocument/2006/relationships/hyperlink" Target="https://podminky.urs.cz/item/CS_URS_2025_01/713141263" TargetMode="External" /><Relationship Id="rId25" Type="http://schemas.openxmlformats.org/officeDocument/2006/relationships/hyperlink" Target="https://podminky.urs.cz/item/CS_URS_2025_01/998713103" TargetMode="External" /><Relationship Id="rId26" Type="http://schemas.openxmlformats.org/officeDocument/2006/relationships/hyperlink" Target="https://podminky.urs.cz/item/CS_URS_2025_01/762341034" TargetMode="External" /><Relationship Id="rId27" Type="http://schemas.openxmlformats.org/officeDocument/2006/relationships/hyperlink" Target="https://podminky.urs.cz/item/CS_URS_2025_01/762341811" TargetMode="External" /><Relationship Id="rId28" Type="http://schemas.openxmlformats.org/officeDocument/2006/relationships/hyperlink" Target="https://podminky.urs.cz/item/CS_URS_2025_01/762342441" TargetMode="External" /><Relationship Id="rId29" Type="http://schemas.openxmlformats.org/officeDocument/2006/relationships/hyperlink" Target="https://podminky.urs.cz/item/CS_URS_2025_01/762395000" TargetMode="External" /><Relationship Id="rId30" Type="http://schemas.openxmlformats.org/officeDocument/2006/relationships/hyperlink" Target="https://podminky.urs.cz/item/CS_URS_2025_01/998762103" TargetMode="External" /><Relationship Id="rId31" Type="http://schemas.openxmlformats.org/officeDocument/2006/relationships/hyperlink" Target="https://podminky.urs.cz/item/CS_URS_2025_01/764141331" TargetMode="External" /><Relationship Id="rId32" Type="http://schemas.openxmlformats.org/officeDocument/2006/relationships/hyperlink" Target="https://podminky.urs.cz/item/CS_URS_2025_01/764245308" TargetMode="External" /><Relationship Id="rId33" Type="http://schemas.openxmlformats.org/officeDocument/2006/relationships/hyperlink" Target="https://podminky.urs.cz/item/CS_URS_2025_01/764246344" TargetMode="External" /><Relationship Id="rId34" Type="http://schemas.openxmlformats.org/officeDocument/2006/relationships/hyperlink" Target="https://podminky.urs.cz/item/CS_URS_2025_01/764311613" TargetMode="External" /><Relationship Id="rId35" Type="http://schemas.openxmlformats.org/officeDocument/2006/relationships/hyperlink" Target="https://podminky.urs.cz/item/CS_URS_2025_01/764541305" TargetMode="External" /><Relationship Id="rId36" Type="http://schemas.openxmlformats.org/officeDocument/2006/relationships/hyperlink" Target="https://podminky.urs.cz/item/CS_URS_2025_01/764541346" TargetMode="External" /><Relationship Id="rId37" Type="http://schemas.openxmlformats.org/officeDocument/2006/relationships/hyperlink" Target="https://podminky.urs.cz/item/CS_URS_2025_01/764548323" TargetMode="External" /><Relationship Id="rId38" Type="http://schemas.openxmlformats.org/officeDocument/2006/relationships/hyperlink" Target="https://podminky.urs.cz/item/CS_URS_2025_01/998764103" TargetMode="External" /><Relationship Id="rId39"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5_01/741410021" TargetMode="External" /><Relationship Id="rId2" Type="http://schemas.openxmlformats.org/officeDocument/2006/relationships/hyperlink" Target="https://podminky.urs.cz/item/CS_URS_2025_01/741420103" TargetMode="External" /><Relationship Id="rId3" Type="http://schemas.openxmlformats.org/officeDocument/2006/relationships/hyperlink" Target="https://podminky.urs.cz/item/CS_URS_2025_01/741420121" TargetMode="External" /><Relationship Id="rId4" Type="http://schemas.openxmlformats.org/officeDocument/2006/relationships/hyperlink" Target="https://podminky.urs.cz/item/CS_URS_2025_01/741430005" TargetMode="External" /><Relationship Id="rId5" Type="http://schemas.openxmlformats.org/officeDocument/2006/relationships/hyperlink" Target="https://podminky.urs.cz/item/CS_URS_2025_01/741440001" TargetMode="External" /><Relationship Id="rId6" Type="http://schemas.openxmlformats.org/officeDocument/2006/relationships/hyperlink" Target="https://podminky.urs.cz/item/CS_URS_2025_01/741440031" TargetMode="External" /><Relationship Id="rId7" Type="http://schemas.openxmlformats.org/officeDocument/2006/relationships/hyperlink" Target="https://podminky.urs.cz/item/CS_URS_2025_01/741420001" TargetMode="External" /><Relationship Id="rId8" Type="http://schemas.openxmlformats.org/officeDocument/2006/relationships/hyperlink" Target="https://podminky.urs.cz/item/CS_URS_2025_01/741420021" TargetMode="External" /><Relationship Id="rId9" Type="http://schemas.openxmlformats.org/officeDocument/2006/relationships/hyperlink" Target="https://podminky.urs.cz/item/CS_URS_2025_01/741420022" TargetMode="External" /><Relationship Id="rId10" Type="http://schemas.openxmlformats.org/officeDocument/2006/relationships/hyperlink" Target="https://podminky.urs.cz/item/CS_URS_2025_01/741420051" TargetMode="External" /><Relationship Id="rId11" Type="http://schemas.openxmlformats.org/officeDocument/2006/relationships/hyperlink" Target="https://podminky.urs.cz/item/CS_URS_2025_01/741420083" TargetMode="External" /><Relationship Id="rId12" Type="http://schemas.openxmlformats.org/officeDocument/2006/relationships/hyperlink" Target="https://podminky.urs.cz/item/CS_URS_2025_01/998741123" TargetMode="External" /><Relationship Id="rId13"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5_01/013254000" TargetMode="External" /><Relationship Id="rId2" Type="http://schemas.openxmlformats.org/officeDocument/2006/relationships/hyperlink" Target="https://podminky.urs.cz/item/CS_URS_2025_01/030001000" TargetMode="External" /><Relationship Id="rId3" Type="http://schemas.openxmlformats.org/officeDocument/2006/relationships/hyperlink" Target="https://podminky.urs.cz/item/CS_URS_2025_01/034103000" TargetMode="External" /><Relationship Id="rId4" Type="http://schemas.openxmlformats.org/officeDocument/2006/relationships/hyperlink" Target="https://podminky.urs.cz/item/CS_URS_2025_01/034303000" TargetMode="External" /><Relationship Id="rId5" Type="http://schemas.openxmlformats.org/officeDocument/2006/relationships/hyperlink" Target="https://podminky.urs.cz/item/CS_URS_2025_01/034503000" TargetMode="External" /><Relationship Id="rId6" Type="http://schemas.openxmlformats.org/officeDocument/2006/relationships/hyperlink" Target="https://podminky.urs.cz/item/CS_URS_2025_01/043194000" TargetMode="External" /><Relationship Id="rId7" Type="http://schemas.openxmlformats.org/officeDocument/2006/relationships/hyperlink" Target="https://podminky.urs.cz/item/CS_URS_2025_01/045303000" TargetMode="External" /><Relationship Id="rId8" Type="http://schemas.openxmlformats.org/officeDocument/2006/relationships/hyperlink" Target="https://podminky.urs.cz/item/CS_URS_2025_01/065002000" TargetMode="External" /><Relationship Id="rId9" Type="http://schemas.openxmlformats.org/officeDocument/2006/relationships/hyperlink" Target="https://podminky.urs.cz/item/CS_URS_2025_01/079002000" TargetMode="External" /><Relationship Id="rId10"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18</v>
      </c>
    </row>
    <row r="7" s="1" customFormat="1" ht="12" customHeight="1">
      <c r="B7" s="24"/>
      <c r="C7" s="25"/>
      <c r="D7" s="35" t="s">
        <v>19</v>
      </c>
      <c r="E7" s="25"/>
      <c r="F7" s="25"/>
      <c r="G7" s="25"/>
      <c r="H7" s="25"/>
      <c r="I7" s="25"/>
      <c r="J7" s="25"/>
      <c r="K7" s="30" t="s">
        <v>20</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21</v>
      </c>
      <c r="AL7" s="25"/>
      <c r="AM7" s="25"/>
      <c r="AN7" s="30" t="s">
        <v>22</v>
      </c>
      <c r="AO7" s="25"/>
      <c r="AP7" s="25"/>
      <c r="AQ7" s="25"/>
      <c r="AR7" s="23"/>
      <c r="BE7" s="34"/>
      <c r="BS7" s="20" t="s">
        <v>23</v>
      </c>
    </row>
    <row r="8" s="1" customFormat="1" ht="12" customHeight="1">
      <c r="B8" s="24"/>
      <c r="C8" s="25"/>
      <c r="D8" s="35" t="s">
        <v>24</v>
      </c>
      <c r="E8" s="25"/>
      <c r="F8" s="25"/>
      <c r="G8" s="25"/>
      <c r="H8" s="25"/>
      <c r="I8" s="25"/>
      <c r="J8" s="25"/>
      <c r="K8" s="30" t="s">
        <v>25</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26</v>
      </c>
      <c r="AL8" s="25"/>
      <c r="AM8" s="25"/>
      <c r="AN8" s="36" t="s">
        <v>27</v>
      </c>
      <c r="AO8" s="25"/>
      <c r="AP8" s="25"/>
      <c r="AQ8" s="25"/>
      <c r="AR8" s="23"/>
      <c r="BE8" s="34"/>
      <c r="BS8" s="20" t="s">
        <v>28</v>
      </c>
    </row>
    <row r="9" s="1" customFormat="1" ht="29.28" customHeight="1">
      <c r="B9" s="24"/>
      <c r="C9" s="25"/>
      <c r="D9" s="29" t="s">
        <v>29</v>
      </c>
      <c r="E9" s="25"/>
      <c r="F9" s="25"/>
      <c r="G9" s="25"/>
      <c r="H9" s="25"/>
      <c r="I9" s="25"/>
      <c r="J9" s="25"/>
      <c r="K9" s="37" t="s">
        <v>30</v>
      </c>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31</v>
      </c>
    </row>
    <row r="10" s="1" customFormat="1" ht="12" customHeight="1">
      <c r="B10" s="24"/>
      <c r="C10" s="25"/>
      <c r="D10" s="35" t="s">
        <v>32</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33</v>
      </c>
      <c r="AL10" s="25"/>
      <c r="AM10" s="25"/>
      <c r="AN10" s="30" t="s">
        <v>34</v>
      </c>
      <c r="AO10" s="25"/>
      <c r="AP10" s="25"/>
      <c r="AQ10" s="25"/>
      <c r="AR10" s="23"/>
      <c r="BE10" s="34"/>
      <c r="BS10" s="20" t="s">
        <v>18</v>
      </c>
    </row>
    <row r="11" s="1" customFormat="1" ht="18.48" customHeight="1">
      <c r="B11" s="24"/>
      <c r="C11" s="25"/>
      <c r="D11" s="25"/>
      <c r="E11" s="30" t="s">
        <v>35</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36</v>
      </c>
      <c r="AL11" s="25"/>
      <c r="AM11" s="25"/>
      <c r="AN11" s="30" t="s">
        <v>34</v>
      </c>
      <c r="AO11" s="25"/>
      <c r="AP11" s="25"/>
      <c r="AQ11" s="25"/>
      <c r="AR11" s="23"/>
      <c r="BE11" s="34"/>
      <c r="BS11" s="20" t="s">
        <v>18</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18</v>
      </c>
    </row>
    <row r="13" s="1" customFormat="1" ht="12" customHeight="1">
      <c r="B13" s="24"/>
      <c r="C13" s="25"/>
      <c r="D13" s="35" t="s">
        <v>37</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33</v>
      </c>
      <c r="AL13" s="25"/>
      <c r="AM13" s="25"/>
      <c r="AN13" s="38" t="s">
        <v>38</v>
      </c>
      <c r="AO13" s="25"/>
      <c r="AP13" s="25"/>
      <c r="AQ13" s="25"/>
      <c r="AR13" s="23"/>
      <c r="BE13" s="34"/>
      <c r="BS13" s="20" t="s">
        <v>18</v>
      </c>
    </row>
    <row r="14">
      <c r="B14" s="24"/>
      <c r="C14" s="25"/>
      <c r="D14" s="25"/>
      <c r="E14" s="38" t="s">
        <v>38</v>
      </c>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5" t="s">
        <v>36</v>
      </c>
      <c r="AL14" s="25"/>
      <c r="AM14" s="25"/>
      <c r="AN14" s="38" t="s">
        <v>38</v>
      </c>
      <c r="AO14" s="25"/>
      <c r="AP14" s="25"/>
      <c r="AQ14" s="25"/>
      <c r="AR14" s="23"/>
      <c r="BE14" s="34"/>
      <c r="BS14" s="20" t="s">
        <v>18</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39</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33</v>
      </c>
      <c r="AL16" s="25"/>
      <c r="AM16" s="25"/>
      <c r="AN16" s="30" t="s">
        <v>34</v>
      </c>
      <c r="AO16" s="25"/>
      <c r="AP16" s="25"/>
      <c r="AQ16" s="25"/>
      <c r="AR16" s="23"/>
      <c r="BE16" s="34"/>
      <c r="BS16" s="20" t="s">
        <v>4</v>
      </c>
    </row>
    <row r="17" s="1" customFormat="1" ht="18.48" customHeight="1">
      <c r="B17" s="24"/>
      <c r="C17" s="25"/>
      <c r="D17" s="25"/>
      <c r="E17" s="30" t="s">
        <v>40</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36</v>
      </c>
      <c r="AL17" s="25"/>
      <c r="AM17" s="25"/>
      <c r="AN17" s="30" t="s">
        <v>34</v>
      </c>
      <c r="AO17" s="25"/>
      <c r="AP17" s="25"/>
      <c r="AQ17" s="25"/>
      <c r="AR17" s="23"/>
      <c r="BE17" s="34"/>
      <c r="BS17" s="20" t="s">
        <v>4</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41</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33</v>
      </c>
      <c r="AL19" s="25"/>
      <c r="AM19" s="25"/>
      <c r="AN19" s="30" t="s">
        <v>34</v>
      </c>
      <c r="AO19" s="25"/>
      <c r="AP19" s="25"/>
      <c r="AQ19" s="25"/>
      <c r="AR19" s="23"/>
      <c r="BE19" s="34"/>
      <c r="BS19" s="20" t="s">
        <v>6</v>
      </c>
    </row>
    <row r="20" s="1" customFormat="1" ht="18.48" customHeight="1">
      <c r="B20" s="24"/>
      <c r="C20" s="25"/>
      <c r="D20" s="25"/>
      <c r="E20" s="30" t="s">
        <v>42</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36</v>
      </c>
      <c r="AL20" s="25"/>
      <c r="AM20" s="25"/>
      <c r="AN20" s="30" t="s">
        <v>34</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43</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71.25" customHeight="1">
      <c r="B23" s="24"/>
      <c r="C23" s="25"/>
      <c r="D23" s="25"/>
      <c r="E23" s="40" t="s">
        <v>44</v>
      </c>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5"/>
      <c r="AQ25" s="25"/>
      <c r="AR25" s="23"/>
      <c r="BE25" s="34"/>
    </row>
    <row r="26" s="2" customFormat="1" ht="25.92" customHeight="1">
      <c r="A26" s="42"/>
      <c r="B26" s="43"/>
      <c r="C26" s="44"/>
      <c r="D26" s="45" t="s">
        <v>45</v>
      </c>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7">
        <f>ROUND(AG54,2)</f>
        <v>0</v>
      </c>
      <c r="AL26" s="46"/>
      <c r="AM26" s="46"/>
      <c r="AN26" s="46"/>
      <c r="AO26" s="46"/>
      <c r="AP26" s="44"/>
      <c r="AQ26" s="44"/>
      <c r="AR26" s="48"/>
      <c r="BE26" s="34"/>
    </row>
    <row r="27" s="2" customFormat="1" ht="6.96" customHeight="1">
      <c r="A27" s="42"/>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8"/>
      <c r="BE27" s="34"/>
    </row>
    <row r="28" s="2" customFormat="1">
      <c r="A28" s="42"/>
      <c r="B28" s="43"/>
      <c r="C28" s="44"/>
      <c r="D28" s="44"/>
      <c r="E28" s="44"/>
      <c r="F28" s="44"/>
      <c r="G28" s="44"/>
      <c r="H28" s="44"/>
      <c r="I28" s="44"/>
      <c r="J28" s="44"/>
      <c r="K28" s="44"/>
      <c r="L28" s="49" t="s">
        <v>46</v>
      </c>
      <c r="M28" s="49"/>
      <c r="N28" s="49"/>
      <c r="O28" s="49"/>
      <c r="P28" s="49"/>
      <c r="Q28" s="44"/>
      <c r="R28" s="44"/>
      <c r="S28" s="44"/>
      <c r="T28" s="44"/>
      <c r="U28" s="44"/>
      <c r="V28" s="44"/>
      <c r="W28" s="49" t="s">
        <v>47</v>
      </c>
      <c r="X28" s="49"/>
      <c r="Y28" s="49"/>
      <c r="Z28" s="49"/>
      <c r="AA28" s="49"/>
      <c r="AB28" s="49"/>
      <c r="AC28" s="49"/>
      <c r="AD28" s="49"/>
      <c r="AE28" s="49"/>
      <c r="AF28" s="44"/>
      <c r="AG28" s="44"/>
      <c r="AH28" s="44"/>
      <c r="AI28" s="44"/>
      <c r="AJ28" s="44"/>
      <c r="AK28" s="49" t="s">
        <v>48</v>
      </c>
      <c r="AL28" s="49"/>
      <c r="AM28" s="49"/>
      <c r="AN28" s="49"/>
      <c r="AO28" s="49"/>
      <c r="AP28" s="44"/>
      <c r="AQ28" s="44"/>
      <c r="AR28" s="48"/>
      <c r="BE28" s="34"/>
    </row>
    <row r="29" s="3" customFormat="1" ht="14.4" customHeight="1">
      <c r="A29" s="3"/>
      <c r="B29" s="50"/>
      <c r="C29" s="51"/>
      <c r="D29" s="35" t="s">
        <v>49</v>
      </c>
      <c r="E29" s="51"/>
      <c r="F29" s="35" t="s">
        <v>50</v>
      </c>
      <c r="G29" s="51"/>
      <c r="H29" s="51"/>
      <c r="I29" s="51"/>
      <c r="J29" s="51"/>
      <c r="K29" s="51"/>
      <c r="L29" s="52">
        <v>0.20999999999999999</v>
      </c>
      <c r="M29" s="51"/>
      <c r="N29" s="51"/>
      <c r="O29" s="51"/>
      <c r="P29" s="51"/>
      <c r="Q29" s="51"/>
      <c r="R29" s="51"/>
      <c r="S29" s="51"/>
      <c r="T29" s="51"/>
      <c r="U29" s="51"/>
      <c r="V29" s="51"/>
      <c r="W29" s="53">
        <f>ROUND(AZ54, 2)</f>
        <v>0</v>
      </c>
      <c r="X29" s="51"/>
      <c r="Y29" s="51"/>
      <c r="Z29" s="51"/>
      <c r="AA29" s="51"/>
      <c r="AB29" s="51"/>
      <c r="AC29" s="51"/>
      <c r="AD29" s="51"/>
      <c r="AE29" s="51"/>
      <c r="AF29" s="51"/>
      <c r="AG29" s="51"/>
      <c r="AH29" s="51"/>
      <c r="AI29" s="51"/>
      <c r="AJ29" s="51"/>
      <c r="AK29" s="53">
        <f>ROUND(AV54, 2)</f>
        <v>0</v>
      </c>
      <c r="AL29" s="51"/>
      <c r="AM29" s="51"/>
      <c r="AN29" s="51"/>
      <c r="AO29" s="51"/>
      <c r="AP29" s="51"/>
      <c r="AQ29" s="51"/>
      <c r="AR29" s="54"/>
      <c r="BE29" s="55"/>
    </row>
    <row r="30" s="3" customFormat="1" ht="14.4" customHeight="1">
      <c r="A30" s="3"/>
      <c r="B30" s="50"/>
      <c r="C30" s="51"/>
      <c r="D30" s="51"/>
      <c r="E30" s="51"/>
      <c r="F30" s="35" t="s">
        <v>51</v>
      </c>
      <c r="G30" s="51"/>
      <c r="H30" s="51"/>
      <c r="I30" s="51"/>
      <c r="J30" s="51"/>
      <c r="K30" s="51"/>
      <c r="L30" s="52">
        <v>0.12</v>
      </c>
      <c r="M30" s="51"/>
      <c r="N30" s="51"/>
      <c r="O30" s="51"/>
      <c r="P30" s="51"/>
      <c r="Q30" s="51"/>
      <c r="R30" s="51"/>
      <c r="S30" s="51"/>
      <c r="T30" s="51"/>
      <c r="U30" s="51"/>
      <c r="V30" s="51"/>
      <c r="W30" s="53">
        <f>ROUND(BA54, 2)</f>
        <v>0</v>
      </c>
      <c r="X30" s="51"/>
      <c r="Y30" s="51"/>
      <c r="Z30" s="51"/>
      <c r="AA30" s="51"/>
      <c r="AB30" s="51"/>
      <c r="AC30" s="51"/>
      <c r="AD30" s="51"/>
      <c r="AE30" s="51"/>
      <c r="AF30" s="51"/>
      <c r="AG30" s="51"/>
      <c r="AH30" s="51"/>
      <c r="AI30" s="51"/>
      <c r="AJ30" s="51"/>
      <c r="AK30" s="53">
        <f>ROUND(AW54, 2)</f>
        <v>0</v>
      </c>
      <c r="AL30" s="51"/>
      <c r="AM30" s="51"/>
      <c r="AN30" s="51"/>
      <c r="AO30" s="51"/>
      <c r="AP30" s="51"/>
      <c r="AQ30" s="51"/>
      <c r="AR30" s="54"/>
      <c r="BE30" s="55"/>
    </row>
    <row r="31" hidden="1" s="3" customFormat="1" ht="14.4" customHeight="1">
      <c r="A31" s="3"/>
      <c r="B31" s="50"/>
      <c r="C31" s="51"/>
      <c r="D31" s="51"/>
      <c r="E31" s="51"/>
      <c r="F31" s="35" t="s">
        <v>52</v>
      </c>
      <c r="G31" s="51"/>
      <c r="H31" s="51"/>
      <c r="I31" s="51"/>
      <c r="J31" s="51"/>
      <c r="K31" s="51"/>
      <c r="L31" s="52">
        <v>0.20999999999999999</v>
      </c>
      <c r="M31" s="51"/>
      <c r="N31" s="51"/>
      <c r="O31" s="51"/>
      <c r="P31" s="51"/>
      <c r="Q31" s="51"/>
      <c r="R31" s="51"/>
      <c r="S31" s="51"/>
      <c r="T31" s="51"/>
      <c r="U31" s="51"/>
      <c r="V31" s="51"/>
      <c r="W31" s="53">
        <f>ROUND(BB54, 2)</f>
        <v>0</v>
      </c>
      <c r="X31" s="51"/>
      <c r="Y31" s="51"/>
      <c r="Z31" s="51"/>
      <c r="AA31" s="51"/>
      <c r="AB31" s="51"/>
      <c r="AC31" s="51"/>
      <c r="AD31" s="51"/>
      <c r="AE31" s="51"/>
      <c r="AF31" s="51"/>
      <c r="AG31" s="51"/>
      <c r="AH31" s="51"/>
      <c r="AI31" s="51"/>
      <c r="AJ31" s="51"/>
      <c r="AK31" s="53">
        <v>0</v>
      </c>
      <c r="AL31" s="51"/>
      <c r="AM31" s="51"/>
      <c r="AN31" s="51"/>
      <c r="AO31" s="51"/>
      <c r="AP31" s="51"/>
      <c r="AQ31" s="51"/>
      <c r="AR31" s="54"/>
      <c r="BE31" s="55"/>
    </row>
    <row r="32" hidden="1" s="3" customFormat="1" ht="14.4" customHeight="1">
      <c r="A32" s="3"/>
      <c r="B32" s="50"/>
      <c r="C32" s="51"/>
      <c r="D32" s="51"/>
      <c r="E32" s="51"/>
      <c r="F32" s="35" t="s">
        <v>53</v>
      </c>
      <c r="G32" s="51"/>
      <c r="H32" s="51"/>
      <c r="I32" s="51"/>
      <c r="J32" s="51"/>
      <c r="K32" s="51"/>
      <c r="L32" s="52">
        <v>0.12</v>
      </c>
      <c r="M32" s="51"/>
      <c r="N32" s="51"/>
      <c r="O32" s="51"/>
      <c r="P32" s="51"/>
      <c r="Q32" s="51"/>
      <c r="R32" s="51"/>
      <c r="S32" s="51"/>
      <c r="T32" s="51"/>
      <c r="U32" s="51"/>
      <c r="V32" s="51"/>
      <c r="W32" s="53">
        <f>ROUND(BC54, 2)</f>
        <v>0</v>
      </c>
      <c r="X32" s="51"/>
      <c r="Y32" s="51"/>
      <c r="Z32" s="51"/>
      <c r="AA32" s="51"/>
      <c r="AB32" s="51"/>
      <c r="AC32" s="51"/>
      <c r="AD32" s="51"/>
      <c r="AE32" s="51"/>
      <c r="AF32" s="51"/>
      <c r="AG32" s="51"/>
      <c r="AH32" s="51"/>
      <c r="AI32" s="51"/>
      <c r="AJ32" s="51"/>
      <c r="AK32" s="53">
        <v>0</v>
      </c>
      <c r="AL32" s="51"/>
      <c r="AM32" s="51"/>
      <c r="AN32" s="51"/>
      <c r="AO32" s="51"/>
      <c r="AP32" s="51"/>
      <c r="AQ32" s="51"/>
      <c r="AR32" s="54"/>
      <c r="BE32" s="55"/>
    </row>
    <row r="33" hidden="1" s="3" customFormat="1" ht="14.4" customHeight="1">
      <c r="A33" s="3"/>
      <c r="B33" s="50"/>
      <c r="C33" s="51"/>
      <c r="D33" s="51"/>
      <c r="E33" s="51"/>
      <c r="F33" s="35" t="s">
        <v>54</v>
      </c>
      <c r="G33" s="51"/>
      <c r="H33" s="51"/>
      <c r="I33" s="51"/>
      <c r="J33" s="51"/>
      <c r="K33" s="51"/>
      <c r="L33" s="52">
        <v>0</v>
      </c>
      <c r="M33" s="51"/>
      <c r="N33" s="51"/>
      <c r="O33" s="51"/>
      <c r="P33" s="51"/>
      <c r="Q33" s="51"/>
      <c r="R33" s="51"/>
      <c r="S33" s="51"/>
      <c r="T33" s="51"/>
      <c r="U33" s="51"/>
      <c r="V33" s="51"/>
      <c r="W33" s="53">
        <f>ROUND(BD54, 2)</f>
        <v>0</v>
      </c>
      <c r="X33" s="51"/>
      <c r="Y33" s="51"/>
      <c r="Z33" s="51"/>
      <c r="AA33" s="51"/>
      <c r="AB33" s="51"/>
      <c r="AC33" s="51"/>
      <c r="AD33" s="51"/>
      <c r="AE33" s="51"/>
      <c r="AF33" s="51"/>
      <c r="AG33" s="51"/>
      <c r="AH33" s="51"/>
      <c r="AI33" s="51"/>
      <c r="AJ33" s="51"/>
      <c r="AK33" s="53">
        <v>0</v>
      </c>
      <c r="AL33" s="51"/>
      <c r="AM33" s="51"/>
      <c r="AN33" s="51"/>
      <c r="AO33" s="51"/>
      <c r="AP33" s="51"/>
      <c r="AQ33" s="51"/>
      <c r="AR33" s="54"/>
      <c r="BE33" s="3"/>
    </row>
    <row r="34" s="2" customFormat="1" ht="6.96" customHeight="1">
      <c r="A34" s="42"/>
      <c r="B34" s="43"/>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8"/>
      <c r="BE34" s="42"/>
    </row>
    <row r="35" s="2" customFormat="1" ht="25.92" customHeight="1">
      <c r="A35" s="42"/>
      <c r="B35" s="43"/>
      <c r="C35" s="56"/>
      <c r="D35" s="57" t="s">
        <v>55</v>
      </c>
      <c r="E35" s="58"/>
      <c r="F35" s="58"/>
      <c r="G35" s="58"/>
      <c r="H35" s="58"/>
      <c r="I35" s="58"/>
      <c r="J35" s="58"/>
      <c r="K35" s="58"/>
      <c r="L35" s="58"/>
      <c r="M35" s="58"/>
      <c r="N35" s="58"/>
      <c r="O35" s="58"/>
      <c r="P35" s="58"/>
      <c r="Q35" s="58"/>
      <c r="R35" s="58"/>
      <c r="S35" s="58"/>
      <c r="T35" s="59" t="s">
        <v>56</v>
      </c>
      <c r="U35" s="58"/>
      <c r="V35" s="58"/>
      <c r="W35" s="58"/>
      <c r="X35" s="60" t="s">
        <v>57</v>
      </c>
      <c r="Y35" s="58"/>
      <c r="Z35" s="58"/>
      <c r="AA35" s="58"/>
      <c r="AB35" s="58"/>
      <c r="AC35" s="58"/>
      <c r="AD35" s="58"/>
      <c r="AE35" s="58"/>
      <c r="AF35" s="58"/>
      <c r="AG35" s="58"/>
      <c r="AH35" s="58"/>
      <c r="AI35" s="58"/>
      <c r="AJ35" s="58"/>
      <c r="AK35" s="61">
        <f>SUM(AK26:AK33)</f>
        <v>0</v>
      </c>
      <c r="AL35" s="58"/>
      <c r="AM35" s="58"/>
      <c r="AN35" s="58"/>
      <c r="AO35" s="62"/>
      <c r="AP35" s="56"/>
      <c r="AQ35" s="56"/>
      <c r="AR35" s="48"/>
      <c r="BE35" s="42"/>
    </row>
    <row r="36" s="2" customFormat="1" ht="6.96" customHeight="1">
      <c r="A36" s="42"/>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8"/>
      <c r="BE36" s="42"/>
    </row>
    <row r="37" s="2" customFormat="1" ht="6.96" customHeight="1">
      <c r="A37" s="42"/>
      <c r="B37" s="63"/>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48"/>
      <c r="BE37" s="42"/>
    </row>
    <row r="41" s="2" customFormat="1" ht="6.96" customHeight="1">
      <c r="A41" s="42"/>
      <c r="B41" s="65"/>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48"/>
      <c r="BE41" s="42"/>
    </row>
    <row r="42" s="2" customFormat="1" ht="24.96" customHeight="1">
      <c r="A42" s="42"/>
      <c r="B42" s="43"/>
      <c r="C42" s="26" t="s">
        <v>58</v>
      </c>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8"/>
      <c r="BE42" s="42"/>
    </row>
    <row r="43" s="2" customFormat="1" ht="6.96" customHeight="1">
      <c r="A43" s="42"/>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8"/>
      <c r="BE43" s="42"/>
    </row>
    <row r="44" s="4" customFormat="1" ht="12" customHeight="1">
      <c r="A44" s="4"/>
      <c r="B44" s="67"/>
      <c r="C44" s="35" t="s">
        <v>13</v>
      </c>
      <c r="D44" s="68"/>
      <c r="E44" s="68"/>
      <c r="F44" s="68"/>
      <c r="G44" s="68"/>
      <c r="H44" s="68"/>
      <c r="I44" s="68"/>
      <c r="J44" s="68"/>
      <c r="K44" s="68"/>
      <c r="L44" s="68" t="str">
        <f>K5</f>
        <v>2022-S-1612-S</v>
      </c>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9"/>
      <c r="BE44" s="4"/>
    </row>
    <row r="45" s="5" customFormat="1" ht="36.96" customHeight="1">
      <c r="A45" s="5"/>
      <c r="B45" s="70"/>
      <c r="C45" s="71" t="s">
        <v>16</v>
      </c>
      <c r="D45" s="72"/>
      <c r="E45" s="72"/>
      <c r="F45" s="72"/>
      <c r="G45" s="72"/>
      <c r="H45" s="72"/>
      <c r="I45" s="72"/>
      <c r="J45" s="72"/>
      <c r="K45" s="72"/>
      <c r="L45" s="73" t="str">
        <f>K6</f>
        <v>Revitalizace nemocnice v Sokolově, Slovenská ul. 545 - Zateplení budovy - Pavilon A - Střecha</v>
      </c>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4"/>
      <c r="BE45" s="5"/>
    </row>
    <row r="46" s="2" customFormat="1" ht="6.96" customHeight="1">
      <c r="A46" s="42"/>
      <c r="B46" s="43"/>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8"/>
      <c r="BE46" s="42"/>
    </row>
    <row r="47" s="2" customFormat="1" ht="12" customHeight="1">
      <c r="A47" s="42"/>
      <c r="B47" s="43"/>
      <c r="C47" s="35" t="s">
        <v>24</v>
      </c>
      <c r="D47" s="44"/>
      <c r="E47" s="44"/>
      <c r="F47" s="44"/>
      <c r="G47" s="44"/>
      <c r="H47" s="44"/>
      <c r="I47" s="44"/>
      <c r="J47" s="44"/>
      <c r="K47" s="44"/>
      <c r="L47" s="75" t="str">
        <f>IF(K8="","",K8)</f>
        <v>Sokolov</v>
      </c>
      <c r="M47" s="44"/>
      <c r="N47" s="44"/>
      <c r="O47" s="44"/>
      <c r="P47" s="44"/>
      <c r="Q47" s="44"/>
      <c r="R47" s="44"/>
      <c r="S47" s="44"/>
      <c r="T47" s="44"/>
      <c r="U47" s="44"/>
      <c r="V47" s="44"/>
      <c r="W47" s="44"/>
      <c r="X47" s="44"/>
      <c r="Y47" s="44"/>
      <c r="Z47" s="44"/>
      <c r="AA47" s="44"/>
      <c r="AB47" s="44"/>
      <c r="AC47" s="44"/>
      <c r="AD47" s="44"/>
      <c r="AE47" s="44"/>
      <c r="AF47" s="44"/>
      <c r="AG47" s="44"/>
      <c r="AH47" s="44"/>
      <c r="AI47" s="35" t="s">
        <v>26</v>
      </c>
      <c r="AJ47" s="44"/>
      <c r="AK47" s="44"/>
      <c r="AL47" s="44"/>
      <c r="AM47" s="76" t="str">
        <f>IF(AN8= "","",AN8)</f>
        <v>3. 6. 2025</v>
      </c>
      <c r="AN47" s="76"/>
      <c r="AO47" s="44"/>
      <c r="AP47" s="44"/>
      <c r="AQ47" s="44"/>
      <c r="AR47" s="48"/>
      <c r="BE47" s="42"/>
    </row>
    <row r="48" s="2" customFormat="1" ht="6.96" customHeight="1">
      <c r="A48" s="42"/>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8"/>
      <c r="BE48" s="42"/>
    </row>
    <row r="49" s="2" customFormat="1" ht="15.15" customHeight="1">
      <c r="A49" s="42"/>
      <c r="B49" s="43"/>
      <c r="C49" s="35" t="s">
        <v>32</v>
      </c>
      <c r="D49" s="44"/>
      <c r="E49" s="44"/>
      <c r="F49" s="44"/>
      <c r="G49" s="44"/>
      <c r="H49" s="44"/>
      <c r="I49" s="44"/>
      <c r="J49" s="44"/>
      <c r="K49" s="44"/>
      <c r="L49" s="68" t="str">
        <f>IF(E11= "","",E11)</f>
        <v>Karlovarský kraj</v>
      </c>
      <c r="M49" s="44"/>
      <c r="N49" s="44"/>
      <c r="O49" s="44"/>
      <c r="P49" s="44"/>
      <c r="Q49" s="44"/>
      <c r="R49" s="44"/>
      <c r="S49" s="44"/>
      <c r="T49" s="44"/>
      <c r="U49" s="44"/>
      <c r="V49" s="44"/>
      <c r="W49" s="44"/>
      <c r="X49" s="44"/>
      <c r="Y49" s="44"/>
      <c r="Z49" s="44"/>
      <c r="AA49" s="44"/>
      <c r="AB49" s="44"/>
      <c r="AC49" s="44"/>
      <c r="AD49" s="44"/>
      <c r="AE49" s="44"/>
      <c r="AF49" s="44"/>
      <c r="AG49" s="44"/>
      <c r="AH49" s="44"/>
      <c r="AI49" s="35" t="s">
        <v>39</v>
      </c>
      <c r="AJ49" s="44"/>
      <c r="AK49" s="44"/>
      <c r="AL49" s="44"/>
      <c r="AM49" s="77" t="str">
        <f>IF(E17="","",E17)</f>
        <v>Jurica a.s - Ateliér Sokolov</v>
      </c>
      <c r="AN49" s="68"/>
      <c r="AO49" s="68"/>
      <c r="AP49" s="68"/>
      <c r="AQ49" s="44"/>
      <c r="AR49" s="48"/>
      <c r="AS49" s="78" t="s">
        <v>59</v>
      </c>
      <c r="AT49" s="79"/>
      <c r="AU49" s="80"/>
      <c r="AV49" s="80"/>
      <c r="AW49" s="80"/>
      <c r="AX49" s="80"/>
      <c r="AY49" s="80"/>
      <c r="AZ49" s="80"/>
      <c r="BA49" s="80"/>
      <c r="BB49" s="80"/>
      <c r="BC49" s="80"/>
      <c r="BD49" s="81"/>
      <c r="BE49" s="42"/>
    </row>
    <row r="50" s="2" customFormat="1" ht="15.15" customHeight="1">
      <c r="A50" s="42"/>
      <c r="B50" s="43"/>
      <c r="C50" s="35" t="s">
        <v>37</v>
      </c>
      <c r="D50" s="44"/>
      <c r="E50" s="44"/>
      <c r="F50" s="44"/>
      <c r="G50" s="44"/>
      <c r="H50" s="44"/>
      <c r="I50" s="44"/>
      <c r="J50" s="44"/>
      <c r="K50" s="44"/>
      <c r="L50" s="68" t="str">
        <f>IF(E14= "Vyplň údaj","",E14)</f>
        <v/>
      </c>
      <c r="M50" s="44"/>
      <c r="N50" s="44"/>
      <c r="O50" s="44"/>
      <c r="P50" s="44"/>
      <c r="Q50" s="44"/>
      <c r="R50" s="44"/>
      <c r="S50" s="44"/>
      <c r="T50" s="44"/>
      <c r="U50" s="44"/>
      <c r="V50" s="44"/>
      <c r="W50" s="44"/>
      <c r="X50" s="44"/>
      <c r="Y50" s="44"/>
      <c r="Z50" s="44"/>
      <c r="AA50" s="44"/>
      <c r="AB50" s="44"/>
      <c r="AC50" s="44"/>
      <c r="AD50" s="44"/>
      <c r="AE50" s="44"/>
      <c r="AF50" s="44"/>
      <c r="AG50" s="44"/>
      <c r="AH50" s="44"/>
      <c r="AI50" s="35" t="s">
        <v>41</v>
      </c>
      <c r="AJ50" s="44"/>
      <c r="AK50" s="44"/>
      <c r="AL50" s="44"/>
      <c r="AM50" s="77" t="str">
        <f>IF(E20="","",E20)</f>
        <v>Eva Marková</v>
      </c>
      <c r="AN50" s="68"/>
      <c r="AO50" s="68"/>
      <c r="AP50" s="68"/>
      <c r="AQ50" s="44"/>
      <c r="AR50" s="48"/>
      <c r="AS50" s="82"/>
      <c r="AT50" s="83"/>
      <c r="AU50" s="84"/>
      <c r="AV50" s="84"/>
      <c r="AW50" s="84"/>
      <c r="AX50" s="84"/>
      <c r="AY50" s="84"/>
      <c r="AZ50" s="84"/>
      <c r="BA50" s="84"/>
      <c r="BB50" s="84"/>
      <c r="BC50" s="84"/>
      <c r="BD50" s="85"/>
      <c r="BE50" s="42"/>
    </row>
    <row r="51" s="2" customFormat="1" ht="10.8" customHeight="1">
      <c r="A51" s="42"/>
      <c r="B51" s="43"/>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8"/>
      <c r="AS51" s="86"/>
      <c r="AT51" s="87"/>
      <c r="AU51" s="88"/>
      <c r="AV51" s="88"/>
      <c r="AW51" s="88"/>
      <c r="AX51" s="88"/>
      <c r="AY51" s="88"/>
      <c r="AZ51" s="88"/>
      <c r="BA51" s="88"/>
      <c r="BB51" s="88"/>
      <c r="BC51" s="88"/>
      <c r="BD51" s="89"/>
      <c r="BE51" s="42"/>
    </row>
    <row r="52" s="2" customFormat="1" ht="29.28" customHeight="1">
      <c r="A52" s="42"/>
      <c r="B52" s="43"/>
      <c r="C52" s="90" t="s">
        <v>60</v>
      </c>
      <c r="D52" s="91"/>
      <c r="E52" s="91"/>
      <c r="F52" s="91"/>
      <c r="G52" s="91"/>
      <c r="H52" s="92"/>
      <c r="I52" s="93" t="s">
        <v>61</v>
      </c>
      <c r="J52" s="91"/>
      <c r="K52" s="91"/>
      <c r="L52" s="91"/>
      <c r="M52" s="91"/>
      <c r="N52" s="91"/>
      <c r="O52" s="91"/>
      <c r="P52" s="91"/>
      <c r="Q52" s="91"/>
      <c r="R52" s="91"/>
      <c r="S52" s="91"/>
      <c r="T52" s="91"/>
      <c r="U52" s="91"/>
      <c r="V52" s="91"/>
      <c r="W52" s="91"/>
      <c r="X52" s="91"/>
      <c r="Y52" s="91"/>
      <c r="Z52" s="91"/>
      <c r="AA52" s="91"/>
      <c r="AB52" s="91"/>
      <c r="AC52" s="91"/>
      <c r="AD52" s="91"/>
      <c r="AE52" s="91"/>
      <c r="AF52" s="91"/>
      <c r="AG52" s="94" t="s">
        <v>62</v>
      </c>
      <c r="AH52" s="91"/>
      <c r="AI52" s="91"/>
      <c r="AJ52" s="91"/>
      <c r="AK52" s="91"/>
      <c r="AL52" s="91"/>
      <c r="AM52" s="91"/>
      <c r="AN52" s="93" t="s">
        <v>63</v>
      </c>
      <c r="AO52" s="91"/>
      <c r="AP52" s="91"/>
      <c r="AQ52" s="95" t="s">
        <v>64</v>
      </c>
      <c r="AR52" s="48"/>
      <c r="AS52" s="96" t="s">
        <v>65</v>
      </c>
      <c r="AT52" s="97" t="s">
        <v>66</v>
      </c>
      <c r="AU52" s="97" t="s">
        <v>67</v>
      </c>
      <c r="AV52" s="97" t="s">
        <v>68</v>
      </c>
      <c r="AW52" s="97" t="s">
        <v>69</v>
      </c>
      <c r="AX52" s="97" t="s">
        <v>70</v>
      </c>
      <c r="AY52" s="97" t="s">
        <v>71</v>
      </c>
      <c r="AZ52" s="97" t="s">
        <v>72</v>
      </c>
      <c r="BA52" s="97" t="s">
        <v>73</v>
      </c>
      <c r="BB52" s="97" t="s">
        <v>74</v>
      </c>
      <c r="BC52" s="97" t="s">
        <v>75</v>
      </c>
      <c r="BD52" s="98" t="s">
        <v>76</v>
      </c>
      <c r="BE52" s="42"/>
    </row>
    <row r="53" s="2" customFormat="1" ht="10.8"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8"/>
      <c r="AS53" s="99"/>
      <c r="AT53" s="100"/>
      <c r="AU53" s="100"/>
      <c r="AV53" s="100"/>
      <c r="AW53" s="100"/>
      <c r="AX53" s="100"/>
      <c r="AY53" s="100"/>
      <c r="AZ53" s="100"/>
      <c r="BA53" s="100"/>
      <c r="BB53" s="100"/>
      <c r="BC53" s="100"/>
      <c r="BD53" s="101"/>
      <c r="BE53" s="42"/>
    </row>
    <row r="54" s="6" customFormat="1" ht="32.4" customHeight="1">
      <c r="A54" s="6"/>
      <c r="B54" s="102"/>
      <c r="C54" s="103" t="s">
        <v>77</v>
      </c>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5">
        <f>ROUND(SUM(AG55:AG58),2)</f>
        <v>0</v>
      </c>
      <c r="AH54" s="105"/>
      <c r="AI54" s="105"/>
      <c r="AJ54" s="105"/>
      <c r="AK54" s="105"/>
      <c r="AL54" s="105"/>
      <c r="AM54" s="105"/>
      <c r="AN54" s="106">
        <f>SUM(AG54,AT54)</f>
        <v>0</v>
      </c>
      <c r="AO54" s="106"/>
      <c r="AP54" s="106"/>
      <c r="AQ54" s="107" t="s">
        <v>34</v>
      </c>
      <c r="AR54" s="108"/>
      <c r="AS54" s="109">
        <f>ROUND(SUM(AS55:AS58),2)</f>
        <v>0</v>
      </c>
      <c r="AT54" s="110">
        <f>ROUND(SUM(AV54:AW54),2)</f>
        <v>0</v>
      </c>
      <c r="AU54" s="111">
        <f>ROUND(SUM(AU55:AU58),5)</f>
        <v>0</v>
      </c>
      <c r="AV54" s="110">
        <f>ROUND(AZ54*L29,2)</f>
        <v>0</v>
      </c>
      <c r="AW54" s="110">
        <f>ROUND(BA54*L30,2)</f>
        <v>0</v>
      </c>
      <c r="AX54" s="110">
        <f>ROUND(BB54*L29,2)</f>
        <v>0</v>
      </c>
      <c r="AY54" s="110">
        <f>ROUND(BC54*L30,2)</f>
        <v>0</v>
      </c>
      <c r="AZ54" s="110">
        <f>ROUND(SUM(AZ55:AZ58),2)</f>
        <v>0</v>
      </c>
      <c r="BA54" s="110">
        <f>ROUND(SUM(BA55:BA58),2)</f>
        <v>0</v>
      </c>
      <c r="BB54" s="110">
        <f>ROUND(SUM(BB55:BB58),2)</f>
        <v>0</v>
      </c>
      <c r="BC54" s="110">
        <f>ROUND(SUM(BC55:BC58),2)</f>
        <v>0</v>
      </c>
      <c r="BD54" s="112">
        <f>ROUND(SUM(BD55:BD58),2)</f>
        <v>0</v>
      </c>
      <c r="BE54" s="6"/>
      <c r="BS54" s="113" t="s">
        <v>78</v>
      </c>
      <c r="BT54" s="113" t="s">
        <v>79</v>
      </c>
      <c r="BU54" s="114" t="s">
        <v>80</v>
      </c>
      <c r="BV54" s="113" t="s">
        <v>81</v>
      </c>
      <c r="BW54" s="113" t="s">
        <v>5</v>
      </c>
      <c r="BX54" s="113" t="s">
        <v>82</v>
      </c>
      <c r="CL54" s="113" t="s">
        <v>20</v>
      </c>
    </row>
    <row r="55" s="7" customFormat="1" ht="16.5" customHeight="1">
      <c r="A55" s="115" t="s">
        <v>83</v>
      </c>
      <c r="B55" s="116"/>
      <c r="C55" s="117"/>
      <c r="D55" s="118" t="s">
        <v>84</v>
      </c>
      <c r="E55" s="118"/>
      <c r="F55" s="118"/>
      <c r="G55" s="118"/>
      <c r="H55" s="118"/>
      <c r="I55" s="119"/>
      <c r="J55" s="118" t="s">
        <v>85</v>
      </c>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20">
        <f>'D.1.1. - Stavební část'!J30</f>
        <v>0</v>
      </c>
      <c r="AH55" s="119"/>
      <c r="AI55" s="119"/>
      <c r="AJ55" s="119"/>
      <c r="AK55" s="119"/>
      <c r="AL55" s="119"/>
      <c r="AM55" s="119"/>
      <c r="AN55" s="120">
        <f>SUM(AG55,AT55)</f>
        <v>0</v>
      </c>
      <c r="AO55" s="119"/>
      <c r="AP55" s="119"/>
      <c r="AQ55" s="121" t="s">
        <v>86</v>
      </c>
      <c r="AR55" s="122"/>
      <c r="AS55" s="123">
        <v>0</v>
      </c>
      <c r="AT55" s="124">
        <f>ROUND(SUM(AV55:AW55),2)</f>
        <v>0</v>
      </c>
      <c r="AU55" s="125">
        <f>'D.1.1. - Stavební část'!P90</f>
        <v>0</v>
      </c>
      <c r="AV55" s="124">
        <f>'D.1.1. - Stavební část'!J33</f>
        <v>0</v>
      </c>
      <c r="AW55" s="124">
        <f>'D.1.1. - Stavební část'!J34</f>
        <v>0</v>
      </c>
      <c r="AX55" s="124">
        <f>'D.1.1. - Stavební část'!J35</f>
        <v>0</v>
      </c>
      <c r="AY55" s="124">
        <f>'D.1.1. - Stavební část'!J36</f>
        <v>0</v>
      </c>
      <c r="AZ55" s="124">
        <f>'D.1.1. - Stavební část'!F33</f>
        <v>0</v>
      </c>
      <c r="BA55" s="124">
        <f>'D.1.1. - Stavební část'!F34</f>
        <v>0</v>
      </c>
      <c r="BB55" s="124">
        <f>'D.1.1. - Stavební část'!F35</f>
        <v>0</v>
      </c>
      <c r="BC55" s="124">
        <f>'D.1.1. - Stavební část'!F36</f>
        <v>0</v>
      </c>
      <c r="BD55" s="126">
        <f>'D.1.1. - Stavební část'!F37</f>
        <v>0</v>
      </c>
      <c r="BE55" s="7"/>
      <c r="BT55" s="127" t="s">
        <v>23</v>
      </c>
      <c r="BV55" s="127" t="s">
        <v>81</v>
      </c>
      <c r="BW55" s="127" t="s">
        <v>87</v>
      </c>
      <c r="BX55" s="127" t="s">
        <v>5</v>
      </c>
      <c r="CL55" s="127" t="s">
        <v>34</v>
      </c>
      <c r="CM55" s="127" t="s">
        <v>88</v>
      </c>
    </row>
    <row r="56" s="7" customFormat="1" ht="16.5" customHeight="1">
      <c r="A56" s="115" t="s">
        <v>83</v>
      </c>
      <c r="B56" s="116"/>
      <c r="C56" s="117"/>
      <c r="D56" s="118" t="s">
        <v>89</v>
      </c>
      <c r="E56" s="118"/>
      <c r="F56" s="118"/>
      <c r="G56" s="118"/>
      <c r="H56" s="118"/>
      <c r="I56" s="119"/>
      <c r="J56" s="118" t="s">
        <v>90</v>
      </c>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20">
        <f>'D.1.4.1. - Hromosvod'!J30</f>
        <v>0</v>
      </c>
      <c r="AH56" s="119"/>
      <c r="AI56" s="119"/>
      <c r="AJ56" s="119"/>
      <c r="AK56" s="119"/>
      <c r="AL56" s="119"/>
      <c r="AM56" s="119"/>
      <c r="AN56" s="120">
        <f>SUM(AG56,AT56)</f>
        <v>0</v>
      </c>
      <c r="AO56" s="119"/>
      <c r="AP56" s="119"/>
      <c r="AQ56" s="121" t="s">
        <v>86</v>
      </c>
      <c r="AR56" s="122"/>
      <c r="AS56" s="123">
        <v>0</v>
      </c>
      <c r="AT56" s="124">
        <f>ROUND(SUM(AV56:AW56),2)</f>
        <v>0</v>
      </c>
      <c r="AU56" s="125">
        <f>'D.1.4.1. - Hromosvod'!P81</f>
        <v>0</v>
      </c>
      <c r="AV56" s="124">
        <f>'D.1.4.1. - Hromosvod'!J33</f>
        <v>0</v>
      </c>
      <c r="AW56" s="124">
        <f>'D.1.4.1. - Hromosvod'!J34</f>
        <v>0</v>
      </c>
      <c r="AX56" s="124">
        <f>'D.1.4.1. - Hromosvod'!J35</f>
        <v>0</v>
      </c>
      <c r="AY56" s="124">
        <f>'D.1.4.1. - Hromosvod'!J36</f>
        <v>0</v>
      </c>
      <c r="AZ56" s="124">
        <f>'D.1.4.1. - Hromosvod'!F33</f>
        <v>0</v>
      </c>
      <c r="BA56" s="124">
        <f>'D.1.4.1. - Hromosvod'!F34</f>
        <v>0</v>
      </c>
      <c r="BB56" s="124">
        <f>'D.1.4.1. - Hromosvod'!F35</f>
        <v>0</v>
      </c>
      <c r="BC56" s="124">
        <f>'D.1.4.1. - Hromosvod'!F36</f>
        <v>0</v>
      </c>
      <c r="BD56" s="126">
        <f>'D.1.4.1. - Hromosvod'!F37</f>
        <v>0</v>
      </c>
      <c r="BE56" s="7"/>
      <c r="BT56" s="127" t="s">
        <v>23</v>
      </c>
      <c r="BV56" s="127" t="s">
        <v>81</v>
      </c>
      <c r="BW56" s="127" t="s">
        <v>91</v>
      </c>
      <c r="BX56" s="127" t="s">
        <v>5</v>
      </c>
      <c r="CL56" s="127" t="s">
        <v>34</v>
      </c>
      <c r="CM56" s="127" t="s">
        <v>88</v>
      </c>
    </row>
    <row r="57" s="7" customFormat="1" ht="16.5" customHeight="1">
      <c r="A57" s="115" t="s">
        <v>83</v>
      </c>
      <c r="B57" s="116"/>
      <c r="C57" s="117"/>
      <c r="D57" s="118" t="s">
        <v>92</v>
      </c>
      <c r="E57" s="118"/>
      <c r="F57" s="118"/>
      <c r="G57" s="118"/>
      <c r="H57" s="118"/>
      <c r="I57" s="119"/>
      <c r="J57" s="118" t="s">
        <v>93</v>
      </c>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20">
        <f>'D.1.4.4. - Záchytný systé...'!J30</f>
        <v>0</v>
      </c>
      <c r="AH57" s="119"/>
      <c r="AI57" s="119"/>
      <c r="AJ57" s="119"/>
      <c r="AK57" s="119"/>
      <c r="AL57" s="119"/>
      <c r="AM57" s="119"/>
      <c r="AN57" s="120">
        <f>SUM(AG57,AT57)</f>
        <v>0</v>
      </c>
      <c r="AO57" s="119"/>
      <c r="AP57" s="119"/>
      <c r="AQ57" s="121" t="s">
        <v>86</v>
      </c>
      <c r="AR57" s="122"/>
      <c r="AS57" s="123">
        <v>0</v>
      </c>
      <c r="AT57" s="124">
        <f>ROUND(SUM(AV57:AW57),2)</f>
        <v>0</v>
      </c>
      <c r="AU57" s="125">
        <f>'D.1.4.4. - Záchytný systé...'!P81</f>
        <v>0</v>
      </c>
      <c r="AV57" s="124">
        <f>'D.1.4.4. - Záchytný systé...'!J33</f>
        <v>0</v>
      </c>
      <c r="AW57" s="124">
        <f>'D.1.4.4. - Záchytný systé...'!J34</f>
        <v>0</v>
      </c>
      <c r="AX57" s="124">
        <f>'D.1.4.4. - Záchytný systé...'!J35</f>
        <v>0</v>
      </c>
      <c r="AY57" s="124">
        <f>'D.1.4.4. - Záchytný systé...'!J36</f>
        <v>0</v>
      </c>
      <c r="AZ57" s="124">
        <f>'D.1.4.4. - Záchytný systé...'!F33</f>
        <v>0</v>
      </c>
      <c r="BA57" s="124">
        <f>'D.1.4.4. - Záchytný systé...'!F34</f>
        <v>0</v>
      </c>
      <c r="BB57" s="124">
        <f>'D.1.4.4. - Záchytný systé...'!F35</f>
        <v>0</v>
      </c>
      <c r="BC57" s="124">
        <f>'D.1.4.4. - Záchytný systé...'!F36</f>
        <v>0</v>
      </c>
      <c r="BD57" s="126">
        <f>'D.1.4.4. - Záchytný systé...'!F37</f>
        <v>0</v>
      </c>
      <c r="BE57" s="7"/>
      <c r="BT57" s="127" t="s">
        <v>23</v>
      </c>
      <c r="BV57" s="127" t="s">
        <v>81</v>
      </c>
      <c r="BW57" s="127" t="s">
        <v>94</v>
      </c>
      <c r="BX57" s="127" t="s">
        <v>5</v>
      </c>
      <c r="CL57" s="127" t="s">
        <v>34</v>
      </c>
      <c r="CM57" s="127" t="s">
        <v>88</v>
      </c>
    </row>
    <row r="58" s="7" customFormat="1" ht="16.5" customHeight="1">
      <c r="A58" s="115" t="s">
        <v>83</v>
      </c>
      <c r="B58" s="116"/>
      <c r="C58" s="117"/>
      <c r="D58" s="118" t="s">
        <v>95</v>
      </c>
      <c r="E58" s="118"/>
      <c r="F58" s="118"/>
      <c r="G58" s="118"/>
      <c r="H58" s="118"/>
      <c r="I58" s="119"/>
      <c r="J58" s="118" t="s">
        <v>96</v>
      </c>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20">
        <f>'VRN - Vedlejší rozpočtové...'!J30</f>
        <v>0</v>
      </c>
      <c r="AH58" s="119"/>
      <c r="AI58" s="119"/>
      <c r="AJ58" s="119"/>
      <c r="AK58" s="119"/>
      <c r="AL58" s="119"/>
      <c r="AM58" s="119"/>
      <c r="AN58" s="120">
        <f>SUM(AG58,AT58)</f>
        <v>0</v>
      </c>
      <c r="AO58" s="119"/>
      <c r="AP58" s="119"/>
      <c r="AQ58" s="121" t="s">
        <v>86</v>
      </c>
      <c r="AR58" s="122"/>
      <c r="AS58" s="128">
        <v>0</v>
      </c>
      <c r="AT58" s="129">
        <f>ROUND(SUM(AV58:AW58),2)</f>
        <v>0</v>
      </c>
      <c r="AU58" s="130">
        <f>'VRN - Vedlejší rozpočtové...'!P85</f>
        <v>0</v>
      </c>
      <c r="AV58" s="129">
        <f>'VRN - Vedlejší rozpočtové...'!J33</f>
        <v>0</v>
      </c>
      <c r="AW58" s="129">
        <f>'VRN - Vedlejší rozpočtové...'!J34</f>
        <v>0</v>
      </c>
      <c r="AX58" s="129">
        <f>'VRN - Vedlejší rozpočtové...'!J35</f>
        <v>0</v>
      </c>
      <c r="AY58" s="129">
        <f>'VRN - Vedlejší rozpočtové...'!J36</f>
        <v>0</v>
      </c>
      <c r="AZ58" s="129">
        <f>'VRN - Vedlejší rozpočtové...'!F33</f>
        <v>0</v>
      </c>
      <c r="BA58" s="129">
        <f>'VRN - Vedlejší rozpočtové...'!F34</f>
        <v>0</v>
      </c>
      <c r="BB58" s="129">
        <f>'VRN - Vedlejší rozpočtové...'!F35</f>
        <v>0</v>
      </c>
      <c r="BC58" s="129">
        <f>'VRN - Vedlejší rozpočtové...'!F36</f>
        <v>0</v>
      </c>
      <c r="BD58" s="131">
        <f>'VRN - Vedlejší rozpočtové...'!F37</f>
        <v>0</v>
      </c>
      <c r="BE58" s="7"/>
      <c r="BT58" s="127" t="s">
        <v>23</v>
      </c>
      <c r="BV58" s="127" t="s">
        <v>81</v>
      </c>
      <c r="BW58" s="127" t="s">
        <v>97</v>
      </c>
      <c r="BX58" s="127" t="s">
        <v>5</v>
      </c>
      <c r="CL58" s="127" t="s">
        <v>34</v>
      </c>
      <c r="CM58" s="127" t="s">
        <v>88</v>
      </c>
    </row>
    <row r="59" s="2" customFormat="1" ht="30" customHeight="1">
      <c r="A59" s="42"/>
      <c r="B59" s="43"/>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8"/>
      <c r="AS59" s="42"/>
      <c r="AT59" s="42"/>
      <c r="AU59" s="42"/>
      <c r="AV59" s="42"/>
      <c r="AW59" s="42"/>
      <c r="AX59" s="42"/>
      <c r="AY59" s="42"/>
      <c r="AZ59" s="42"/>
      <c r="BA59" s="42"/>
      <c r="BB59" s="42"/>
      <c r="BC59" s="42"/>
      <c r="BD59" s="42"/>
      <c r="BE59" s="42"/>
    </row>
    <row r="60" s="2" customFormat="1" ht="6.96" customHeight="1">
      <c r="A60" s="42"/>
      <c r="B60" s="63"/>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48"/>
      <c r="AS60" s="42"/>
      <c r="AT60" s="42"/>
      <c r="AU60" s="42"/>
      <c r="AV60" s="42"/>
      <c r="AW60" s="42"/>
      <c r="AX60" s="42"/>
      <c r="AY60" s="42"/>
      <c r="AZ60" s="42"/>
      <c r="BA60" s="42"/>
      <c r="BB60" s="42"/>
      <c r="BC60" s="42"/>
      <c r="BD60" s="42"/>
      <c r="BE60" s="42"/>
    </row>
  </sheetData>
  <sheetProtection sheet="1" formatColumns="0" formatRows="0" objects="1" scenarios="1" spinCount="100000" saltValue="w/zy08UP7u5h1aswQ1NSZI3W2ARAFHaB8xdJ3KRKAixMGxevUDRQOBdzCKYOZRnPVLQ4JA4FsiNenGv/ciqcvw==" hashValue="Sw7zpUeqJJHwibi5unkm98a7RaYvO89ojcgJPD2SnZ+fLWkOTt9ZJAd7W3USdM8r9tLhHJNao30Nqd90iA3+ZQ==" algorithmName="SHA-512" password="CC35"/>
  <mergeCells count="54">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D.1.1. - Stavební část'!C2" display="/"/>
    <hyperlink ref="A56" location="'D.1.4.1. - Hromosvod'!C2" display="/"/>
    <hyperlink ref="A57" location="'D.1.4.4. - Záchytný systé...'!C2" display="/"/>
    <hyperlink ref="A58"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87</v>
      </c>
    </row>
    <row r="3" s="1" customFormat="1" ht="6.96" customHeight="1">
      <c r="B3" s="132"/>
      <c r="C3" s="133"/>
      <c r="D3" s="133"/>
      <c r="E3" s="133"/>
      <c r="F3" s="133"/>
      <c r="G3" s="133"/>
      <c r="H3" s="133"/>
      <c r="I3" s="133"/>
      <c r="J3" s="133"/>
      <c r="K3" s="133"/>
      <c r="L3" s="23"/>
      <c r="AT3" s="20" t="s">
        <v>88</v>
      </c>
    </row>
    <row r="4" s="1" customFormat="1" ht="24.96" customHeight="1">
      <c r="B4" s="23"/>
      <c r="D4" s="134" t="s">
        <v>98</v>
      </c>
      <c r="L4" s="23"/>
      <c r="M4" s="135" t="s">
        <v>10</v>
      </c>
      <c r="AT4" s="20" t="s">
        <v>4</v>
      </c>
    </row>
    <row r="5" s="1" customFormat="1" ht="6.96" customHeight="1">
      <c r="B5" s="23"/>
      <c r="L5" s="23"/>
    </row>
    <row r="6" s="1" customFormat="1" ht="12" customHeight="1">
      <c r="B6" s="23"/>
      <c r="D6" s="136" t="s">
        <v>16</v>
      </c>
      <c r="L6" s="23"/>
    </row>
    <row r="7" s="1" customFormat="1" ht="16.5" customHeight="1">
      <c r="B7" s="23"/>
      <c r="E7" s="137" t="str">
        <f>'Rekapitulace stavby'!K6</f>
        <v>Revitalizace nemocnice v Sokolově, Slovenská ul. 545 - Zateplení budovy - Pavilon A - Střecha</v>
      </c>
      <c r="F7" s="136"/>
      <c r="G7" s="136"/>
      <c r="H7" s="136"/>
      <c r="L7" s="23"/>
    </row>
    <row r="8" s="2" customFormat="1" ht="12" customHeight="1">
      <c r="A8" s="42"/>
      <c r="B8" s="48"/>
      <c r="C8" s="42"/>
      <c r="D8" s="136" t="s">
        <v>99</v>
      </c>
      <c r="E8" s="42"/>
      <c r="F8" s="42"/>
      <c r="G8" s="42"/>
      <c r="H8" s="42"/>
      <c r="I8" s="42"/>
      <c r="J8" s="42"/>
      <c r="K8" s="42"/>
      <c r="L8" s="138"/>
      <c r="S8" s="42"/>
      <c r="T8" s="42"/>
      <c r="U8" s="42"/>
      <c r="V8" s="42"/>
      <c r="W8" s="42"/>
      <c r="X8" s="42"/>
      <c r="Y8" s="42"/>
      <c r="Z8" s="42"/>
      <c r="AA8" s="42"/>
      <c r="AB8" s="42"/>
      <c r="AC8" s="42"/>
      <c r="AD8" s="42"/>
      <c r="AE8" s="42"/>
    </row>
    <row r="9" s="2" customFormat="1" ht="16.5" customHeight="1">
      <c r="A9" s="42"/>
      <c r="B9" s="48"/>
      <c r="C9" s="42"/>
      <c r="D9" s="42"/>
      <c r="E9" s="139" t="s">
        <v>100</v>
      </c>
      <c r="F9" s="42"/>
      <c r="G9" s="42"/>
      <c r="H9" s="42"/>
      <c r="I9" s="42"/>
      <c r="J9" s="42"/>
      <c r="K9" s="42"/>
      <c r="L9" s="13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38"/>
      <c r="S10" s="42"/>
      <c r="T10" s="42"/>
      <c r="U10" s="42"/>
      <c r="V10" s="42"/>
      <c r="W10" s="42"/>
      <c r="X10" s="42"/>
      <c r="Y10" s="42"/>
      <c r="Z10" s="42"/>
      <c r="AA10" s="42"/>
      <c r="AB10" s="42"/>
      <c r="AC10" s="42"/>
      <c r="AD10" s="42"/>
      <c r="AE10" s="42"/>
    </row>
    <row r="11" s="2" customFormat="1" ht="12" customHeight="1">
      <c r="A11" s="42"/>
      <c r="B11" s="48"/>
      <c r="C11" s="42"/>
      <c r="D11" s="136" t="s">
        <v>19</v>
      </c>
      <c r="E11" s="42"/>
      <c r="F11" s="140" t="s">
        <v>34</v>
      </c>
      <c r="G11" s="42"/>
      <c r="H11" s="42"/>
      <c r="I11" s="136" t="s">
        <v>21</v>
      </c>
      <c r="J11" s="140" t="s">
        <v>34</v>
      </c>
      <c r="K11" s="42"/>
      <c r="L11" s="138"/>
      <c r="S11" s="42"/>
      <c r="T11" s="42"/>
      <c r="U11" s="42"/>
      <c r="V11" s="42"/>
      <c r="W11" s="42"/>
      <c r="X11" s="42"/>
      <c r="Y11" s="42"/>
      <c r="Z11" s="42"/>
      <c r="AA11" s="42"/>
      <c r="AB11" s="42"/>
      <c r="AC11" s="42"/>
      <c r="AD11" s="42"/>
      <c r="AE11" s="42"/>
    </row>
    <row r="12" s="2" customFormat="1" ht="12" customHeight="1">
      <c r="A12" s="42"/>
      <c r="B12" s="48"/>
      <c r="C12" s="42"/>
      <c r="D12" s="136" t="s">
        <v>24</v>
      </c>
      <c r="E12" s="42"/>
      <c r="F12" s="140" t="s">
        <v>25</v>
      </c>
      <c r="G12" s="42"/>
      <c r="H12" s="42"/>
      <c r="I12" s="136" t="s">
        <v>26</v>
      </c>
      <c r="J12" s="141" t="str">
        <f>'Rekapitulace stavby'!AN8</f>
        <v>3. 6. 2025</v>
      </c>
      <c r="K12" s="42"/>
      <c r="L12" s="13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38"/>
      <c r="S13" s="42"/>
      <c r="T13" s="42"/>
      <c r="U13" s="42"/>
      <c r="V13" s="42"/>
      <c r="W13" s="42"/>
      <c r="X13" s="42"/>
      <c r="Y13" s="42"/>
      <c r="Z13" s="42"/>
      <c r="AA13" s="42"/>
      <c r="AB13" s="42"/>
      <c r="AC13" s="42"/>
      <c r="AD13" s="42"/>
      <c r="AE13" s="42"/>
    </row>
    <row r="14" s="2" customFormat="1" ht="12" customHeight="1">
      <c r="A14" s="42"/>
      <c r="B14" s="48"/>
      <c r="C14" s="42"/>
      <c r="D14" s="136" t="s">
        <v>32</v>
      </c>
      <c r="E14" s="42"/>
      <c r="F14" s="42"/>
      <c r="G14" s="42"/>
      <c r="H14" s="42"/>
      <c r="I14" s="136" t="s">
        <v>33</v>
      </c>
      <c r="J14" s="140" t="s">
        <v>34</v>
      </c>
      <c r="K14" s="42"/>
      <c r="L14" s="138"/>
      <c r="S14" s="42"/>
      <c r="T14" s="42"/>
      <c r="U14" s="42"/>
      <c r="V14" s="42"/>
      <c r="W14" s="42"/>
      <c r="X14" s="42"/>
      <c r="Y14" s="42"/>
      <c r="Z14" s="42"/>
      <c r="AA14" s="42"/>
      <c r="AB14" s="42"/>
      <c r="AC14" s="42"/>
      <c r="AD14" s="42"/>
      <c r="AE14" s="42"/>
    </row>
    <row r="15" s="2" customFormat="1" ht="18" customHeight="1">
      <c r="A15" s="42"/>
      <c r="B15" s="48"/>
      <c r="C15" s="42"/>
      <c r="D15" s="42"/>
      <c r="E15" s="140" t="s">
        <v>35</v>
      </c>
      <c r="F15" s="42"/>
      <c r="G15" s="42"/>
      <c r="H15" s="42"/>
      <c r="I15" s="136" t="s">
        <v>36</v>
      </c>
      <c r="J15" s="140" t="s">
        <v>34</v>
      </c>
      <c r="K15" s="42"/>
      <c r="L15" s="13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38"/>
      <c r="S16" s="42"/>
      <c r="T16" s="42"/>
      <c r="U16" s="42"/>
      <c r="V16" s="42"/>
      <c r="W16" s="42"/>
      <c r="X16" s="42"/>
      <c r="Y16" s="42"/>
      <c r="Z16" s="42"/>
      <c r="AA16" s="42"/>
      <c r="AB16" s="42"/>
      <c r="AC16" s="42"/>
      <c r="AD16" s="42"/>
      <c r="AE16" s="42"/>
    </row>
    <row r="17" s="2" customFormat="1" ht="12" customHeight="1">
      <c r="A17" s="42"/>
      <c r="B17" s="48"/>
      <c r="C17" s="42"/>
      <c r="D17" s="136" t="s">
        <v>37</v>
      </c>
      <c r="E17" s="42"/>
      <c r="F17" s="42"/>
      <c r="G17" s="42"/>
      <c r="H17" s="42"/>
      <c r="I17" s="136" t="s">
        <v>33</v>
      </c>
      <c r="J17" s="36" t="str">
        <f>'Rekapitulace stavby'!AN13</f>
        <v>Vyplň údaj</v>
      </c>
      <c r="K17" s="42"/>
      <c r="L17" s="13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40"/>
      <c r="G18" s="140"/>
      <c r="H18" s="140"/>
      <c r="I18" s="136" t="s">
        <v>36</v>
      </c>
      <c r="J18" s="36" t="str">
        <f>'Rekapitulace stavby'!AN14</f>
        <v>Vyplň údaj</v>
      </c>
      <c r="K18" s="42"/>
      <c r="L18" s="13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8"/>
      <c r="S19" s="42"/>
      <c r="T19" s="42"/>
      <c r="U19" s="42"/>
      <c r="V19" s="42"/>
      <c r="W19" s="42"/>
      <c r="X19" s="42"/>
      <c r="Y19" s="42"/>
      <c r="Z19" s="42"/>
      <c r="AA19" s="42"/>
      <c r="AB19" s="42"/>
      <c r="AC19" s="42"/>
      <c r="AD19" s="42"/>
      <c r="AE19" s="42"/>
    </row>
    <row r="20" s="2" customFormat="1" ht="12" customHeight="1">
      <c r="A20" s="42"/>
      <c r="B20" s="48"/>
      <c r="C20" s="42"/>
      <c r="D20" s="136" t="s">
        <v>39</v>
      </c>
      <c r="E20" s="42"/>
      <c r="F20" s="42"/>
      <c r="G20" s="42"/>
      <c r="H20" s="42"/>
      <c r="I20" s="136" t="s">
        <v>33</v>
      </c>
      <c r="J20" s="140" t="s">
        <v>34</v>
      </c>
      <c r="K20" s="42"/>
      <c r="L20" s="138"/>
      <c r="S20" s="42"/>
      <c r="T20" s="42"/>
      <c r="U20" s="42"/>
      <c r="V20" s="42"/>
      <c r="W20" s="42"/>
      <c r="X20" s="42"/>
      <c r="Y20" s="42"/>
      <c r="Z20" s="42"/>
      <c r="AA20" s="42"/>
      <c r="AB20" s="42"/>
      <c r="AC20" s="42"/>
      <c r="AD20" s="42"/>
      <c r="AE20" s="42"/>
    </row>
    <row r="21" s="2" customFormat="1" ht="18" customHeight="1">
      <c r="A21" s="42"/>
      <c r="B21" s="48"/>
      <c r="C21" s="42"/>
      <c r="D21" s="42"/>
      <c r="E21" s="140" t="s">
        <v>40</v>
      </c>
      <c r="F21" s="42"/>
      <c r="G21" s="42"/>
      <c r="H21" s="42"/>
      <c r="I21" s="136" t="s">
        <v>36</v>
      </c>
      <c r="J21" s="140" t="s">
        <v>34</v>
      </c>
      <c r="K21" s="42"/>
      <c r="L21" s="13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8"/>
      <c r="S22" s="42"/>
      <c r="T22" s="42"/>
      <c r="U22" s="42"/>
      <c r="V22" s="42"/>
      <c r="W22" s="42"/>
      <c r="X22" s="42"/>
      <c r="Y22" s="42"/>
      <c r="Z22" s="42"/>
      <c r="AA22" s="42"/>
      <c r="AB22" s="42"/>
      <c r="AC22" s="42"/>
      <c r="AD22" s="42"/>
      <c r="AE22" s="42"/>
    </row>
    <row r="23" s="2" customFormat="1" ht="12" customHeight="1">
      <c r="A23" s="42"/>
      <c r="B23" s="48"/>
      <c r="C23" s="42"/>
      <c r="D23" s="136" t="s">
        <v>41</v>
      </c>
      <c r="E23" s="42"/>
      <c r="F23" s="42"/>
      <c r="G23" s="42"/>
      <c r="H23" s="42"/>
      <c r="I23" s="136" t="s">
        <v>33</v>
      </c>
      <c r="J23" s="140" t="s">
        <v>34</v>
      </c>
      <c r="K23" s="42"/>
      <c r="L23" s="138"/>
      <c r="S23" s="42"/>
      <c r="T23" s="42"/>
      <c r="U23" s="42"/>
      <c r="V23" s="42"/>
      <c r="W23" s="42"/>
      <c r="X23" s="42"/>
      <c r="Y23" s="42"/>
      <c r="Z23" s="42"/>
      <c r="AA23" s="42"/>
      <c r="AB23" s="42"/>
      <c r="AC23" s="42"/>
      <c r="AD23" s="42"/>
      <c r="AE23" s="42"/>
    </row>
    <row r="24" s="2" customFormat="1" ht="18" customHeight="1">
      <c r="A24" s="42"/>
      <c r="B24" s="48"/>
      <c r="C24" s="42"/>
      <c r="D24" s="42"/>
      <c r="E24" s="140" t="s">
        <v>42</v>
      </c>
      <c r="F24" s="42"/>
      <c r="G24" s="42"/>
      <c r="H24" s="42"/>
      <c r="I24" s="136" t="s">
        <v>36</v>
      </c>
      <c r="J24" s="140" t="s">
        <v>34</v>
      </c>
      <c r="K24" s="42"/>
      <c r="L24" s="13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8"/>
      <c r="S25" s="42"/>
      <c r="T25" s="42"/>
      <c r="U25" s="42"/>
      <c r="V25" s="42"/>
      <c r="W25" s="42"/>
      <c r="X25" s="42"/>
      <c r="Y25" s="42"/>
      <c r="Z25" s="42"/>
      <c r="AA25" s="42"/>
      <c r="AB25" s="42"/>
      <c r="AC25" s="42"/>
      <c r="AD25" s="42"/>
      <c r="AE25" s="42"/>
    </row>
    <row r="26" s="2" customFormat="1" ht="12" customHeight="1">
      <c r="A26" s="42"/>
      <c r="B26" s="48"/>
      <c r="C26" s="42"/>
      <c r="D26" s="136" t="s">
        <v>43</v>
      </c>
      <c r="E26" s="42"/>
      <c r="F26" s="42"/>
      <c r="G26" s="42"/>
      <c r="H26" s="42"/>
      <c r="I26" s="42"/>
      <c r="J26" s="42"/>
      <c r="K26" s="42"/>
      <c r="L26" s="138"/>
      <c r="S26" s="42"/>
      <c r="T26" s="42"/>
      <c r="U26" s="42"/>
      <c r="V26" s="42"/>
      <c r="W26" s="42"/>
      <c r="X26" s="42"/>
      <c r="Y26" s="42"/>
      <c r="Z26" s="42"/>
      <c r="AA26" s="42"/>
      <c r="AB26" s="42"/>
      <c r="AC26" s="42"/>
      <c r="AD26" s="42"/>
      <c r="AE26" s="42"/>
    </row>
    <row r="27" s="8" customFormat="1" ht="59.25" customHeight="1">
      <c r="A27" s="142"/>
      <c r="B27" s="143"/>
      <c r="C27" s="142"/>
      <c r="D27" s="142"/>
      <c r="E27" s="144" t="s">
        <v>101</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2"/>
      <c r="B28" s="48"/>
      <c r="C28" s="42"/>
      <c r="D28" s="42"/>
      <c r="E28" s="42"/>
      <c r="F28" s="42"/>
      <c r="G28" s="42"/>
      <c r="H28" s="42"/>
      <c r="I28" s="42"/>
      <c r="J28" s="42"/>
      <c r="K28" s="42"/>
      <c r="L28" s="138"/>
      <c r="S28" s="42"/>
      <c r="T28" s="42"/>
      <c r="U28" s="42"/>
      <c r="V28" s="42"/>
      <c r="W28" s="42"/>
      <c r="X28" s="42"/>
      <c r="Y28" s="42"/>
      <c r="Z28" s="42"/>
      <c r="AA28" s="42"/>
      <c r="AB28" s="42"/>
      <c r="AC28" s="42"/>
      <c r="AD28" s="42"/>
      <c r="AE28" s="42"/>
    </row>
    <row r="29" s="2" customFormat="1" ht="6.96" customHeight="1">
      <c r="A29" s="42"/>
      <c r="B29" s="48"/>
      <c r="C29" s="42"/>
      <c r="D29" s="146"/>
      <c r="E29" s="146"/>
      <c r="F29" s="146"/>
      <c r="G29" s="146"/>
      <c r="H29" s="146"/>
      <c r="I29" s="146"/>
      <c r="J29" s="146"/>
      <c r="K29" s="146"/>
      <c r="L29" s="138"/>
      <c r="S29" s="42"/>
      <c r="T29" s="42"/>
      <c r="U29" s="42"/>
      <c r="V29" s="42"/>
      <c r="W29" s="42"/>
      <c r="X29" s="42"/>
      <c r="Y29" s="42"/>
      <c r="Z29" s="42"/>
      <c r="AA29" s="42"/>
      <c r="AB29" s="42"/>
      <c r="AC29" s="42"/>
      <c r="AD29" s="42"/>
      <c r="AE29" s="42"/>
    </row>
    <row r="30" s="2" customFormat="1" ht="25.44" customHeight="1">
      <c r="A30" s="42"/>
      <c r="B30" s="48"/>
      <c r="C30" s="42"/>
      <c r="D30" s="147" t="s">
        <v>45</v>
      </c>
      <c r="E30" s="42"/>
      <c r="F30" s="42"/>
      <c r="G30" s="42"/>
      <c r="H30" s="42"/>
      <c r="I30" s="42"/>
      <c r="J30" s="148">
        <f>ROUND(J90, 2)</f>
        <v>0</v>
      </c>
      <c r="K30" s="42"/>
      <c r="L30" s="138"/>
      <c r="S30" s="42"/>
      <c r="T30" s="42"/>
      <c r="U30" s="42"/>
      <c r="V30" s="42"/>
      <c r="W30" s="42"/>
      <c r="X30" s="42"/>
      <c r="Y30" s="42"/>
      <c r="Z30" s="42"/>
      <c r="AA30" s="42"/>
      <c r="AB30" s="42"/>
      <c r="AC30" s="42"/>
      <c r="AD30" s="42"/>
      <c r="AE30" s="42"/>
    </row>
    <row r="31" s="2" customFormat="1" ht="6.96" customHeight="1">
      <c r="A31" s="42"/>
      <c r="B31" s="48"/>
      <c r="C31" s="42"/>
      <c r="D31" s="146"/>
      <c r="E31" s="146"/>
      <c r="F31" s="146"/>
      <c r="G31" s="146"/>
      <c r="H31" s="146"/>
      <c r="I31" s="146"/>
      <c r="J31" s="146"/>
      <c r="K31" s="146"/>
      <c r="L31" s="138"/>
      <c r="S31" s="42"/>
      <c r="T31" s="42"/>
      <c r="U31" s="42"/>
      <c r="V31" s="42"/>
      <c r="W31" s="42"/>
      <c r="X31" s="42"/>
      <c r="Y31" s="42"/>
      <c r="Z31" s="42"/>
      <c r="AA31" s="42"/>
      <c r="AB31" s="42"/>
      <c r="AC31" s="42"/>
      <c r="AD31" s="42"/>
      <c r="AE31" s="42"/>
    </row>
    <row r="32" s="2" customFormat="1" ht="14.4" customHeight="1">
      <c r="A32" s="42"/>
      <c r="B32" s="48"/>
      <c r="C32" s="42"/>
      <c r="D32" s="42"/>
      <c r="E32" s="42"/>
      <c r="F32" s="149" t="s">
        <v>47</v>
      </c>
      <c r="G32" s="42"/>
      <c r="H32" s="42"/>
      <c r="I32" s="149" t="s">
        <v>46</v>
      </c>
      <c r="J32" s="149" t="s">
        <v>48</v>
      </c>
      <c r="K32" s="42"/>
      <c r="L32" s="138"/>
      <c r="S32" s="42"/>
      <c r="T32" s="42"/>
      <c r="U32" s="42"/>
      <c r="V32" s="42"/>
      <c r="W32" s="42"/>
      <c r="X32" s="42"/>
      <c r="Y32" s="42"/>
      <c r="Z32" s="42"/>
      <c r="AA32" s="42"/>
      <c r="AB32" s="42"/>
      <c r="AC32" s="42"/>
      <c r="AD32" s="42"/>
      <c r="AE32" s="42"/>
    </row>
    <row r="33" s="2" customFormat="1" ht="14.4" customHeight="1">
      <c r="A33" s="42"/>
      <c r="B33" s="48"/>
      <c r="C33" s="42"/>
      <c r="D33" s="150" t="s">
        <v>49</v>
      </c>
      <c r="E33" s="136" t="s">
        <v>50</v>
      </c>
      <c r="F33" s="151">
        <f>ROUND((SUM(BE90:BE356)),  2)</f>
        <v>0</v>
      </c>
      <c r="G33" s="42"/>
      <c r="H33" s="42"/>
      <c r="I33" s="152">
        <v>0.20999999999999999</v>
      </c>
      <c r="J33" s="151">
        <f>ROUND(((SUM(BE90:BE356))*I33),  2)</f>
        <v>0</v>
      </c>
      <c r="K33" s="42"/>
      <c r="L33" s="138"/>
      <c r="S33" s="42"/>
      <c r="T33" s="42"/>
      <c r="U33" s="42"/>
      <c r="V33" s="42"/>
      <c r="W33" s="42"/>
      <c r="X33" s="42"/>
      <c r="Y33" s="42"/>
      <c r="Z33" s="42"/>
      <c r="AA33" s="42"/>
      <c r="AB33" s="42"/>
      <c r="AC33" s="42"/>
      <c r="AD33" s="42"/>
      <c r="AE33" s="42"/>
    </row>
    <row r="34" s="2" customFormat="1" ht="14.4" customHeight="1">
      <c r="A34" s="42"/>
      <c r="B34" s="48"/>
      <c r="C34" s="42"/>
      <c r="D34" s="42"/>
      <c r="E34" s="136" t="s">
        <v>51</v>
      </c>
      <c r="F34" s="151">
        <f>ROUND((SUM(BF90:BF356)),  2)</f>
        <v>0</v>
      </c>
      <c r="G34" s="42"/>
      <c r="H34" s="42"/>
      <c r="I34" s="152">
        <v>0.12</v>
      </c>
      <c r="J34" s="151">
        <f>ROUND(((SUM(BF90:BF356))*I34),  2)</f>
        <v>0</v>
      </c>
      <c r="K34" s="42"/>
      <c r="L34" s="138"/>
      <c r="S34" s="42"/>
      <c r="T34" s="42"/>
      <c r="U34" s="42"/>
      <c r="V34" s="42"/>
      <c r="W34" s="42"/>
      <c r="X34" s="42"/>
      <c r="Y34" s="42"/>
      <c r="Z34" s="42"/>
      <c r="AA34" s="42"/>
      <c r="AB34" s="42"/>
      <c r="AC34" s="42"/>
      <c r="AD34" s="42"/>
      <c r="AE34" s="42"/>
    </row>
    <row r="35" hidden="1" s="2" customFormat="1" ht="14.4" customHeight="1">
      <c r="A35" s="42"/>
      <c r="B35" s="48"/>
      <c r="C35" s="42"/>
      <c r="D35" s="42"/>
      <c r="E35" s="136" t="s">
        <v>52</v>
      </c>
      <c r="F35" s="151">
        <f>ROUND((SUM(BG90:BG356)),  2)</f>
        <v>0</v>
      </c>
      <c r="G35" s="42"/>
      <c r="H35" s="42"/>
      <c r="I35" s="152">
        <v>0.20999999999999999</v>
      </c>
      <c r="J35" s="151">
        <f>0</f>
        <v>0</v>
      </c>
      <c r="K35" s="42"/>
      <c r="L35" s="138"/>
      <c r="S35" s="42"/>
      <c r="T35" s="42"/>
      <c r="U35" s="42"/>
      <c r="V35" s="42"/>
      <c r="W35" s="42"/>
      <c r="X35" s="42"/>
      <c r="Y35" s="42"/>
      <c r="Z35" s="42"/>
      <c r="AA35" s="42"/>
      <c r="AB35" s="42"/>
      <c r="AC35" s="42"/>
      <c r="AD35" s="42"/>
      <c r="AE35" s="42"/>
    </row>
    <row r="36" hidden="1" s="2" customFormat="1" ht="14.4" customHeight="1">
      <c r="A36" s="42"/>
      <c r="B36" s="48"/>
      <c r="C36" s="42"/>
      <c r="D36" s="42"/>
      <c r="E36" s="136" t="s">
        <v>53</v>
      </c>
      <c r="F36" s="151">
        <f>ROUND((SUM(BH90:BH356)),  2)</f>
        <v>0</v>
      </c>
      <c r="G36" s="42"/>
      <c r="H36" s="42"/>
      <c r="I36" s="152">
        <v>0.12</v>
      </c>
      <c r="J36" s="151">
        <f>0</f>
        <v>0</v>
      </c>
      <c r="K36" s="42"/>
      <c r="L36" s="138"/>
      <c r="S36" s="42"/>
      <c r="T36" s="42"/>
      <c r="U36" s="42"/>
      <c r="V36" s="42"/>
      <c r="W36" s="42"/>
      <c r="X36" s="42"/>
      <c r="Y36" s="42"/>
      <c r="Z36" s="42"/>
      <c r="AA36" s="42"/>
      <c r="AB36" s="42"/>
      <c r="AC36" s="42"/>
      <c r="AD36" s="42"/>
      <c r="AE36" s="42"/>
    </row>
    <row r="37" hidden="1" s="2" customFormat="1" ht="14.4" customHeight="1">
      <c r="A37" s="42"/>
      <c r="B37" s="48"/>
      <c r="C37" s="42"/>
      <c r="D37" s="42"/>
      <c r="E37" s="136" t="s">
        <v>54</v>
      </c>
      <c r="F37" s="151">
        <f>ROUND((SUM(BI90:BI356)),  2)</f>
        <v>0</v>
      </c>
      <c r="G37" s="42"/>
      <c r="H37" s="42"/>
      <c r="I37" s="152">
        <v>0</v>
      </c>
      <c r="J37" s="151">
        <f>0</f>
        <v>0</v>
      </c>
      <c r="K37" s="42"/>
      <c r="L37" s="13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8"/>
      <c r="S38" s="42"/>
      <c r="T38" s="42"/>
      <c r="U38" s="42"/>
      <c r="V38" s="42"/>
      <c r="W38" s="42"/>
      <c r="X38" s="42"/>
      <c r="Y38" s="42"/>
      <c r="Z38" s="42"/>
      <c r="AA38" s="42"/>
      <c r="AB38" s="42"/>
      <c r="AC38" s="42"/>
      <c r="AD38" s="42"/>
      <c r="AE38" s="42"/>
    </row>
    <row r="39" s="2" customFormat="1" ht="25.44" customHeight="1">
      <c r="A39" s="42"/>
      <c r="B39" s="48"/>
      <c r="C39" s="153"/>
      <c r="D39" s="154" t="s">
        <v>55</v>
      </c>
      <c r="E39" s="155"/>
      <c r="F39" s="155"/>
      <c r="G39" s="156" t="s">
        <v>56</v>
      </c>
      <c r="H39" s="157" t="s">
        <v>57</v>
      </c>
      <c r="I39" s="155"/>
      <c r="J39" s="158">
        <f>SUM(J30:J37)</f>
        <v>0</v>
      </c>
      <c r="K39" s="159"/>
      <c r="L39" s="138"/>
      <c r="S39" s="42"/>
      <c r="T39" s="42"/>
      <c r="U39" s="42"/>
      <c r="V39" s="42"/>
      <c r="W39" s="42"/>
      <c r="X39" s="42"/>
      <c r="Y39" s="42"/>
      <c r="Z39" s="42"/>
      <c r="AA39" s="42"/>
      <c r="AB39" s="42"/>
      <c r="AC39" s="42"/>
      <c r="AD39" s="42"/>
      <c r="AE39" s="42"/>
    </row>
    <row r="40" s="2" customFormat="1" ht="14.4" customHeight="1">
      <c r="A40" s="42"/>
      <c r="B40" s="160"/>
      <c r="C40" s="161"/>
      <c r="D40" s="161"/>
      <c r="E40" s="161"/>
      <c r="F40" s="161"/>
      <c r="G40" s="161"/>
      <c r="H40" s="161"/>
      <c r="I40" s="161"/>
      <c r="J40" s="161"/>
      <c r="K40" s="161"/>
      <c r="L40" s="138"/>
      <c r="S40" s="42"/>
      <c r="T40" s="42"/>
      <c r="U40" s="42"/>
      <c r="V40" s="42"/>
      <c r="W40" s="42"/>
      <c r="X40" s="42"/>
      <c r="Y40" s="42"/>
      <c r="Z40" s="42"/>
      <c r="AA40" s="42"/>
      <c r="AB40" s="42"/>
      <c r="AC40" s="42"/>
      <c r="AD40" s="42"/>
      <c r="AE40" s="42"/>
    </row>
    <row r="44" s="2" customFormat="1" ht="6.96" customHeight="1">
      <c r="A44" s="42"/>
      <c r="B44" s="162"/>
      <c r="C44" s="163"/>
      <c r="D44" s="163"/>
      <c r="E44" s="163"/>
      <c r="F44" s="163"/>
      <c r="G44" s="163"/>
      <c r="H44" s="163"/>
      <c r="I44" s="163"/>
      <c r="J44" s="163"/>
      <c r="K44" s="163"/>
      <c r="L44" s="138"/>
      <c r="S44" s="42"/>
      <c r="T44" s="42"/>
      <c r="U44" s="42"/>
      <c r="V44" s="42"/>
      <c r="W44" s="42"/>
      <c r="X44" s="42"/>
      <c r="Y44" s="42"/>
      <c r="Z44" s="42"/>
      <c r="AA44" s="42"/>
      <c r="AB44" s="42"/>
      <c r="AC44" s="42"/>
      <c r="AD44" s="42"/>
      <c r="AE44" s="42"/>
    </row>
    <row r="45" s="2" customFormat="1" ht="24.96" customHeight="1">
      <c r="A45" s="42"/>
      <c r="B45" s="43"/>
      <c r="C45" s="26" t="s">
        <v>102</v>
      </c>
      <c r="D45" s="44"/>
      <c r="E45" s="44"/>
      <c r="F45" s="44"/>
      <c r="G45" s="44"/>
      <c r="H45" s="44"/>
      <c r="I45" s="44"/>
      <c r="J45" s="44"/>
      <c r="K45" s="44"/>
      <c r="L45" s="13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38"/>
      <c r="S47" s="42"/>
      <c r="T47" s="42"/>
      <c r="U47" s="42"/>
      <c r="V47" s="42"/>
      <c r="W47" s="42"/>
      <c r="X47" s="42"/>
      <c r="Y47" s="42"/>
      <c r="Z47" s="42"/>
      <c r="AA47" s="42"/>
      <c r="AB47" s="42"/>
      <c r="AC47" s="42"/>
      <c r="AD47" s="42"/>
      <c r="AE47" s="42"/>
    </row>
    <row r="48" s="2" customFormat="1" ht="16.5" customHeight="1">
      <c r="A48" s="42"/>
      <c r="B48" s="43"/>
      <c r="C48" s="44"/>
      <c r="D48" s="44"/>
      <c r="E48" s="164" t="str">
        <f>E7</f>
        <v>Revitalizace nemocnice v Sokolově, Slovenská ul. 545 - Zateplení budovy - Pavilon A - Střecha</v>
      </c>
      <c r="F48" s="35"/>
      <c r="G48" s="35"/>
      <c r="H48" s="35"/>
      <c r="I48" s="44"/>
      <c r="J48" s="44"/>
      <c r="K48" s="44"/>
      <c r="L48" s="138"/>
      <c r="S48" s="42"/>
      <c r="T48" s="42"/>
      <c r="U48" s="42"/>
      <c r="V48" s="42"/>
      <c r="W48" s="42"/>
      <c r="X48" s="42"/>
      <c r="Y48" s="42"/>
      <c r="Z48" s="42"/>
      <c r="AA48" s="42"/>
      <c r="AB48" s="42"/>
      <c r="AC48" s="42"/>
      <c r="AD48" s="42"/>
      <c r="AE48" s="42"/>
    </row>
    <row r="49" s="2" customFormat="1" ht="12" customHeight="1">
      <c r="A49" s="42"/>
      <c r="B49" s="43"/>
      <c r="C49" s="35" t="s">
        <v>99</v>
      </c>
      <c r="D49" s="44"/>
      <c r="E49" s="44"/>
      <c r="F49" s="44"/>
      <c r="G49" s="44"/>
      <c r="H49" s="44"/>
      <c r="I49" s="44"/>
      <c r="J49" s="44"/>
      <c r="K49" s="44"/>
      <c r="L49" s="138"/>
      <c r="S49" s="42"/>
      <c r="T49" s="42"/>
      <c r="U49" s="42"/>
      <c r="V49" s="42"/>
      <c r="W49" s="42"/>
      <c r="X49" s="42"/>
      <c r="Y49" s="42"/>
      <c r="Z49" s="42"/>
      <c r="AA49" s="42"/>
      <c r="AB49" s="42"/>
      <c r="AC49" s="42"/>
      <c r="AD49" s="42"/>
      <c r="AE49" s="42"/>
    </row>
    <row r="50" s="2" customFormat="1" ht="16.5" customHeight="1">
      <c r="A50" s="42"/>
      <c r="B50" s="43"/>
      <c r="C50" s="44"/>
      <c r="D50" s="44"/>
      <c r="E50" s="73" t="str">
        <f>E9</f>
        <v>D.1.1. - Stavební část</v>
      </c>
      <c r="F50" s="44"/>
      <c r="G50" s="44"/>
      <c r="H50" s="44"/>
      <c r="I50" s="44"/>
      <c r="J50" s="44"/>
      <c r="K50" s="44"/>
      <c r="L50" s="13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8"/>
      <c r="S51" s="42"/>
      <c r="T51" s="42"/>
      <c r="U51" s="42"/>
      <c r="V51" s="42"/>
      <c r="W51" s="42"/>
      <c r="X51" s="42"/>
      <c r="Y51" s="42"/>
      <c r="Z51" s="42"/>
      <c r="AA51" s="42"/>
      <c r="AB51" s="42"/>
      <c r="AC51" s="42"/>
      <c r="AD51" s="42"/>
      <c r="AE51" s="42"/>
    </row>
    <row r="52" s="2" customFormat="1" ht="12" customHeight="1">
      <c r="A52" s="42"/>
      <c r="B52" s="43"/>
      <c r="C52" s="35" t="s">
        <v>24</v>
      </c>
      <c r="D52" s="44"/>
      <c r="E52" s="44"/>
      <c r="F52" s="30" t="str">
        <f>F12</f>
        <v>Sokolov</v>
      </c>
      <c r="G52" s="44"/>
      <c r="H52" s="44"/>
      <c r="I52" s="35" t="s">
        <v>26</v>
      </c>
      <c r="J52" s="76" t="str">
        <f>IF(J12="","",J12)</f>
        <v>3. 6. 2025</v>
      </c>
      <c r="K52" s="44"/>
      <c r="L52" s="13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8"/>
      <c r="S53" s="42"/>
      <c r="T53" s="42"/>
      <c r="U53" s="42"/>
      <c r="V53" s="42"/>
      <c r="W53" s="42"/>
      <c r="X53" s="42"/>
      <c r="Y53" s="42"/>
      <c r="Z53" s="42"/>
      <c r="AA53" s="42"/>
      <c r="AB53" s="42"/>
      <c r="AC53" s="42"/>
      <c r="AD53" s="42"/>
      <c r="AE53" s="42"/>
    </row>
    <row r="54" s="2" customFormat="1" ht="25.65" customHeight="1">
      <c r="A54" s="42"/>
      <c r="B54" s="43"/>
      <c r="C54" s="35" t="s">
        <v>32</v>
      </c>
      <c r="D54" s="44"/>
      <c r="E54" s="44"/>
      <c r="F54" s="30" t="str">
        <f>E15</f>
        <v>Karlovarský kraj</v>
      </c>
      <c r="G54" s="44"/>
      <c r="H54" s="44"/>
      <c r="I54" s="35" t="s">
        <v>39</v>
      </c>
      <c r="J54" s="40" t="str">
        <f>E21</f>
        <v>Jurica a.s - Ateliér Sokolov</v>
      </c>
      <c r="K54" s="44"/>
      <c r="L54" s="138"/>
      <c r="S54" s="42"/>
      <c r="T54" s="42"/>
      <c r="U54" s="42"/>
      <c r="V54" s="42"/>
      <c r="W54" s="42"/>
      <c r="X54" s="42"/>
      <c r="Y54" s="42"/>
      <c r="Z54" s="42"/>
      <c r="AA54" s="42"/>
      <c r="AB54" s="42"/>
      <c r="AC54" s="42"/>
      <c r="AD54" s="42"/>
      <c r="AE54" s="42"/>
    </row>
    <row r="55" s="2" customFormat="1" ht="15.15" customHeight="1">
      <c r="A55" s="42"/>
      <c r="B55" s="43"/>
      <c r="C55" s="35" t="s">
        <v>37</v>
      </c>
      <c r="D55" s="44"/>
      <c r="E55" s="44"/>
      <c r="F55" s="30" t="str">
        <f>IF(E18="","",E18)</f>
        <v>Vyplň údaj</v>
      </c>
      <c r="G55" s="44"/>
      <c r="H55" s="44"/>
      <c r="I55" s="35" t="s">
        <v>41</v>
      </c>
      <c r="J55" s="40" t="str">
        <f>E24</f>
        <v>Eva Marková</v>
      </c>
      <c r="K55" s="44"/>
      <c r="L55" s="13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8"/>
      <c r="S56" s="42"/>
      <c r="T56" s="42"/>
      <c r="U56" s="42"/>
      <c r="V56" s="42"/>
      <c r="W56" s="42"/>
      <c r="X56" s="42"/>
      <c r="Y56" s="42"/>
      <c r="Z56" s="42"/>
      <c r="AA56" s="42"/>
      <c r="AB56" s="42"/>
      <c r="AC56" s="42"/>
      <c r="AD56" s="42"/>
      <c r="AE56" s="42"/>
    </row>
    <row r="57" s="2" customFormat="1" ht="29.28" customHeight="1">
      <c r="A57" s="42"/>
      <c r="B57" s="43"/>
      <c r="C57" s="165" t="s">
        <v>103</v>
      </c>
      <c r="D57" s="166"/>
      <c r="E57" s="166"/>
      <c r="F57" s="166"/>
      <c r="G57" s="166"/>
      <c r="H57" s="166"/>
      <c r="I57" s="166"/>
      <c r="J57" s="167" t="s">
        <v>104</v>
      </c>
      <c r="K57" s="166"/>
      <c r="L57" s="13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8"/>
      <c r="S58" s="42"/>
      <c r="T58" s="42"/>
      <c r="U58" s="42"/>
      <c r="V58" s="42"/>
      <c r="W58" s="42"/>
      <c r="X58" s="42"/>
      <c r="Y58" s="42"/>
      <c r="Z58" s="42"/>
      <c r="AA58" s="42"/>
      <c r="AB58" s="42"/>
      <c r="AC58" s="42"/>
      <c r="AD58" s="42"/>
      <c r="AE58" s="42"/>
    </row>
    <row r="59" s="2" customFormat="1" ht="22.8" customHeight="1">
      <c r="A59" s="42"/>
      <c r="B59" s="43"/>
      <c r="C59" s="168" t="s">
        <v>77</v>
      </c>
      <c r="D59" s="44"/>
      <c r="E59" s="44"/>
      <c r="F59" s="44"/>
      <c r="G59" s="44"/>
      <c r="H59" s="44"/>
      <c r="I59" s="44"/>
      <c r="J59" s="106">
        <f>J90</f>
        <v>0</v>
      </c>
      <c r="K59" s="44"/>
      <c r="L59" s="138"/>
      <c r="S59" s="42"/>
      <c r="T59" s="42"/>
      <c r="U59" s="42"/>
      <c r="V59" s="42"/>
      <c r="W59" s="42"/>
      <c r="X59" s="42"/>
      <c r="Y59" s="42"/>
      <c r="Z59" s="42"/>
      <c r="AA59" s="42"/>
      <c r="AB59" s="42"/>
      <c r="AC59" s="42"/>
      <c r="AD59" s="42"/>
      <c r="AE59" s="42"/>
      <c r="AU59" s="20" t="s">
        <v>105</v>
      </c>
    </row>
    <row r="60" s="9" customFormat="1" ht="24.96" customHeight="1">
      <c r="A60" s="9"/>
      <c r="B60" s="169"/>
      <c r="C60" s="170"/>
      <c r="D60" s="171" t="s">
        <v>106</v>
      </c>
      <c r="E60" s="172"/>
      <c r="F60" s="172"/>
      <c r="G60" s="172"/>
      <c r="H60" s="172"/>
      <c r="I60" s="172"/>
      <c r="J60" s="173">
        <f>J91</f>
        <v>0</v>
      </c>
      <c r="K60" s="170"/>
      <c r="L60" s="174"/>
      <c r="S60" s="9"/>
      <c r="T60" s="9"/>
      <c r="U60" s="9"/>
      <c r="V60" s="9"/>
      <c r="W60" s="9"/>
      <c r="X60" s="9"/>
      <c r="Y60" s="9"/>
      <c r="Z60" s="9"/>
      <c r="AA60" s="9"/>
      <c r="AB60" s="9"/>
      <c r="AC60" s="9"/>
      <c r="AD60" s="9"/>
      <c r="AE60" s="9"/>
    </row>
    <row r="61" s="10" customFormat="1" ht="19.92" customHeight="1">
      <c r="A61" s="10"/>
      <c r="B61" s="175"/>
      <c r="C61" s="176"/>
      <c r="D61" s="177" t="s">
        <v>107</v>
      </c>
      <c r="E61" s="178"/>
      <c r="F61" s="178"/>
      <c r="G61" s="178"/>
      <c r="H61" s="178"/>
      <c r="I61" s="178"/>
      <c r="J61" s="179">
        <f>J92</f>
        <v>0</v>
      </c>
      <c r="K61" s="176"/>
      <c r="L61" s="180"/>
      <c r="S61" s="10"/>
      <c r="T61" s="10"/>
      <c r="U61" s="10"/>
      <c r="V61" s="10"/>
      <c r="W61" s="10"/>
      <c r="X61" s="10"/>
      <c r="Y61" s="10"/>
      <c r="Z61" s="10"/>
      <c r="AA61" s="10"/>
      <c r="AB61" s="10"/>
      <c r="AC61" s="10"/>
      <c r="AD61" s="10"/>
      <c r="AE61" s="10"/>
    </row>
    <row r="62" s="10" customFormat="1" ht="19.92" customHeight="1">
      <c r="A62" s="10"/>
      <c r="B62" s="175"/>
      <c r="C62" s="176"/>
      <c r="D62" s="177" t="s">
        <v>108</v>
      </c>
      <c r="E62" s="178"/>
      <c r="F62" s="178"/>
      <c r="G62" s="178"/>
      <c r="H62" s="178"/>
      <c r="I62" s="178"/>
      <c r="J62" s="179">
        <f>J102</f>
        <v>0</v>
      </c>
      <c r="K62" s="176"/>
      <c r="L62" s="180"/>
      <c r="S62" s="10"/>
      <c r="T62" s="10"/>
      <c r="U62" s="10"/>
      <c r="V62" s="10"/>
      <c r="W62" s="10"/>
      <c r="X62" s="10"/>
      <c r="Y62" s="10"/>
      <c r="Z62" s="10"/>
      <c r="AA62" s="10"/>
      <c r="AB62" s="10"/>
      <c r="AC62" s="10"/>
      <c r="AD62" s="10"/>
      <c r="AE62" s="10"/>
    </row>
    <row r="63" s="10" customFormat="1" ht="19.92" customHeight="1">
      <c r="A63" s="10"/>
      <c r="B63" s="175"/>
      <c r="C63" s="176"/>
      <c r="D63" s="177" t="s">
        <v>109</v>
      </c>
      <c r="E63" s="178"/>
      <c r="F63" s="178"/>
      <c r="G63" s="178"/>
      <c r="H63" s="178"/>
      <c r="I63" s="178"/>
      <c r="J63" s="179">
        <f>J114</f>
        <v>0</v>
      </c>
      <c r="K63" s="176"/>
      <c r="L63" s="180"/>
      <c r="S63" s="10"/>
      <c r="T63" s="10"/>
      <c r="U63" s="10"/>
      <c r="V63" s="10"/>
      <c r="W63" s="10"/>
      <c r="X63" s="10"/>
      <c r="Y63" s="10"/>
      <c r="Z63" s="10"/>
      <c r="AA63" s="10"/>
      <c r="AB63" s="10"/>
      <c r="AC63" s="10"/>
      <c r="AD63" s="10"/>
      <c r="AE63" s="10"/>
    </row>
    <row r="64" s="10" customFormat="1" ht="19.92" customHeight="1">
      <c r="A64" s="10"/>
      <c r="B64" s="175"/>
      <c r="C64" s="176"/>
      <c r="D64" s="177" t="s">
        <v>110</v>
      </c>
      <c r="E64" s="178"/>
      <c r="F64" s="178"/>
      <c r="G64" s="178"/>
      <c r="H64" s="178"/>
      <c r="I64" s="178"/>
      <c r="J64" s="179">
        <f>J128</f>
        <v>0</v>
      </c>
      <c r="K64" s="176"/>
      <c r="L64" s="180"/>
      <c r="S64" s="10"/>
      <c r="T64" s="10"/>
      <c r="U64" s="10"/>
      <c r="V64" s="10"/>
      <c r="W64" s="10"/>
      <c r="X64" s="10"/>
      <c r="Y64" s="10"/>
      <c r="Z64" s="10"/>
      <c r="AA64" s="10"/>
      <c r="AB64" s="10"/>
      <c r="AC64" s="10"/>
      <c r="AD64" s="10"/>
      <c r="AE64" s="10"/>
    </row>
    <row r="65" s="9" customFormat="1" ht="24.96" customHeight="1">
      <c r="A65" s="9"/>
      <c r="B65" s="169"/>
      <c r="C65" s="170"/>
      <c r="D65" s="171" t="s">
        <v>111</v>
      </c>
      <c r="E65" s="172"/>
      <c r="F65" s="172"/>
      <c r="G65" s="172"/>
      <c r="H65" s="172"/>
      <c r="I65" s="172"/>
      <c r="J65" s="173">
        <f>J132</f>
        <v>0</v>
      </c>
      <c r="K65" s="170"/>
      <c r="L65" s="174"/>
      <c r="S65" s="9"/>
      <c r="T65" s="9"/>
      <c r="U65" s="9"/>
      <c r="V65" s="9"/>
      <c r="W65" s="9"/>
      <c r="X65" s="9"/>
      <c r="Y65" s="9"/>
      <c r="Z65" s="9"/>
      <c r="AA65" s="9"/>
      <c r="AB65" s="9"/>
      <c r="AC65" s="9"/>
      <c r="AD65" s="9"/>
      <c r="AE65" s="9"/>
    </row>
    <row r="66" s="10" customFormat="1" ht="19.92" customHeight="1">
      <c r="A66" s="10"/>
      <c r="B66" s="175"/>
      <c r="C66" s="176"/>
      <c r="D66" s="177" t="s">
        <v>112</v>
      </c>
      <c r="E66" s="178"/>
      <c r="F66" s="178"/>
      <c r="G66" s="178"/>
      <c r="H66" s="178"/>
      <c r="I66" s="178"/>
      <c r="J66" s="179">
        <f>J133</f>
        <v>0</v>
      </c>
      <c r="K66" s="176"/>
      <c r="L66" s="180"/>
      <c r="S66" s="10"/>
      <c r="T66" s="10"/>
      <c r="U66" s="10"/>
      <c r="V66" s="10"/>
      <c r="W66" s="10"/>
      <c r="X66" s="10"/>
      <c r="Y66" s="10"/>
      <c r="Z66" s="10"/>
      <c r="AA66" s="10"/>
      <c r="AB66" s="10"/>
      <c r="AC66" s="10"/>
      <c r="AD66" s="10"/>
      <c r="AE66" s="10"/>
    </row>
    <row r="67" s="10" customFormat="1" ht="19.92" customHeight="1">
      <c r="A67" s="10"/>
      <c r="B67" s="175"/>
      <c r="C67" s="176"/>
      <c r="D67" s="177" t="s">
        <v>113</v>
      </c>
      <c r="E67" s="178"/>
      <c r="F67" s="178"/>
      <c r="G67" s="178"/>
      <c r="H67" s="178"/>
      <c r="I67" s="178"/>
      <c r="J67" s="179">
        <f>J161</f>
        <v>0</v>
      </c>
      <c r="K67" s="176"/>
      <c r="L67" s="180"/>
      <c r="S67" s="10"/>
      <c r="T67" s="10"/>
      <c r="U67" s="10"/>
      <c r="V67" s="10"/>
      <c r="W67" s="10"/>
      <c r="X67" s="10"/>
      <c r="Y67" s="10"/>
      <c r="Z67" s="10"/>
      <c r="AA67" s="10"/>
      <c r="AB67" s="10"/>
      <c r="AC67" s="10"/>
      <c r="AD67" s="10"/>
      <c r="AE67" s="10"/>
    </row>
    <row r="68" s="10" customFormat="1" ht="19.92" customHeight="1">
      <c r="A68" s="10"/>
      <c r="B68" s="175"/>
      <c r="C68" s="176"/>
      <c r="D68" s="177" t="s">
        <v>114</v>
      </c>
      <c r="E68" s="178"/>
      <c r="F68" s="178"/>
      <c r="G68" s="178"/>
      <c r="H68" s="178"/>
      <c r="I68" s="178"/>
      <c r="J68" s="179">
        <f>J239</f>
        <v>0</v>
      </c>
      <c r="K68" s="176"/>
      <c r="L68" s="180"/>
      <c r="S68" s="10"/>
      <c r="T68" s="10"/>
      <c r="U68" s="10"/>
      <c r="V68" s="10"/>
      <c r="W68" s="10"/>
      <c r="X68" s="10"/>
      <c r="Y68" s="10"/>
      <c r="Z68" s="10"/>
      <c r="AA68" s="10"/>
      <c r="AB68" s="10"/>
      <c r="AC68" s="10"/>
      <c r="AD68" s="10"/>
      <c r="AE68" s="10"/>
    </row>
    <row r="69" s="10" customFormat="1" ht="19.92" customHeight="1">
      <c r="A69" s="10"/>
      <c r="B69" s="175"/>
      <c r="C69" s="176"/>
      <c r="D69" s="177" t="s">
        <v>115</v>
      </c>
      <c r="E69" s="178"/>
      <c r="F69" s="178"/>
      <c r="G69" s="178"/>
      <c r="H69" s="178"/>
      <c r="I69" s="178"/>
      <c r="J69" s="179">
        <f>J278</f>
        <v>0</v>
      </c>
      <c r="K69" s="176"/>
      <c r="L69" s="180"/>
      <c r="S69" s="10"/>
      <c r="T69" s="10"/>
      <c r="U69" s="10"/>
      <c r="V69" s="10"/>
      <c r="W69" s="10"/>
      <c r="X69" s="10"/>
      <c r="Y69" s="10"/>
      <c r="Z69" s="10"/>
      <c r="AA69" s="10"/>
      <c r="AB69" s="10"/>
      <c r="AC69" s="10"/>
      <c r="AD69" s="10"/>
      <c r="AE69" s="10"/>
    </row>
    <row r="70" s="10" customFormat="1" ht="19.92" customHeight="1">
      <c r="A70" s="10"/>
      <c r="B70" s="175"/>
      <c r="C70" s="176"/>
      <c r="D70" s="177" t="s">
        <v>116</v>
      </c>
      <c r="E70" s="178"/>
      <c r="F70" s="178"/>
      <c r="G70" s="178"/>
      <c r="H70" s="178"/>
      <c r="I70" s="178"/>
      <c r="J70" s="179">
        <f>J316</f>
        <v>0</v>
      </c>
      <c r="K70" s="176"/>
      <c r="L70" s="180"/>
      <c r="S70" s="10"/>
      <c r="T70" s="10"/>
      <c r="U70" s="10"/>
      <c r="V70" s="10"/>
      <c r="W70" s="10"/>
      <c r="X70" s="10"/>
      <c r="Y70" s="10"/>
      <c r="Z70" s="10"/>
      <c r="AA70" s="10"/>
      <c r="AB70" s="10"/>
      <c r="AC70" s="10"/>
      <c r="AD70" s="10"/>
      <c r="AE70" s="10"/>
    </row>
    <row r="71" s="2" customFormat="1" ht="21.84" customHeight="1">
      <c r="A71" s="42"/>
      <c r="B71" s="43"/>
      <c r="C71" s="44"/>
      <c r="D71" s="44"/>
      <c r="E71" s="44"/>
      <c r="F71" s="44"/>
      <c r="G71" s="44"/>
      <c r="H71" s="44"/>
      <c r="I71" s="44"/>
      <c r="J71" s="44"/>
      <c r="K71" s="44"/>
      <c r="L71" s="138"/>
      <c r="S71" s="42"/>
      <c r="T71" s="42"/>
      <c r="U71" s="42"/>
      <c r="V71" s="42"/>
      <c r="W71" s="42"/>
      <c r="X71" s="42"/>
      <c r="Y71" s="42"/>
      <c r="Z71" s="42"/>
      <c r="AA71" s="42"/>
      <c r="AB71" s="42"/>
      <c r="AC71" s="42"/>
      <c r="AD71" s="42"/>
      <c r="AE71" s="42"/>
    </row>
    <row r="72" s="2" customFormat="1" ht="6.96" customHeight="1">
      <c r="A72" s="42"/>
      <c r="B72" s="63"/>
      <c r="C72" s="64"/>
      <c r="D72" s="64"/>
      <c r="E72" s="64"/>
      <c r="F72" s="64"/>
      <c r="G72" s="64"/>
      <c r="H72" s="64"/>
      <c r="I72" s="64"/>
      <c r="J72" s="64"/>
      <c r="K72" s="64"/>
      <c r="L72" s="138"/>
      <c r="S72" s="42"/>
      <c r="T72" s="42"/>
      <c r="U72" s="42"/>
      <c r="V72" s="42"/>
      <c r="W72" s="42"/>
      <c r="X72" s="42"/>
      <c r="Y72" s="42"/>
      <c r="Z72" s="42"/>
      <c r="AA72" s="42"/>
      <c r="AB72" s="42"/>
      <c r="AC72" s="42"/>
      <c r="AD72" s="42"/>
      <c r="AE72" s="42"/>
    </row>
    <row r="76" s="2" customFormat="1" ht="6.96" customHeight="1">
      <c r="A76" s="42"/>
      <c r="B76" s="65"/>
      <c r="C76" s="66"/>
      <c r="D76" s="66"/>
      <c r="E76" s="66"/>
      <c r="F76" s="66"/>
      <c r="G76" s="66"/>
      <c r="H76" s="66"/>
      <c r="I76" s="66"/>
      <c r="J76" s="66"/>
      <c r="K76" s="66"/>
      <c r="L76" s="138"/>
      <c r="S76" s="42"/>
      <c r="T76" s="42"/>
      <c r="U76" s="42"/>
      <c r="V76" s="42"/>
      <c r="W76" s="42"/>
      <c r="X76" s="42"/>
      <c r="Y76" s="42"/>
      <c r="Z76" s="42"/>
      <c r="AA76" s="42"/>
      <c r="AB76" s="42"/>
      <c r="AC76" s="42"/>
      <c r="AD76" s="42"/>
      <c r="AE76" s="42"/>
    </row>
    <row r="77" s="2" customFormat="1" ht="24.96" customHeight="1">
      <c r="A77" s="42"/>
      <c r="B77" s="43"/>
      <c r="C77" s="26" t="s">
        <v>117</v>
      </c>
      <c r="D77" s="44"/>
      <c r="E77" s="44"/>
      <c r="F77" s="44"/>
      <c r="G77" s="44"/>
      <c r="H77" s="44"/>
      <c r="I77" s="44"/>
      <c r="J77" s="44"/>
      <c r="K77" s="44"/>
      <c r="L77" s="138"/>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38"/>
      <c r="S78" s="42"/>
      <c r="T78" s="42"/>
      <c r="U78" s="42"/>
      <c r="V78" s="42"/>
      <c r="W78" s="42"/>
      <c r="X78" s="42"/>
      <c r="Y78" s="42"/>
      <c r="Z78" s="42"/>
      <c r="AA78" s="42"/>
      <c r="AB78" s="42"/>
      <c r="AC78" s="42"/>
      <c r="AD78" s="42"/>
      <c r="AE78" s="42"/>
    </row>
    <row r="79" s="2" customFormat="1" ht="12" customHeight="1">
      <c r="A79" s="42"/>
      <c r="B79" s="43"/>
      <c r="C79" s="35" t="s">
        <v>16</v>
      </c>
      <c r="D79" s="44"/>
      <c r="E79" s="44"/>
      <c r="F79" s="44"/>
      <c r="G79" s="44"/>
      <c r="H79" s="44"/>
      <c r="I79" s="44"/>
      <c r="J79" s="44"/>
      <c r="K79" s="44"/>
      <c r="L79" s="138"/>
      <c r="S79" s="42"/>
      <c r="T79" s="42"/>
      <c r="U79" s="42"/>
      <c r="V79" s="42"/>
      <c r="W79" s="42"/>
      <c r="X79" s="42"/>
      <c r="Y79" s="42"/>
      <c r="Z79" s="42"/>
      <c r="AA79" s="42"/>
      <c r="AB79" s="42"/>
      <c r="AC79" s="42"/>
      <c r="AD79" s="42"/>
      <c r="AE79" s="42"/>
    </row>
    <row r="80" s="2" customFormat="1" ht="16.5" customHeight="1">
      <c r="A80" s="42"/>
      <c r="B80" s="43"/>
      <c r="C80" s="44"/>
      <c r="D80" s="44"/>
      <c r="E80" s="164" t="str">
        <f>E7</f>
        <v>Revitalizace nemocnice v Sokolově, Slovenská ul. 545 - Zateplení budovy - Pavilon A - Střecha</v>
      </c>
      <c r="F80" s="35"/>
      <c r="G80" s="35"/>
      <c r="H80" s="35"/>
      <c r="I80" s="44"/>
      <c r="J80" s="44"/>
      <c r="K80" s="44"/>
      <c r="L80" s="138"/>
      <c r="S80" s="42"/>
      <c r="T80" s="42"/>
      <c r="U80" s="42"/>
      <c r="V80" s="42"/>
      <c r="W80" s="42"/>
      <c r="X80" s="42"/>
      <c r="Y80" s="42"/>
      <c r="Z80" s="42"/>
      <c r="AA80" s="42"/>
      <c r="AB80" s="42"/>
      <c r="AC80" s="42"/>
      <c r="AD80" s="42"/>
      <c r="AE80" s="42"/>
    </row>
    <row r="81" s="2" customFormat="1" ht="12" customHeight="1">
      <c r="A81" s="42"/>
      <c r="B81" s="43"/>
      <c r="C81" s="35" t="s">
        <v>99</v>
      </c>
      <c r="D81" s="44"/>
      <c r="E81" s="44"/>
      <c r="F81" s="44"/>
      <c r="G81" s="44"/>
      <c r="H81" s="44"/>
      <c r="I81" s="44"/>
      <c r="J81" s="44"/>
      <c r="K81" s="44"/>
      <c r="L81" s="138"/>
      <c r="S81" s="42"/>
      <c r="T81" s="42"/>
      <c r="U81" s="42"/>
      <c r="V81" s="42"/>
      <c r="W81" s="42"/>
      <c r="X81" s="42"/>
      <c r="Y81" s="42"/>
      <c r="Z81" s="42"/>
      <c r="AA81" s="42"/>
      <c r="AB81" s="42"/>
      <c r="AC81" s="42"/>
      <c r="AD81" s="42"/>
      <c r="AE81" s="42"/>
    </row>
    <row r="82" s="2" customFormat="1" ht="16.5" customHeight="1">
      <c r="A82" s="42"/>
      <c r="B82" s="43"/>
      <c r="C82" s="44"/>
      <c r="D82" s="44"/>
      <c r="E82" s="73" t="str">
        <f>E9</f>
        <v>D.1.1. - Stavební část</v>
      </c>
      <c r="F82" s="44"/>
      <c r="G82" s="44"/>
      <c r="H82" s="44"/>
      <c r="I82" s="44"/>
      <c r="J82" s="44"/>
      <c r="K82" s="44"/>
      <c r="L82" s="138"/>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38"/>
      <c r="S83" s="42"/>
      <c r="T83" s="42"/>
      <c r="U83" s="42"/>
      <c r="V83" s="42"/>
      <c r="W83" s="42"/>
      <c r="X83" s="42"/>
      <c r="Y83" s="42"/>
      <c r="Z83" s="42"/>
      <c r="AA83" s="42"/>
      <c r="AB83" s="42"/>
      <c r="AC83" s="42"/>
      <c r="AD83" s="42"/>
      <c r="AE83" s="42"/>
    </row>
    <row r="84" s="2" customFormat="1" ht="12" customHeight="1">
      <c r="A84" s="42"/>
      <c r="B84" s="43"/>
      <c r="C84" s="35" t="s">
        <v>24</v>
      </c>
      <c r="D84" s="44"/>
      <c r="E84" s="44"/>
      <c r="F84" s="30" t="str">
        <f>F12</f>
        <v>Sokolov</v>
      </c>
      <c r="G84" s="44"/>
      <c r="H84" s="44"/>
      <c r="I84" s="35" t="s">
        <v>26</v>
      </c>
      <c r="J84" s="76" t="str">
        <f>IF(J12="","",J12)</f>
        <v>3. 6. 2025</v>
      </c>
      <c r="K84" s="44"/>
      <c r="L84" s="138"/>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38"/>
      <c r="S85" s="42"/>
      <c r="T85" s="42"/>
      <c r="U85" s="42"/>
      <c r="V85" s="42"/>
      <c r="W85" s="42"/>
      <c r="X85" s="42"/>
      <c r="Y85" s="42"/>
      <c r="Z85" s="42"/>
      <c r="AA85" s="42"/>
      <c r="AB85" s="42"/>
      <c r="AC85" s="42"/>
      <c r="AD85" s="42"/>
      <c r="AE85" s="42"/>
    </row>
    <row r="86" s="2" customFormat="1" ht="25.65" customHeight="1">
      <c r="A86" s="42"/>
      <c r="B86" s="43"/>
      <c r="C86" s="35" t="s">
        <v>32</v>
      </c>
      <c r="D86" s="44"/>
      <c r="E86" s="44"/>
      <c r="F86" s="30" t="str">
        <f>E15</f>
        <v>Karlovarský kraj</v>
      </c>
      <c r="G86" s="44"/>
      <c r="H86" s="44"/>
      <c r="I86" s="35" t="s">
        <v>39</v>
      </c>
      <c r="J86" s="40" t="str">
        <f>E21</f>
        <v>Jurica a.s - Ateliér Sokolov</v>
      </c>
      <c r="K86" s="44"/>
      <c r="L86" s="138"/>
      <c r="S86" s="42"/>
      <c r="T86" s="42"/>
      <c r="U86" s="42"/>
      <c r="V86" s="42"/>
      <c r="W86" s="42"/>
      <c r="X86" s="42"/>
      <c r="Y86" s="42"/>
      <c r="Z86" s="42"/>
      <c r="AA86" s="42"/>
      <c r="AB86" s="42"/>
      <c r="AC86" s="42"/>
      <c r="AD86" s="42"/>
      <c r="AE86" s="42"/>
    </row>
    <row r="87" s="2" customFormat="1" ht="15.15" customHeight="1">
      <c r="A87" s="42"/>
      <c r="B87" s="43"/>
      <c r="C87" s="35" t="s">
        <v>37</v>
      </c>
      <c r="D87" s="44"/>
      <c r="E87" s="44"/>
      <c r="F87" s="30" t="str">
        <f>IF(E18="","",E18)</f>
        <v>Vyplň údaj</v>
      </c>
      <c r="G87" s="44"/>
      <c r="H87" s="44"/>
      <c r="I87" s="35" t="s">
        <v>41</v>
      </c>
      <c r="J87" s="40" t="str">
        <f>E24</f>
        <v>Eva Marková</v>
      </c>
      <c r="K87" s="44"/>
      <c r="L87" s="138"/>
      <c r="S87" s="42"/>
      <c r="T87" s="42"/>
      <c r="U87" s="42"/>
      <c r="V87" s="42"/>
      <c r="W87" s="42"/>
      <c r="X87" s="42"/>
      <c r="Y87" s="42"/>
      <c r="Z87" s="42"/>
      <c r="AA87" s="42"/>
      <c r="AB87" s="42"/>
      <c r="AC87" s="42"/>
      <c r="AD87" s="42"/>
      <c r="AE87" s="42"/>
    </row>
    <row r="88" s="2" customFormat="1" ht="10.32" customHeight="1">
      <c r="A88" s="42"/>
      <c r="B88" s="43"/>
      <c r="C88" s="44"/>
      <c r="D88" s="44"/>
      <c r="E88" s="44"/>
      <c r="F88" s="44"/>
      <c r="G88" s="44"/>
      <c r="H88" s="44"/>
      <c r="I88" s="44"/>
      <c r="J88" s="44"/>
      <c r="K88" s="44"/>
      <c r="L88" s="138"/>
      <c r="S88" s="42"/>
      <c r="T88" s="42"/>
      <c r="U88" s="42"/>
      <c r="V88" s="42"/>
      <c r="W88" s="42"/>
      <c r="X88" s="42"/>
      <c r="Y88" s="42"/>
      <c r="Z88" s="42"/>
      <c r="AA88" s="42"/>
      <c r="AB88" s="42"/>
      <c r="AC88" s="42"/>
      <c r="AD88" s="42"/>
      <c r="AE88" s="42"/>
    </row>
    <row r="89" s="11" customFormat="1" ht="29.28" customHeight="1">
      <c r="A89" s="181"/>
      <c r="B89" s="182"/>
      <c r="C89" s="183" t="s">
        <v>118</v>
      </c>
      <c r="D89" s="184" t="s">
        <v>64</v>
      </c>
      <c r="E89" s="184" t="s">
        <v>60</v>
      </c>
      <c r="F89" s="184" t="s">
        <v>61</v>
      </c>
      <c r="G89" s="184" t="s">
        <v>119</v>
      </c>
      <c r="H89" s="184" t="s">
        <v>120</v>
      </c>
      <c r="I89" s="184" t="s">
        <v>121</v>
      </c>
      <c r="J89" s="184" t="s">
        <v>104</v>
      </c>
      <c r="K89" s="185" t="s">
        <v>122</v>
      </c>
      <c r="L89" s="186"/>
      <c r="M89" s="96" t="s">
        <v>34</v>
      </c>
      <c r="N89" s="97" t="s">
        <v>49</v>
      </c>
      <c r="O89" s="97" t="s">
        <v>123</v>
      </c>
      <c r="P89" s="97" t="s">
        <v>124</v>
      </c>
      <c r="Q89" s="97" t="s">
        <v>125</v>
      </c>
      <c r="R89" s="97" t="s">
        <v>126</v>
      </c>
      <c r="S89" s="97" t="s">
        <v>127</v>
      </c>
      <c r="T89" s="98" t="s">
        <v>128</v>
      </c>
      <c r="U89" s="181"/>
      <c r="V89" s="181"/>
      <c r="W89" s="181"/>
      <c r="X89" s="181"/>
      <c r="Y89" s="181"/>
      <c r="Z89" s="181"/>
      <c r="AA89" s="181"/>
      <c r="AB89" s="181"/>
      <c r="AC89" s="181"/>
      <c r="AD89" s="181"/>
      <c r="AE89" s="181"/>
    </row>
    <row r="90" s="2" customFormat="1" ht="22.8" customHeight="1">
      <c r="A90" s="42"/>
      <c r="B90" s="43"/>
      <c r="C90" s="103" t="s">
        <v>129</v>
      </c>
      <c r="D90" s="44"/>
      <c r="E90" s="44"/>
      <c r="F90" s="44"/>
      <c r="G90" s="44"/>
      <c r="H90" s="44"/>
      <c r="I90" s="44"/>
      <c r="J90" s="187">
        <f>BK90</f>
        <v>0</v>
      </c>
      <c r="K90" s="44"/>
      <c r="L90" s="48"/>
      <c r="M90" s="99"/>
      <c r="N90" s="188"/>
      <c r="O90" s="100"/>
      <c r="P90" s="189">
        <f>P91+P132</f>
        <v>0</v>
      </c>
      <c r="Q90" s="100"/>
      <c r="R90" s="189">
        <f>R91+R132</f>
        <v>33.428703609999999</v>
      </c>
      <c r="S90" s="100"/>
      <c r="T90" s="190">
        <f>T91+T132</f>
        <v>74.151960000000003</v>
      </c>
      <c r="U90" s="42"/>
      <c r="V90" s="42"/>
      <c r="W90" s="42"/>
      <c r="X90" s="42"/>
      <c r="Y90" s="42"/>
      <c r="Z90" s="42"/>
      <c r="AA90" s="42"/>
      <c r="AB90" s="42"/>
      <c r="AC90" s="42"/>
      <c r="AD90" s="42"/>
      <c r="AE90" s="42"/>
      <c r="AT90" s="20" t="s">
        <v>78</v>
      </c>
      <c r="AU90" s="20" t="s">
        <v>105</v>
      </c>
      <c r="BK90" s="191">
        <f>BK91+BK132</f>
        <v>0</v>
      </c>
    </row>
    <row r="91" s="12" customFormat="1" ht="25.92" customHeight="1">
      <c r="A91" s="12"/>
      <c r="B91" s="192"/>
      <c r="C91" s="193"/>
      <c r="D91" s="194" t="s">
        <v>78</v>
      </c>
      <c r="E91" s="195" t="s">
        <v>130</v>
      </c>
      <c r="F91" s="195" t="s">
        <v>131</v>
      </c>
      <c r="G91" s="193"/>
      <c r="H91" s="193"/>
      <c r="I91" s="196"/>
      <c r="J91" s="197">
        <f>BK91</f>
        <v>0</v>
      </c>
      <c r="K91" s="193"/>
      <c r="L91" s="198"/>
      <c r="M91" s="199"/>
      <c r="N91" s="200"/>
      <c r="O91" s="200"/>
      <c r="P91" s="201">
        <f>P92+P102+P114+P128</f>
        <v>0</v>
      </c>
      <c r="Q91" s="200"/>
      <c r="R91" s="201">
        <f>R92+R102+R114+R128</f>
        <v>5.5624799999999999</v>
      </c>
      <c r="S91" s="200"/>
      <c r="T91" s="202">
        <f>T92+T102+T114+T128</f>
        <v>15.23925</v>
      </c>
      <c r="U91" s="12"/>
      <c r="V91" s="12"/>
      <c r="W91" s="12"/>
      <c r="X91" s="12"/>
      <c r="Y91" s="12"/>
      <c r="Z91" s="12"/>
      <c r="AA91" s="12"/>
      <c r="AB91" s="12"/>
      <c r="AC91" s="12"/>
      <c r="AD91" s="12"/>
      <c r="AE91" s="12"/>
      <c r="AR91" s="203" t="s">
        <v>23</v>
      </c>
      <c r="AT91" s="204" t="s">
        <v>78</v>
      </c>
      <c r="AU91" s="204" t="s">
        <v>79</v>
      </c>
      <c r="AY91" s="203" t="s">
        <v>132</v>
      </c>
      <c r="BK91" s="205">
        <f>BK92+BK102+BK114+BK128</f>
        <v>0</v>
      </c>
    </row>
    <row r="92" s="12" customFormat="1" ht="22.8" customHeight="1">
      <c r="A92" s="12"/>
      <c r="B92" s="192"/>
      <c r="C92" s="193"/>
      <c r="D92" s="194" t="s">
        <v>78</v>
      </c>
      <c r="E92" s="206" t="s">
        <v>133</v>
      </c>
      <c r="F92" s="206" t="s">
        <v>134</v>
      </c>
      <c r="G92" s="193"/>
      <c r="H92" s="193"/>
      <c r="I92" s="196"/>
      <c r="J92" s="207">
        <f>BK92</f>
        <v>0</v>
      </c>
      <c r="K92" s="193"/>
      <c r="L92" s="198"/>
      <c r="M92" s="199"/>
      <c r="N92" s="200"/>
      <c r="O92" s="200"/>
      <c r="P92" s="201">
        <f>SUM(P93:P101)</f>
        <v>0</v>
      </c>
      <c r="Q92" s="200"/>
      <c r="R92" s="201">
        <f>SUM(R93:R101)</f>
        <v>5.5624799999999999</v>
      </c>
      <c r="S92" s="200"/>
      <c r="T92" s="202">
        <f>SUM(T93:T101)</f>
        <v>0</v>
      </c>
      <c r="U92" s="12"/>
      <c r="V92" s="12"/>
      <c r="W92" s="12"/>
      <c r="X92" s="12"/>
      <c r="Y92" s="12"/>
      <c r="Z92" s="12"/>
      <c r="AA92" s="12"/>
      <c r="AB92" s="12"/>
      <c r="AC92" s="12"/>
      <c r="AD92" s="12"/>
      <c r="AE92" s="12"/>
      <c r="AR92" s="203" t="s">
        <v>23</v>
      </c>
      <c r="AT92" s="204" t="s">
        <v>78</v>
      </c>
      <c r="AU92" s="204" t="s">
        <v>23</v>
      </c>
      <c r="AY92" s="203" t="s">
        <v>132</v>
      </c>
      <c r="BK92" s="205">
        <f>SUM(BK93:BK101)</f>
        <v>0</v>
      </c>
    </row>
    <row r="93" s="2" customFormat="1" ht="21.75" customHeight="1">
      <c r="A93" s="42"/>
      <c r="B93" s="43"/>
      <c r="C93" s="208" t="s">
        <v>23</v>
      </c>
      <c r="D93" s="208" t="s">
        <v>135</v>
      </c>
      <c r="E93" s="209" t="s">
        <v>136</v>
      </c>
      <c r="F93" s="210" t="s">
        <v>137</v>
      </c>
      <c r="G93" s="211" t="s">
        <v>138</v>
      </c>
      <c r="H93" s="212">
        <v>132.44</v>
      </c>
      <c r="I93" s="213"/>
      <c r="J93" s="214">
        <f>ROUND(I93*H93,2)</f>
        <v>0</v>
      </c>
      <c r="K93" s="210" t="s">
        <v>139</v>
      </c>
      <c r="L93" s="48"/>
      <c r="M93" s="215" t="s">
        <v>34</v>
      </c>
      <c r="N93" s="216" t="s">
        <v>50</v>
      </c>
      <c r="O93" s="88"/>
      <c r="P93" s="217">
        <f>O93*H93</f>
        <v>0</v>
      </c>
      <c r="Q93" s="217">
        <v>0.042000000000000003</v>
      </c>
      <c r="R93" s="217">
        <f>Q93*H93</f>
        <v>5.5624799999999999</v>
      </c>
      <c r="S93" s="217">
        <v>0</v>
      </c>
      <c r="T93" s="218">
        <f>S93*H93</f>
        <v>0</v>
      </c>
      <c r="U93" s="42"/>
      <c r="V93" s="42"/>
      <c r="W93" s="42"/>
      <c r="X93" s="42"/>
      <c r="Y93" s="42"/>
      <c r="Z93" s="42"/>
      <c r="AA93" s="42"/>
      <c r="AB93" s="42"/>
      <c r="AC93" s="42"/>
      <c r="AD93" s="42"/>
      <c r="AE93" s="42"/>
      <c r="AR93" s="219" t="s">
        <v>140</v>
      </c>
      <c r="AT93" s="219" t="s">
        <v>135</v>
      </c>
      <c r="AU93" s="219" t="s">
        <v>88</v>
      </c>
      <c r="AY93" s="20" t="s">
        <v>132</v>
      </c>
      <c r="BE93" s="220">
        <f>IF(N93="základní",J93,0)</f>
        <v>0</v>
      </c>
      <c r="BF93" s="220">
        <f>IF(N93="snížená",J93,0)</f>
        <v>0</v>
      </c>
      <c r="BG93" s="220">
        <f>IF(N93="zákl. přenesená",J93,0)</f>
        <v>0</v>
      </c>
      <c r="BH93" s="220">
        <f>IF(N93="sníž. přenesená",J93,0)</f>
        <v>0</v>
      </c>
      <c r="BI93" s="220">
        <f>IF(N93="nulová",J93,0)</f>
        <v>0</v>
      </c>
      <c r="BJ93" s="20" t="s">
        <v>23</v>
      </c>
      <c r="BK93" s="220">
        <f>ROUND(I93*H93,2)</f>
        <v>0</v>
      </c>
      <c r="BL93" s="20" t="s">
        <v>140</v>
      </c>
      <c r="BM93" s="219" t="s">
        <v>141</v>
      </c>
    </row>
    <row r="94" s="2" customFormat="1">
      <c r="A94" s="42"/>
      <c r="B94" s="43"/>
      <c r="C94" s="44"/>
      <c r="D94" s="221" t="s">
        <v>142</v>
      </c>
      <c r="E94" s="44"/>
      <c r="F94" s="222" t="s">
        <v>143</v>
      </c>
      <c r="G94" s="44"/>
      <c r="H94" s="44"/>
      <c r="I94" s="223"/>
      <c r="J94" s="44"/>
      <c r="K94" s="44"/>
      <c r="L94" s="48"/>
      <c r="M94" s="224"/>
      <c r="N94" s="225"/>
      <c r="O94" s="88"/>
      <c r="P94" s="88"/>
      <c r="Q94" s="88"/>
      <c r="R94" s="88"/>
      <c r="S94" s="88"/>
      <c r="T94" s="89"/>
      <c r="U94" s="42"/>
      <c r="V94" s="42"/>
      <c r="W94" s="42"/>
      <c r="X94" s="42"/>
      <c r="Y94" s="42"/>
      <c r="Z94" s="42"/>
      <c r="AA94" s="42"/>
      <c r="AB94" s="42"/>
      <c r="AC94" s="42"/>
      <c r="AD94" s="42"/>
      <c r="AE94" s="42"/>
      <c r="AT94" s="20" t="s">
        <v>142</v>
      </c>
      <c r="AU94" s="20" t="s">
        <v>88</v>
      </c>
    </row>
    <row r="95" s="13" customFormat="1">
      <c r="A95" s="13"/>
      <c r="B95" s="226"/>
      <c r="C95" s="227"/>
      <c r="D95" s="228" t="s">
        <v>144</v>
      </c>
      <c r="E95" s="229" t="s">
        <v>34</v>
      </c>
      <c r="F95" s="230" t="s">
        <v>145</v>
      </c>
      <c r="G95" s="227"/>
      <c r="H95" s="229" t="s">
        <v>34</v>
      </c>
      <c r="I95" s="231"/>
      <c r="J95" s="227"/>
      <c r="K95" s="227"/>
      <c r="L95" s="232"/>
      <c r="M95" s="233"/>
      <c r="N95" s="234"/>
      <c r="O95" s="234"/>
      <c r="P95" s="234"/>
      <c r="Q95" s="234"/>
      <c r="R95" s="234"/>
      <c r="S95" s="234"/>
      <c r="T95" s="235"/>
      <c r="U95" s="13"/>
      <c r="V95" s="13"/>
      <c r="W95" s="13"/>
      <c r="X95" s="13"/>
      <c r="Y95" s="13"/>
      <c r="Z95" s="13"/>
      <c r="AA95" s="13"/>
      <c r="AB95" s="13"/>
      <c r="AC95" s="13"/>
      <c r="AD95" s="13"/>
      <c r="AE95" s="13"/>
      <c r="AT95" s="236" t="s">
        <v>144</v>
      </c>
      <c r="AU95" s="236" t="s">
        <v>88</v>
      </c>
      <c r="AV95" s="13" t="s">
        <v>23</v>
      </c>
      <c r="AW95" s="13" t="s">
        <v>146</v>
      </c>
      <c r="AX95" s="13" t="s">
        <v>79</v>
      </c>
      <c r="AY95" s="236" t="s">
        <v>132</v>
      </c>
    </row>
    <row r="96" s="14" customFormat="1">
      <c r="A96" s="14"/>
      <c r="B96" s="237"/>
      <c r="C96" s="238"/>
      <c r="D96" s="228" t="s">
        <v>144</v>
      </c>
      <c r="E96" s="239" t="s">
        <v>34</v>
      </c>
      <c r="F96" s="240" t="s">
        <v>147</v>
      </c>
      <c r="G96" s="238"/>
      <c r="H96" s="241">
        <v>45.140000000000001</v>
      </c>
      <c r="I96" s="242"/>
      <c r="J96" s="238"/>
      <c r="K96" s="238"/>
      <c r="L96" s="243"/>
      <c r="M96" s="244"/>
      <c r="N96" s="245"/>
      <c r="O96" s="245"/>
      <c r="P96" s="245"/>
      <c r="Q96" s="245"/>
      <c r="R96" s="245"/>
      <c r="S96" s="245"/>
      <c r="T96" s="246"/>
      <c r="U96" s="14"/>
      <c r="V96" s="14"/>
      <c r="W96" s="14"/>
      <c r="X96" s="14"/>
      <c r="Y96" s="14"/>
      <c r="Z96" s="14"/>
      <c r="AA96" s="14"/>
      <c r="AB96" s="14"/>
      <c r="AC96" s="14"/>
      <c r="AD96" s="14"/>
      <c r="AE96" s="14"/>
      <c r="AT96" s="247" t="s">
        <v>144</v>
      </c>
      <c r="AU96" s="247" t="s">
        <v>88</v>
      </c>
      <c r="AV96" s="14" t="s">
        <v>88</v>
      </c>
      <c r="AW96" s="14" t="s">
        <v>146</v>
      </c>
      <c r="AX96" s="14" t="s">
        <v>79</v>
      </c>
      <c r="AY96" s="247" t="s">
        <v>132</v>
      </c>
    </row>
    <row r="97" s="13" customFormat="1">
      <c r="A97" s="13"/>
      <c r="B97" s="226"/>
      <c r="C97" s="227"/>
      <c r="D97" s="228" t="s">
        <v>144</v>
      </c>
      <c r="E97" s="229" t="s">
        <v>34</v>
      </c>
      <c r="F97" s="230" t="s">
        <v>148</v>
      </c>
      <c r="G97" s="227"/>
      <c r="H97" s="229" t="s">
        <v>34</v>
      </c>
      <c r="I97" s="231"/>
      <c r="J97" s="227"/>
      <c r="K97" s="227"/>
      <c r="L97" s="232"/>
      <c r="M97" s="233"/>
      <c r="N97" s="234"/>
      <c r="O97" s="234"/>
      <c r="P97" s="234"/>
      <c r="Q97" s="234"/>
      <c r="R97" s="234"/>
      <c r="S97" s="234"/>
      <c r="T97" s="235"/>
      <c r="U97" s="13"/>
      <c r="V97" s="13"/>
      <c r="W97" s="13"/>
      <c r="X97" s="13"/>
      <c r="Y97" s="13"/>
      <c r="Z97" s="13"/>
      <c r="AA97" s="13"/>
      <c r="AB97" s="13"/>
      <c r="AC97" s="13"/>
      <c r="AD97" s="13"/>
      <c r="AE97" s="13"/>
      <c r="AT97" s="236" t="s">
        <v>144</v>
      </c>
      <c r="AU97" s="236" t="s">
        <v>88</v>
      </c>
      <c r="AV97" s="13" t="s">
        <v>23</v>
      </c>
      <c r="AW97" s="13" t="s">
        <v>146</v>
      </c>
      <c r="AX97" s="13" t="s">
        <v>79</v>
      </c>
      <c r="AY97" s="236" t="s">
        <v>132</v>
      </c>
    </row>
    <row r="98" s="14" customFormat="1">
      <c r="A98" s="14"/>
      <c r="B98" s="237"/>
      <c r="C98" s="238"/>
      <c r="D98" s="228" t="s">
        <v>144</v>
      </c>
      <c r="E98" s="239" t="s">
        <v>34</v>
      </c>
      <c r="F98" s="240" t="s">
        <v>149</v>
      </c>
      <c r="G98" s="238"/>
      <c r="H98" s="241">
        <v>20.800000000000001</v>
      </c>
      <c r="I98" s="242"/>
      <c r="J98" s="238"/>
      <c r="K98" s="238"/>
      <c r="L98" s="243"/>
      <c r="M98" s="244"/>
      <c r="N98" s="245"/>
      <c r="O98" s="245"/>
      <c r="P98" s="245"/>
      <c r="Q98" s="245"/>
      <c r="R98" s="245"/>
      <c r="S98" s="245"/>
      <c r="T98" s="246"/>
      <c r="U98" s="14"/>
      <c r="V98" s="14"/>
      <c r="W98" s="14"/>
      <c r="X98" s="14"/>
      <c r="Y98" s="14"/>
      <c r="Z98" s="14"/>
      <c r="AA98" s="14"/>
      <c r="AB98" s="14"/>
      <c r="AC98" s="14"/>
      <c r="AD98" s="14"/>
      <c r="AE98" s="14"/>
      <c r="AT98" s="247" t="s">
        <v>144</v>
      </c>
      <c r="AU98" s="247" t="s">
        <v>88</v>
      </c>
      <c r="AV98" s="14" t="s">
        <v>88</v>
      </c>
      <c r="AW98" s="14" t="s">
        <v>146</v>
      </c>
      <c r="AX98" s="14" t="s">
        <v>79</v>
      </c>
      <c r="AY98" s="247" t="s">
        <v>132</v>
      </c>
    </row>
    <row r="99" s="13" customFormat="1">
      <c r="A99" s="13"/>
      <c r="B99" s="226"/>
      <c r="C99" s="227"/>
      <c r="D99" s="228" t="s">
        <v>144</v>
      </c>
      <c r="E99" s="229" t="s">
        <v>34</v>
      </c>
      <c r="F99" s="230" t="s">
        <v>150</v>
      </c>
      <c r="G99" s="227"/>
      <c r="H99" s="229" t="s">
        <v>34</v>
      </c>
      <c r="I99" s="231"/>
      <c r="J99" s="227"/>
      <c r="K99" s="227"/>
      <c r="L99" s="232"/>
      <c r="M99" s="233"/>
      <c r="N99" s="234"/>
      <c r="O99" s="234"/>
      <c r="P99" s="234"/>
      <c r="Q99" s="234"/>
      <c r="R99" s="234"/>
      <c r="S99" s="234"/>
      <c r="T99" s="235"/>
      <c r="U99" s="13"/>
      <c r="V99" s="13"/>
      <c r="W99" s="13"/>
      <c r="X99" s="13"/>
      <c r="Y99" s="13"/>
      <c r="Z99" s="13"/>
      <c r="AA99" s="13"/>
      <c r="AB99" s="13"/>
      <c r="AC99" s="13"/>
      <c r="AD99" s="13"/>
      <c r="AE99" s="13"/>
      <c r="AT99" s="236" t="s">
        <v>144</v>
      </c>
      <c r="AU99" s="236" t="s">
        <v>88</v>
      </c>
      <c r="AV99" s="13" t="s">
        <v>23</v>
      </c>
      <c r="AW99" s="13" t="s">
        <v>146</v>
      </c>
      <c r="AX99" s="13" t="s">
        <v>79</v>
      </c>
      <c r="AY99" s="236" t="s">
        <v>132</v>
      </c>
    </row>
    <row r="100" s="14" customFormat="1">
      <c r="A100" s="14"/>
      <c r="B100" s="237"/>
      <c r="C100" s="238"/>
      <c r="D100" s="228" t="s">
        <v>144</v>
      </c>
      <c r="E100" s="239" t="s">
        <v>34</v>
      </c>
      <c r="F100" s="240" t="s">
        <v>151</v>
      </c>
      <c r="G100" s="238"/>
      <c r="H100" s="241">
        <v>66.5</v>
      </c>
      <c r="I100" s="242"/>
      <c r="J100" s="238"/>
      <c r="K100" s="238"/>
      <c r="L100" s="243"/>
      <c r="M100" s="244"/>
      <c r="N100" s="245"/>
      <c r="O100" s="245"/>
      <c r="P100" s="245"/>
      <c r="Q100" s="245"/>
      <c r="R100" s="245"/>
      <c r="S100" s="245"/>
      <c r="T100" s="246"/>
      <c r="U100" s="14"/>
      <c r="V100" s="14"/>
      <c r="W100" s="14"/>
      <c r="X100" s="14"/>
      <c r="Y100" s="14"/>
      <c r="Z100" s="14"/>
      <c r="AA100" s="14"/>
      <c r="AB100" s="14"/>
      <c r="AC100" s="14"/>
      <c r="AD100" s="14"/>
      <c r="AE100" s="14"/>
      <c r="AT100" s="247" t="s">
        <v>144</v>
      </c>
      <c r="AU100" s="247" t="s">
        <v>88</v>
      </c>
      <c r="AV100" s="14" t="s">
        <v>88</v>
      </c>
      <c r="AW100" s="14" t="s">
        <v>146</v>
      </c>
      <c r="AX100" s="14" t="s">
        <v>79</v>
      </c>
      <c r="AY100" s="247" t="s">
        <v>132</v>
      </c>
    </row>
    <row r="101" s="15" customFormat="1">
      <c r="A101" s="15"/>
      <c r="B101" s="248"/>
      <c r="C101" s="249"/>
      <c r="D101" s="228" t="s">
        <v>144</v>
      </c>
      <c r="E101" s="250" t="s">
        <v>34</v>
      </c>
      <c r="F101" s="251" t="s">
        <v>152</v>
      </c>
      <c r="G101" s="249"/>
      <c r="H101" s="252">
        <v>132.44</v>
      </c>
      <c r="I101" s="253"/>
      <c r="J101" s="249"/>
      <c r="K101" s="249"/>
      <c r="L101" s="254"/>
      <c r="M101" s="255"/>
      <c r="N101" s="256"/>
      <c r="O101" s="256"/>
      <c r="P101" s="256"/>
      <c r="Q101" s="256"/>
      <c r="R101" s="256"/>
      <c r="S101" s="256"/>
      <c r="T101" s="257"/>
      <c r="U101" s="15"/>
      <c r="V101" s="15"/>
      <c r="W101" s="15"/>
      <c r="X101" s="15"/>
      <c r="Y101" s="15"/>
      <c r="Z101" s="15"/>
      <c r="AA101" s="15"/>
      <c r="AB101" s="15"/>
      <c r="AC101" s="15"/>
      <c r="AD101" s="15"/>
      <c r="AE101" s="15"/>
      <c r="AT101" s="258" t="s">
        <v>144</v>
      </c>
      <c r="AU101" s="258" t="s">
        <v>88</v>
      </c>
      <c r="AV101" s="15" t="s">
        <v>140</v>
      </c>
      <c r="AW101" s="15" t="s">
        <v>146</v>
      </c>
      <c r="AX101" s="15" t="s">
        <v>23</v>
      </c>
      <c r="AY101" s="258" t="s">
        <v>132</v>
      </c>
    </row>
    <row r="102" s="12" customFormat="1" ht="22.8" customHeight="1">
      <c r="A102" s="12"/>
      <c r="B102" s="192"/>
      <c r="C102" s="193"/>
      <c r="D102" s="194" t="s">
        <v>78</v>
      </c>
      <c r="E102" s="206" t="s">
        <v>153</v>
      </c>
      <c r="F102" s="206" t="s">
        <v>154</v>
      </c>
      <c r="G102" s="193"/>
      <c r="H102" s="193"/>
      <c r="I102" s="196"/>
      <c r="J102" s="207">
        <f>BK102</f>
        <v>0</v>
      </c>
      <c r="K102" s="193"/>
      <c r="L102" s="198"/>
      <c r="M102" s="199"/>
      <c r="N102" s="200"/>
      <c r="O102" s="200"/>
      <c r="P102" s="201">
        <f>SUM(P103:P113)</f>
        <v>0</v>
      </c>
      <c r="Q102" s="200"/>
      <c r="R102" s="201">
        <f>SUM(R103:R113)</f>
        <v>0</v>
      </c>
      <c r="S102" s="200"/>
      <c r="T102" s="202">
        <f>SUM(T103:T113)</f>
        <v>15.23925</v>
      </c>
      <c r="U102" s="12"/>
      <c r="V102" s="12"/>
      <c r="W102" s="12"/>
      <c r="X102" s="12"/>
      <c r="Y102" s="12"/>
      <c r="Z102" s="12"/>
      <c r="AA102" s="12"/>
      <c r="AB102" s="12"/>
      <c r="AC102" s="12"/>
      <c r="AD102" s="12"/>
      <c r="AE102" s="12"/>
      <c r="AR102" s="203" t="s">
        <v>23</v>
      </c>
      <c r="AT102" s="204" t="s">
        <v>78</v>
      </c>
      <c r="AU102" s="204" t="s">
        <v>23</v>
      </c>
      <c r="AY102" s="203" t="s">
        <v>132</v>
      </c>
      <c r="BK102" s="205">
        <f>SUM(BK103:BK113)</f>
        <v>0</v>
      </c>
    </row>
    <row r="103" s="2" customFormat="1" ht="21.75" customHeight="1">
      <c r="A103" s="42"/>
      <c r="B103" s="43"/>
      <c r="C103" s="208" t="s">
        <v>88</v>
      </c>
      <c r="D103" s="208" t="s">
        <v>135</v>
      </c>
      <c r="E103" s="209" t="s">
        <v>155</v>
      </c>
      <c r="F103" s="210" t="s">
        <v>156</v>
      </c>
      <c r="G103" s="211" t="s">
        <v>138</v>
      </c>
      <c r="H103" s="212">
        <v>1412.865</v>
      </c>
      <c r="I103" s="213"/>
      <c r="J103" s="214">
        <f>ROUND(I103*H103,2)</f>
        <v>0</v>
      </c>
      <c r="K103" s="210" t="s">
        <v>139</v>
      </c>
      <c r="L103" s="48"/>
      <c r="M103" s="215" t="s">
        <v>34</v>
      </c>
      <c r="N103" s="216" t="s">
        <v>50</v>
      </c>
      <c r="O103" s="88"/>
      <c r="P103" s="217">
        <f>O103*H103</f>
        <v>0</v>
      </c>
      <c r="Q103" s="217">
        <v>0</v>
      </c>
      <c r="R103" s="217">
        <f>Q103*H103</f>
        <v>0</v>
      </c>
      <c r="S103" s="217">
        <v>0</v>
      </c>
      <c r="T103" s="218">
        <f>S103*H103</f>
        <v>0</v>
      </c>
      <c r="U103" s="42"/>
      <c r="V103" s="42"/>
      <c r="W103" s="42"/>
      <c r="X103" s="42"/>
      <c r="Y103" s="42"/>
      <c r="Z103" s="42"/>
      <c r="AA103" s="42"/>
      <c r="AB103" s="42"/>
      <c r="AC103" s="42"/>
      <c r="AD103" s="42"/>
      <c r="AE103" s="42"/>
      <c r="AR103" s="219" t="s">
        <v>140</v>
      </c>
      <c r="AT103" s="219" t="s">
        <v>135</v>
      </c>
      <c r="AU103" s="219" t="s">
        <v>88</v>
      </c>
      <c r="AY103" s="20" t="s">
        <v>132</v>
      </c>
      <c r="BE103" s="220">
        <f>IF(N103="základní",J103,0)</f>
        <v>0</v>
      </c>
      <c r="BF103" s="220">
        <f>IF(N103="snížená",J103,0)</f>
        <v>0</v>
      </c>
      <c r="BG103" s="220">
        <f>IF(N103="zákl. přenesená",J103,0)</f>
        <v>0</v>
      </c>
      <c r="BH103" s="220">
        <f>IF(N103="sníž. přenesená",J103,0)</f>
        <v>0</v>
      </c>
      <c r="BI103" s="220">
        <f>IF(N103="nulová",J103,0)</f>
        <v>0</v>
      </c>
      <c r="BJ103" s="20" t="s">
        <v>23</v>
      </c>
      <c r="BK103" s="220">
        <f>ROUND(I103*H103,2)</f>
        <v>0</v>
      </c>
      <c r="BL103" s="20" t="s">
        <v>140</v>
      </c>
      <c r="BM103" s="219" t="s">
        <v>157</v>
      </c>
    </row>
    <row r="104" s="2" customFormat="1">
      <c r="A104" s="42"/>
      <c r="B104" s="43"/>
      <c r="C104" s="44"/>
      <c r="D104" s="221" t="s">
        <v>142</v>
      </c>
      <c r="E104" s="44"/>
      <c r="F104" s="222" t="s">
        <v>158</v>
      </c>
      <c r="G104" s="44"/>
      <c r="H104" s="44"/>
      <c r="I104" s="223"/>
      <c r="J104" s="44"/>
      <c r="K104" s="44"/>
      <c r="L104" s="48"/>
      <c r="M104" s="224"/>
      <c r="N104" s="225"/>
      <c r="O104" s="88"/>
      <c r="P104" s="88"/>
      <c r="Q104" s="88"/>
      <c r="R104" s="88"/>
      <c r="S104" s="88"/>
      <c r="T104" s="89"/>
      <c r="U104" s="42"/>
      <c r="V104" s="42"/>
      <c r="W104" s="42"/>
      <c r="X104" s="42"/>
      <c r="Y104" s="42"/>
      <c r="Z104" s="42"/>
      <c r="AA104" s="42"/>
      <c r="AB104" s="42"/>
      <c r="AC104" s="42"/>
      <c r="AD104" s="42"/>
      <c r="AE104" s="42"/>
      <c r="AT104" s="20" t="s">
        <v>142</v>
      </c>
      <c r="AU104" s="20" t="s">
        <v>88</v>
      </c>
    </row>
    <row r="105" s="14" customFormat="1">
      <c r="A105" s="14"/>
      <c r="B105" s="237"/>
      <c r="C105" s="238"/>
      <c r="D105" s="228" t="s">
        <v>144</v>
      </c>
      <c r="E105" s="239" t="s">
        <v>34</v>
      </c>
      <c r="F105" s="240" t="s">
        <v>159</v>
      </c>
      <c r="G105" s="238"/>
      <c r="H105" s="241">
        <v>1412.8649999999998</v>
      </c>
      <c r="I105" s="242"/>
      <c r="J105" s="238"/>
      <c r="K105" s="238"/>
      <c r="L105" s="243"/>
      <c r="M105" s="244"/>
      <c r="N105" s="245"/>
      <c r="O105" s="245"/>
      <c r="P105" s="245"/>
      <c r="Q105" s="245"/>
      <c r="R105" s="245"/>
      <c r="S105" s="245"/>
      <c r="T105" s="246"/>
      <c r="U105" s="14"/>
      <c r="V105" s="14"/>
      <c r="W105" s="14"/>
      <c r="X105" s="14"/>
      <c r="Y105" s="14"/>
      <c r="Z105" s="14"/>
      <c r="AA105" s="14"/>
      <c r="AB105" s="14"/>
      <c r="AC105" s="14"/>
      <c r="AD105" s="14"/>
      <c r="AE105" s="14"/>
      <c r="AT105" s="247" t="s">
        <v>144</v>
      </c>
      <c r="AU105" s="247" t="s">
        <v>88</v>
      </c>
      <c r="AV105" s="14" t="s">
        <v>88</v>
      </c>
      <c r="AW105" s="14" t="s">
        <v>146</v>
      </c>
      <c r="AX105" s="14" t="s">
        <v>23</v>
      </c>
      <c r="AY105" s="247" t="s">
        <v>132</v>
      </c>
    </row>
    <row r="106" s="2" customFormat="1" ht="24.15" customHeight="1">
      <c r="A106" s="42"/>
      <c r="B106" s="43"/>
      <c r="C106" s="208" t="s">
        <v>160</v>
      </c>
      <c r="D106" s="208" t="s">
        <v>135</v>
      </c>
      <c r="E106" s="209" t="s">
        <v>161</v>
      </c>
      <c r="F106" s="210" t="s">
        <v>162</v>
      </c>
      <c r="G106" s="211" t="s">
        <v>163</v>
      </c>
      <c r="H106" s="212">
        <v>7.8150000000000004</v>
      </c>
      <c r="I106" s="213"/>
      <c r="J106" s="214">
        <f>ROUND(I106*H106,2)</f>
        <v>0</v>
      </c>
      <c r="K106" s="210" t="s">
        <v>139</v>
      </c>
      <c r="L106" s="48"/>
      <c r="M106" s="215" t="s">
        <v>34</v>
      </c>
      <c r="N106" s="216" t="s">
        <v>50</v>
      </c>
      <c r="O106" s="88"/>
      <c r="P106" s="217">
        <f>O106*H106</f>
        <v>0</v>
      </c>
      <c r="Q106" s="217">
        <v>0</v>
      </c>
      <c r="R106" s="217">
        <f>Q106*H106</f>
        <v>0</v>
      </c>
      <c r="S106" s="217">
        <v>1.95</v>
      </c>
      <c r="T106" s="218">
        <f>S106*H106</f>
        <v>15.23925</v>
      </c>
      <c r="U106" s="42"/>
      <c r="V106" s="42"/>
      <c r="W106" s="42"/>
      <c r="X106" s="42"/>
      <c r="Y106" s="42"/>
      <c r="Z106" s="42"/>
      <c r="AA106" s="42"/>
      <c r="AB106" s="42"/>
      <c r="AC106" s="42"/>
      <c r="AD106" s="42"/>
      <c r="AE106" s="42"/>
      <c r="AR106" s="219" t="s">
        <v>140</v>
      </c>
      <c r="AT106" s="219" t="s">
        <v>135</v>
      </c>
      <c r="AU106" s="219" t="s">
        <v>88</v>
      </c>
      <c r="AY106" s="20" t="s">
        <v>132</v>
      </c>
      <c r="BE106" s="220">
        <f>IF(N106="základní",J106,0)</f>
        <v>0</v>
      </c>
      <c r="BF106" s="220">
        <f>IF(N106="snížená",J106,0)</f>
        <v>0</v>
      </c>
      <c r="BG106" s="220">
        <f>IF(N106="zákl. přenesená",J106,0)</f>
        <v>0</v>
      </c>
      <c r="BH106" s="220">
        <f>IF(N106="sníž. přenesená",J106,0)</f>
        <v>0</v>
      </c>
      <c r="BI106" s="220">
        <f>IF(N106="nulová",J106,0)</f>
        <v>0</v>
      </c>
      <c r="BJ106" s="20" t="s">
        <v>23</v>
      </c>
      <c r="BK106" s="220">
        <f>ROUND(I106*H106,2)</f>
        <v>0</v>
      </c>
      <c r="BL106" s="20" t="s">
        <v>140</v>
      </c>
      <c r="BM106" s="219" t="s">
        <v>164</v>
      </c>
    </row>
    <row r="107" s="2" customFormat="1">
      <c r="A107" s="42"/>
      <c r="B107" s="43"/>
      <c r="C107" s="44"/>
      <c r="D107" s="221" t="s">
        <v>142</v>
      </c>
      <c r="E107" s="44"/>
      <c r="F107" s="222" t="s">
        <v>165</v>
      </c>
      <c r="G107" s="44"/>
      <c r="H107" s="44"/>
      <c r="I107" s="223"/>
      <c r="J107" s="44"/>
      <c r="K107" s="44"/>
      <c r="L107" s="48"/>
      <c r="M107" s="224"/>
      <c r="N107" s="225"/>
      <c r="O107" s="88"/>
      <c r="P107" s="88"/>
      <c r="Q107" s="88"/>
      <c r="R107" s="88"/>
      <c r="S107" s="88"/>
      <c r="T107" s="89"/>
      <c r="U107" s="42"/>
      <c r="V107" s="42"/>
      <c r="W107" s="42"/>
      <c r="X107" s="42"/>
      <c r="Y107" s="42"/>
      <c r="Z107" s="42"/>
      <c r="AA107" s="42"/>
      <c r="AB107" s="42"/>
      <c r="AC107" s="42"/>
      <c r="AD107" s="42"/>
      <c r="AE107" s="42"/>
      <c r="AT107" s="20" t="s">
        <v>142</v>
      </c>
      <c r="AU107" s="20" t="s">
        <v>88</v>
      </c>
    </row>
    <row r="108" s="2" customFormat="1">
      <c r="A108" s="42"/>
      <c r="B108" s="43"/>
      <c r="C108" s="44"/>
      <c r="D108" s="228" t="s">
        <v>166</v>
      </c>
      <c r="E108" s="44"/>
      <c r="F108" s="259" t="s">
        <v>167</v>
      </c>
      <c r="G108" s="44"/>
      <c r="H108" s="44"/>
      <c r="I108" s="223"/>
      <c r="J108" s="44"/>
      <c r="K108" s="44"/>
      <c r="L108" s="48"/>
      <c r="M108" s="224"/>
      <c r="N108" s="225"/>
      <c r="O108" s="88"/>
      <c r="P108" s="88"/>
      <c r="Q108" s="88"/>
      <c r="R108" s="88"/>
      <c r="S108" s="88"/>
      <c r="T108" s="89"/>
      <c r="U108" s="42"/>
      <c r="V108" s="42"/>
      <c r="W108" s="42"/>
      <c r="X108" s="42"/>
      <c r="Y108" s="42"/>
      <c r="Z108" s="42"/>
      <c r="AA108" s="42"/>
      <c r="AB108" s="42"/>
      <c r="AC108" s="42"/>
      <c r="AD108" s="42"/>
      <c r="AE108" s="42"/>
      <c r="AT108" s="20" t="s">
        <v>166</v>
      </c>
      <c r="AU108" s="20" t="s">
        <v>88</v>
      </c>
    </row>
    <row r="109" s="13" customFormat="1">
      <c r="A109" s="13"/>
      <c r="B109" s="226"/>
      <c r="C109" s="227"/>
      <c r="D109" s="228" t="s">
        <v>144</v>
      </c>
      <c r="E109" s="229" t="s">
        <v>34</v>
      </c>
      <c r="F109" s="230" t="s">
        <v>168</v>
      </c>
      <c r="G109" s="227"/>
      <c r="H109" s="229" t="s">
        <v>34</v>
      </c>
      <c r="I109" s="231"/>
      <c r="J109" s="227"/>
      <c r="K109" s="227"/>
      <c r="L109" s="232"/>
      <c r="M109" s="233"/>
      <c r="N109" s="234"/>
      <c r="O109" s="234"/>
      <c r="P109" s="234"/>
      <c r="Q109" s="234"/>
      <c r="R109" s="234"/>
      <c r="S109" s="234"/>
      <c r="T109" s="235"/>
      <c r="U109" s="13"/>
      <c r="V109" s="13"/>
      <c r="W109" s="13"/>
      <c r="X109" s="13"/>
      <c r="Y109" s="13"/>
      <c r="Z109" s="13"/>
      <c r="AA109" s="13"/>
      <c r="AB109" s="13"/>
      <c r="AC109" s="13"/>
      <c r="AD109" s="13"/>
      <c r="AE109" s="13"/>
      <c r="AT109" s="236" t="s">
        <v>144</v>
      </c>
      <c r="AU109" s="236" t="s">
        <v>88</v>
      </c>
      <c r="AV109" s="13" t="s">
        <v>23</v>
      </c>
      <c r="AW109" s="13" t="s">
        <v>146</v>
      </c>
      <c r="AX109" s="13" t="s">
        <v>79</v>
      </c>
      <c r="AY109" s="236" t="s">
        <v>132</v>
      </c>
    </row>
    <row r="110" s="14" customFormat="1">
      <c r="A110" s="14"/>
      <c r="B110" s="237"/>
      <c r="C110" s="238"/>
      <c r="D110" s="228" t="s">
        <v>144</v>
      </c>
      <c r="E110" s="239" t="s">
        <v>34</v>
      </c>
      <c r="F110" s="240" t="s">
        <v>169</v>
      </c>
      <c r="G110" s="238"/>
      <c r="H110" s="241">
        <v>7.125</v>
      </c>
      <c r="I110" s="242"/>
      <c r="J110" s="238"/>
      <c r="K110" s="238"/>
      <c r="L110" s="243"/>
      <c r="M110" s="244"/>
      <c r="N110" s="245"/>
      <c r="O110" s="245"/>
      <c r="P110" s="245"/>
      <c r="Q110" s="245"/>
      <c r="R110" s="245"/>
      <c r="S110" s="245"/>
      <c r="T110" s="246"/>
      <c r="U110" s="14"/>
      <c r="V110" s="14"/>
      <c r="W110" s="14"/>
      <c r="X110" s="14"/>
      <c r="Y110" s="14"/>
      <c r="Z110" s="14"/>
      <c r="AA110" s="14"/>
      <c r="AB110" s="14"/>
      <c r="AC110" s="14"/>
      <c r="AD110" s="14"/>
      <c r="AE110" s="14"/>
      <c r="AT110" s="247" t="s">
        <v>144</v>
      </c>
      <c r="AU110" s="247" t="s">
        <v>88</v>
      </c>
      <c r="AV110" s="14" t="s">
        <v>88</v>
      </c>
      <c r="AW110" s="14" t="s">
        <v>146</v>
      </c>
      <c r="AX110" s="14" t="s">
        <v>79</v>
      </c>
      <c r="AY110" s="247" t="s">
        <v>132</v>
      </c>
    </row>
    <row r="111" s="13" customFormat="1">
      <c r="A111" s="13"/>
      <c r="B111" s="226"/>
      <c r="C111" s="227"/>
      <c r="D111" s="228" t="s">
        <v>144</v>
      </c>
      <c r="E111" s="229" t="s">
        <v>34</v>
      </c>
      <c r="F111" s="230" t="s">
        <v>170</v>
      </c>
      <c r="G111" s="227"/>
      <c r="H111" s="229" t="s">
        <v>34</v>
      </c>
      <c r="I111" s="231"/>
      <c r="J111" s="227"/>
      <c r="K111" s="227"/>
      <c r="L111" s="232"/>
      <c r="M111" s="233"/>
      <c r="N111" s="234"/>
      <c r="O111" s="234"/>
      <c r="P111" s="234"/>
      <c r="Q111" s="234"/>
      <c r="R111" s="234"/>
      <c r="S111" s="234"/>
      <c r="T111" s="235"/>
      <c r="U111" s="13"/>
      <c r="V111" s="13"/>
      <c r="W111" s="13"/>
      <c r="X111" s="13"/>
      <c r="Y111" s="13"/>
      <c r="Z111" s="13"/>
      <c r="AA111" s="13"/>
      <c r="AB111" s="13"/>
      <c r="AC111" s="13"/>
      <c r="AD111" s="13"/>
      <c r="AE111" s="13"/>
      <c r="AT111" s="236" t="s">
        <v>144</v>
      </c>
      <c r="AU111" s="236" t="s">
        <v>88</v>
      </c>
      <c r="AV111" s="13" t="s">
        <v>23</v>
      </c>
      <c r="AW111" s="13" t="s">
        <v>146</v>
      </c>
      <c r="AX111" s="13" t="s">
        <v>79</v>
      </c>
      <c r="AY111" s="236" t="s">
        <v>132</v>
      </c>
    </row>
    <row r="112" s="14" customFormat="1">
      <c r="A112" s="14"/>
      <c r="B112" s="237"/>
      <c r="C112" s="238"/>
      <c r="D112" s="228" t="s">
        <v>144</v>
      </c>
      <c r="E112" s="239" t="s">
        <v>34</v>
      </c>
      <c r="F112" s="240" t="s">
        <v>171</v>
      </c>
      <c r="G112" s="238"/>
      <c r="H112" s="241">
        <v>0.68999999999999995</v>
      </c>
      <c r="I112" s="242"/>
      <c r="J112" s="238"/>
      <c r="K112" s="238"/>
      <c r="L112" s="243"/>
      <c r="M112" s="244"/>
      <c r="N112" s="245"/>
      <c r="O112" s="245"/>
      <c r="P112" s="245"/>
      <c r="Q112" s="245"/>
      <c r="R112" s="245"/>
      <c r="S112" s="245"/>
      <c r="T112" s="246"/>
      <c r="U112" s="14"/>
      <c r="V112" s="14"/>
      <c r="W112" s="14"/>
      <c r="X112" s="14"/>
      <c r="Y112" s="14"/>
      <c r="Z112" s="14"/>
      <c r="AA112" s="14"/>
      <c r="AB112" s="14"/>
      <c r="AC112" s="14"/>
      <c r="AD112" s="14"/>
      <c r="AE112" s="14"/>
      <c r="AT112" s="247" t="s">
        <v>144</v>
      </c>
      <c r="AU112" s="247" t="s">
        <v>88</v>
      </c>
      <c r="AV112" s="14" t="s">
        <v>88</v>
      </c>
      <c r="AW112" s="14" t="s">
        <v>146</v>
      </c>
      <c r="AX112" s="14" t="s">
        <v>79</v>
      </c>
      <c r="AY112" s="247" t="s">
        <v>132</v>
      </c>
    </row>
    <row r="113" s="15" customFormat="1">
      <c r="A113" s="15"/>
      <c r="B113" s="248"/>
      <c r="C113" s="249"/>
      <c r="D113" s="228" t="s">
        <v>144</v>
      </c>
      <c r="E113" s="250" t="s">
        <v>34</v>
      </c>
      <c r="F113" s="251" t="s">
        <v>152</v>
      </c>
      <c r="G113" s="249"/>
      <c r="H113" s="252">
        <v>7.8150000000000004</v>
      </c>
      <c r="I113" s="253"/>
      <c r="J113" s="249"/>
      <c r="K113" s="249"/>
      <c r="L113" s="254"/>
      <c r="M113" s="255"/>
      <c r="N113" s="256"/>
      <c r="O113" s="256"/>
      <c r="P113" s="256"/>
      <c r="Q113" s="256"/>
      <c r="R113" s="256"/>
      <c r="S113" s="256"/>
      <c r="T113" s="257"/>
      <c r="U113" s="15"/>
      <c r="V113" s="15"/>
      <c r="W113" s="15"/>
      <c r="X113" s="15"/>
      <c r="Y113" s="15"/>
      <c r="Z113" s="15"/>
      <c r="AA113" s="15"/>
      <c r="AB113" s="15"/>
      <c r="AC113" s="15"/>
      <c r="AD113" s="15"/>
      <c r="AE113" s="15"/>
      <c r="AT113" s="258" t="s">
        <v>144</v>
      </c>
      <c r="AU113" s="258" t="s">
        <v>88</v>
      </c>
      <c r="AV113" s="15" t="s">
        <v>140</v>
      </c>
      <c r="AW113" s="15" t="s">
        <v>146</v>
      </c>
      <c r="AX113" s="15" t="s">
        <v>23</v>
      </c>
      <c r="AY113" s="258" t="s">
        <v>132</v>
      </c>
    </row>
    <row r="114" s="12" customFormat="1" ht="22.8" customHeight="1">
      <c r="A114" s="12"/>
      <c r="B114" s="192"/>
      <c r="C114" s="193"/>
      <c r="D114" s="194" t="s">
        <v>78</v>
      </c>
      <c r="E114" s="206" t="s">
        <v>172</v>
      </c>
      <c r="F114" s="206" t="s">
        <v>173</v>
      </c>
      <c r="G114" s="193"/>
      <c r="H114" s="193"/>
      <c r="I114" s="196"/>
      <c r="J114" s="207">
        <f>BK114</f>
        <v>0</v>
      </c>
      <c r="K114" s="193"/>
      <c r="L114" s="198"/>
      <c r="M114" s="199"/>
      <c r="N114" s="200"/>
      <c r="O114" s="200"/>
      <c r="P114" s="201">
        <f>SUM(P115:P127)</f>
        <v>0</v>
      </c>
      <c r="Q114" s="200"/>
      <c r="R114" s="201">
        <f>SUM(R115:R127)</f>
        <v>0</v>
      </c>
      <c r="S114" s="200"/>
      <c r="T114" s="202">
        <f>SUM(T115:T127)</f>
        <v>0</v>
      </c>
      <c r="U114" s="12"/>
      <c r="V114" s="12"/>
      <c r="W114" s="12"/>
      <c r="X114" s="12"/>
      <c r="Y114" s="12"/>
      <c r="Z114" s="12"/>
      <c r="AA114" s="12"/>
      <c r="AB114" s="12"/>
      <c r="AC114" s="12"/>
      <c r="AD114" s="12"/>
      <c r="AE114" s="12"/>
      <c r="AR114" s="203" t="s">
        <v>23</v>
      </c>
      <c r="AT114" s="204" t="s">
        <v>78</v>
      </c>
      <c r="AU114" s="204" t="s">
        <v>23</v>
      </c>
      <c r="AY114" s="203" t="s">
        <v>132</v>
      </c>
      <c r="BK114" s="205">
        <f>SUM(BK115:BK127)</f>
        <v>0</v>
      </c>
    </row>
    <row r="115" s="2" customFormat="1" ht="24.15" customHeight="1">
      <c r="A115" s="42"/>
      <c r="B115" s="43"/>
      <c r="C115" s="208" t="s">
        <v>140</v>
      </c>
      <c r="D115" s="208" t="s">
        <v>135</v>
      </c>
      <c r="E115" s="209" t="s">
        <v>174</v>
      </c>
      <c r="F115" s="210" t="s">
        <v>175</v>
      </c>
      <c r="G115" s="211" t="s">
        <v>176</v>
      </c>
      <c r="H115" s="212">
        <v>74.152000000000001</v>
      </c>
      <c r="I115" s="213"/>
      <c r="J115" s="214">
        <f>ROUND(I115*H115,2)</f>
        <v>0</v>
      </c>
      <c r="K115" s="210" t="s">
        <v>139</v>
      </c>
      <c r="L115" s="48"/>
      <c r="M115" s="215" t="s">
        <v>34</v>
      </c>
      <c r="N115" s="216" t="s">
        <v>50</v>
      </c>
      <c r="O115" s="88"/>
      <c r="P115" s="217">
        <f>O115*H115</f>
        <v>0</v>
      </c>
      <c r="Q115" s="217">
        <v>0</v>
      </c>
      <c r="R115" s="217">
        <f>Q115*H115</f>
        <v>0</v>
      </c>
      <c r="S115" s="217">
        <v>0</v>
      </c>
      <c r="T115" s="218">
        <f>S115*H115</f>
        <v>0</v>
      </c>
      <c r="U115" s="42"/>
      <c r="V115" s="42"/>
      <c r="W115" s="42"/>
      <c r="X115" s="42"/>
      <c r="Y115" s="42"/>
      <c r="Z115" s="42"/>
      <c r="AA115" s="42"/>
      <c r="AB115" s="42"/>
      <c r="AC115" s="42"/>
      <c r="AD115" s="42"/>
      <c r="AE115" s="42"/>
      <c r="AR115" s="219" t="s">
        <v>140</v>
      </c>
      <c r="AT115" s="219" t="s">
        <v>135</v>
      </c>
      <c r="AU115" s="219" t="s">
        <v>88</v>
      </c>
      <c r="AY115" s="20" t="s">
        <v>132</v>
      </c>
      <c r="BE115" s="220">
        <f>IF(N115="základní",J115,0)</f>
        <v>0</v>
      </c>
      <c r="BF115" s="220">
        <f>IF(N115="snížená",J115,0)</f>
        <v>0</v>
      </c>
      <c r="BG115" s="220">
        <f>IF(N115="zákl. přenesená",J115,0)</f>
        <v>0</v>
      </c>
      <c r="BH115" s="220">
        <f>IF(N115="sníž. přenesená",J115,0)</f>
        <v>0</v>
      </c>
      <c r="BI115" s="220">
        <f>IF(N115="nulová",J115,0)</f>
        <v>0</v>
      </c>
      <c r="BJ115" s="20" t="s">
        <v>23</v>
      </c>
      <c r="BK115" s="220">
        <f>ROUND(I115*H115,2)</f>
        <v>0</v>
      </c>
      <c r="BL115" s="20" t="s">
        <v>140</v>
      </c>
      <c r="BM115" s="219" t="s">
        <v>177</v>
      </c>
    </row>
    <row r="116" s="2" customFormat="1">
      <c r="A116" s="42"/>
      <c r="B116" s="43"/>
      <c r="C116" s="44"/>
      <c r="D116" s="221" t="s">
        <v>142</v>
      </c>
      <c r="E116" s="44"/>
      <c r="F116" s="222" t="s">
        <v>178</v>
      </c>
      <c r="G116" s="44"/>
      <c r="H116" s="44"/>
      <c r="I116" s="223"/>
      <c r="J116" s="44"/>
      <c r="K116" s="44"/>
      <c r="L116" s="48"/>
      <c r="M116" s="224"/>
      <c r="N116" s="225"/>
      <c r="O116" s="88"/>
      <c r="P116" s="88"/>
      <c r="Q116" s="88"/>
      <c r="R116" s="88"/>
      <c r="S116" s="88"/>
      <c r="T116" s="89"/>
      <c r="U116" s="42"/>
      <c r="V116" s="42"/>
      <c r="W116" s="42"/>
      <c r="X116" s="42"/>
      <c r="Y116" s="42"/>
      <c r="Z116" s="42"/>
      <c r="AA116" s="42"/>
      <c r="AB116" s="42"/>
      <c r="AC116" s="42"/>
      <c r="AD116" s="42"/>
      <c r="AE116" s="42"/>
      <c r="AT116" s="20" t="s">
        <v>142</v>
      </c>
      <c r="AU116" s="20" t="s">
        <v>88</v>
      </c>
    </row>
    <row r="117" s="2" customFormat="1">
      <c r="A117" s="42"/>
      <c r="B117" s="43"/>
      <c r="C117" s="44"/>
      <c r="D117" s="228" t="s">
        <v>166</v>
      </c>
      <c r="E117" s="44"/>
      <c r="F117" s="259" t="s">
        <v>179</v>
      </c>
      <c r="G117" s="44"/>
      <c r="H117" s="44"/>
      <c r="I117" s="223"/>
      <c r="J117" s="44"/>
      <c r="K117" s="44"/>
      <c r="L117" s="48"/>
      <c r="M117" s="224"/>
      <c r="N117" s="225"/>
      <c r="O117" s="88"/>
      <c r="P117" s="88"/>
      <c r="Q117" s="88"/>
      <c r="R117" s="88"/>
      <c r="S117" s="88"/>
      <c r="T117" s="89"/>
      <c r="U117" s="42"/>
      <c r="V117" s="42"/>
      <c r="W117" s="42"/>
      <c r="X117" s="42"/>
      <c r="Y117" s="42"/>
      <c r="Z117" s="42"/>
      <c r="AA117" s="42"/>
      <c r="AB117" s="42"/>
      <c r="AC117" s="42"/>
      <c r="AD117" s="42"/>
      <c r="AE117" s="42"/>
      <c r="AT117" s="20" t="s">
        <v>166</v>
      </c>
      <c r="AU117" s="20" t="s">
        <v>88</v>
      </c>
    </row>
    <row r="118" s="2" customFormat="1" ht="21.75" customHeight="1">
      <c r="A118" s="42"/>
      <c r="B118" s="43"/>
      <c r="C118" s="208" t="s">
        <v>180</v>
      </c>
      <c r="D118" s="208" t="s">
        <v>135</v>
      </c>
      <c r="E118" s="209" t="s">
        <v>181</v>
      </c>
      <c r="F118" s="210" t="s">
        <v>182</v>
      </c>
      <c r="G118" s="211" t="s">
        <v>176</v>
      </c>
      <c r="H118" s="212">
        <v>74.152000000000001</v>
      </c>
      <c r="I118" s="213"/>
      <c r="J118" s="214">
        <f>ROUND(I118*H118,2)</f>
        <v>0</v>
      </c>
      <c r="K118" s="210" t="s">
        <v>139</v>
      </c>
      <c r="L118" s="48"/>
      <c r="M118" s="215" t="s">
        <v>34</v>
      </c>
      <c r="N118" s="216" t="s">
        <v>50</v>
      </c>
      <c r="O118" s="88"/>
      <c r="P118" s="217">
        <f>O118*H118</f>
        <v>0</v>
      </c>
      <c r="Q118" s="217">
        <v>0</v>
      </c>
      <c r="R118" s="217">
        <f>Q118*H118</f>
        <v>0</v>
      </c>
      <c r="S118" s="217">
        <v>0</v>
      </c>
      <c r="T118" s="218">
        <f>S118*H118</f>
        <v>0</v>
      </c>
      <c r="U118" s="42"/>
      <c r="V118" s="42"/>
      <c r="W118" s="42"/>
      <c r="X118" s="42"/>
      <c r="Y118" s="42"/>
      <c r="Z118" s="42"/>
      <c r="AA118" s="42"/>
      <c r="AB118" s="42"/>
      <c r="AC118" s="42"/>
      <c r="AD118" s="42"/>
      <c r="AE118" s="42"/>
      <c r="AR118" s="219" t="s">
        <v>140</v>
      </c>
      <c r="AT118" s="219" t="s">
        <v>135</v>
      </c>
      <c r="AU118" s="219" t="s">
        <v>88</v>
      </c>
      <c r="AY118" s="20" t="s">
        <v>132</v>
      </c>
      <c r="BE118" s="220">
        <f>IF(N118="základní",J118,0)</f>
        <v>0</v>
      </c>
      <c r="BF118" s="220">
        <f>IF(N118="snížená",J118,0)</f>
        <v>0</v>
      </c>
      <c r="BG118" s="220">
        <f>IF(N118="zákl. přenesená",J118,0)</f>
        <v>0</v>
      </c>
      <c r="BH118" s="220">
        <f>IF(N118="sníž. přenesená",J118,0)</f>
        <v>0</v>
      </c>
      <c r="BI118" s="220">
        <f>IF(N118="nulová",J118,0)</f>
        <v>0</v>
      </c>
      <c r="BJ118" s="20" t="s">
        <v>23</v>
      </c>
      <c r="BK118" s="220">
        <f>ROUND(I118*H118,2)</f>
        <v>0</v>
      </c>
      <c r="BL118" s="20" t="s">
        <v>140</v>
      </c>
      <c r="BM118" s="219" t="s">
        <v>183</v>
      </c>
    </row>
    <row r="119" s="2" customFormat="1">
      <c r="A119" s="42"/>
      <c r="B119" s="43"/>
      <c r="C119" s="44"/>
      <c r="D119" s="221" t="s">
        <v>142</v>
      </c>
      <c r="E119" s="44"/>
      <c r="F119" s="222" t="s">
        <v>184</v>
      </c>
      <c r="G119" s="44"/>
      <c r="H119" s="44"/>
      <c r="I119" s="223"/>
      <c r="J119" s="44"/>
      <c r="K119" s="44"/>
      <c r="L119" s="48"/>
      <c r="M119" s="224"/>
      <c r="N119" s="225"/>
      <c r="O119" s="88"/>
      <c r="P119" s="88"/>
      <c r="Q119" s="88"/>
      <c r="R119" s="88"/>
      <c r="S119" s="88"/>
      <c r="T119" s="89"/>
      <c r="U119" s="42"/>
      <c r="V119" s="42"/>
      <c r="W119" s="42"/>
      <c r="X119" s="42"/>
      <c r="Y119" s="42"/>
      <c r="Z119" s="42"/>
      <c r="AA119" s="42"/>
      <c r="AB119" s="42"/>
      <c r="AC119" s="42"/>
      <c r="AD119" s="42"/>
      <c r="AE119" s="42"/>
      <c r="AT119" s="20" t="s">
        <v>142</v>
      </c>
      <c r="AU119" s="20" t="s">
        <v>88</v>
      </c>
    </row>
    <row r="120" s="2" customFormat="1">
      <c r="A120" s="42"/>
      <c r="B120" s="43"/>
      <c r="C120" s="44"/>
      <c r="D120" s="228" t="s">
        <v>166</v>
      </c>
      <c r="E120" s="44"/>
      <c r="F120" s="259" t="s">
        <v>185</v>
      </c>
      <c r="G120" s="44"/>
      <c r="H120" s="44"/>
      <c r="I120" s="223"/>
      <c r="J120" s="44"/>
      <c r="K120" s="44"/>
      <c r="L120" s="48"/>
      <c r="M120" s="224"/>
      <c r="N120" s="225"/>
      <c r="O120" s="88"/>
      <c r="P120" s="88"/>
      <c r="Q120" s="88"/>
      <c r="R120" s="88"/>
      <c r="S120" s="88"/>
      <c r="T120" s="89"/>
      <c r="U120" s="42"/>
      <c r="V120" s="42"/>
      <c r="W120" s="42"/>
      <c r="X120" s="42"/>
      <c r="Y120" s="42"/>
      <c r="Z120" s="42"/>
      <c r="AA120" s="42"/>
      <c r="AB120" s="42"/>
      <c r="AC120" s="42"/>
      <c r="AD120" s="42"/>
      <c r="AE120" s="42"/>
      <c r="AT120" s="20" t="s">
        <v>166</v>
      </c>
      <c r="AU120" s="20" t="s">
        <v>88</v>
      </c>
    </row>
    <row r="121" s="2" customFormat="1" ht="24.15" customHeight="1">
      <c r="A121" s="42"/>
      <c r="B121" s="43"/>
      <c r="C121" s="208" t="s">
        <v>133</v>
      </c>
      <c r="D121" s="208" t="s">
        <v>135</v>
      </c>
      <c r="E121" s="209" t="s">
        <v>186</v>
      </c>
      <c r="F121" s="210" t="s">
        <v>187</v>
      </c>
      <c r="G121" s="211" t="s">
        <v>176</v>
      </c>
      <c r="H121" s="212">
        <v>667.36800000000005</v>
      </c>
      <c r="I121" s="213"/>
      <c r="J121" s="214">
        <f>ROUND(I121*H121,2)</f>
        <v>0</v>
      </c>
      <c r="K121" s="210" t="s">
        <v>139</v>
      </c>
      <c r="L121" s="48"/>
      <c r="M121" s="215" t="s">
        <v>34</v>
      </c>
      <c r="N121" s="216" t="s">
        <v>50</v>
      </c>
      <c r="O121" s="88"/>
      <c r="P121" s="217">
        <f>O121*H121</f>
        <v>0</v>
      </c>
      <c r="Q121" s="217">
        <v>0</v>
      </c>
      <c r="R121" s="217">
        <f>Q121*H121</f>
        <v>0</v>
      </c>
      <c r="S121" s="217">
        <v>0</v>
      </c>
      <c r="T121" s="218">
        <f>S121*H121</f>
        <v>0</v>
      </c>
      <c r="U121" s="42"/>
      <c r="V121" s="42"/>
      <c r="W121" s="42"/>
      <c r="X121" s="42"/>
      <c r="Y121" s="42"/>
      <c r="Z121" s="42"/>
      <c r="AA121" s="42"/>
      <c r="AB121" s="42"/>
      <c r="AC121" s="42"/>
      <c r="AD121" s="42"/>
      <c r="AE121" s="42"/>
      <c r="AR121" s="219" t="s">
        <v>140</v>
      </c>
      <c r="AT121" s="219" t="s">
        <v>135</v>
      </c>
      <c r="AU121" s="219" t="s">
        <v>88</v>
      </c>
      <c r="AY121" s="20" t="s">
        <v>132</v>
      </c>
      <c r="BE121" s="220">
        <f>IF(N121="základní",J121,0)</f>
        <v>0</v>
      </c>
      <c r="BF121" s="220">
        <f>IF(N121="snížená",J121,0)</f>
        <v>0</v>
      </c>
      <c r="BG121" s="220">
        <f>IF(N121="zákl. přenesená",J121,0)</f>
        <v>0</v>
      </c>
      <c r="BH121" s="220">
        <f>IF(N121="sníž. přenesená",J121,0)</f>
        <v>0</v>
      </c>
      <c r="BI121" s="220">
        <f>IF(N121="nulová",J121,0)</f>
        <v>0</v>
      </c>
      <c r="BJ121" s="20" t="s">
        <v>23</v>
      </c>
      <c r="BK121" s="220">
        <f>ROUND(I121*H121,2)</f>
        <v>0</v>
      </c>
      <c r="BL121" s="20" t="s">
        <v>140</v>
      </c>
      <c r="BM121" s="219" t="s">
        <v>188</v>
      </c>
    </row>
    <row r="122" s="2" customFormat="1">
      <c r="A122" s="42"/>
      <c r="B122" s="43"/>
      <c r="C122" s="44"/>
      <c r="D122" s="221" t="s">
        <v>142</v>
      </c>
      <c r="E122" s="44"/>
      <c r="F122" s="222" t="s">
        <v>189</v>
      </c>
      <c r="G122" s="44"/>
      <c r="H122" s="44"/>
      <c r="I122" s="223"/>
      <c r="J122" s="44"/>
      <c r="K122" s="44"/>
      <c r="L122" s="48"/>
      <c r="M122" s="224"/>
      <c r="N122" s="225"/>
      <c r="O122" s="88"/>
      <c r="P122" s="88"/>
      <c r="Q122" s="88"/>
      <c r="R122" s="88"/>
      <c r="S122" s="88"/>
      <c r="T122" s="89"/>
      <c r="U122" s="42"/>
      <c r="V122" s="42"/>
      <c r="W122" s="42"/>
      <c r="X122" s="42"/>
      <c r="Y122" s="42"/>
      <c r="Z122" s="42"/>
      <c r="AA122" s="42"/>
      <c r="AB122" s="42"/>
      <c r="AC122" s="42"/>
      <c r="AD122" s="42"/>
      <c r="AE122" s="42"/>
      <c r="AT122" s="20" t="s">
        <v>142</v>
      </c>
      <c r="AU122" s="20" t="s">
        <v>88</v>
      </c>
    </row>
    <row r="123" s="2" customFormat="1">
      <c r="A123" s="42"/>
      <c r="B123" s="43"/>
      <c r="C123" s="44"/>
      <c r="D123" s="228" t="s">
        <v>166</v>
      </c>
      <c r="E123" s="44"/>
      <c r="F123" s="259" t="s">
        <v>185</v>
      </c>
      <c r="G123" s="44"/>
      <c r="H123" s="44"/>
      <c r="I123" s="223"/>
      <c r="J123" s="44"/>
      <c r="K123" s="44"/>
      <c r="L123" s="48"/>
      <c r="M123" s="224"/>
      <c r="N123" s="225"/>
      <c r="O123" s="88"/>
      <c r="P123" s="88"/>
      <c r="Q123" s="88"/>
      <c r="R123" s="88"/>
      <c r="S123" s="88"/>
      <c r="T123" s="89"/>
      <c r="U123" s="42"/>
      <c r="V123" s="42"/>
      <c r="W123" s="42"/>
      <c r="X123" s="42"/>
      <c r="Y123" s="42"/>
      <c r="Z123" s="42"/>
      <c r="AA123" s="42"/>
      <c r="AB123" s="42"/>
      <c r="AC123" s="42"/>
      <c r="AD123" s="42"/>
      <c r="AE123" s="42"/>
      <c r="AT123" s="20" t="s">
        <v>166</v>
      </c>
      <c r="AU123" s="20" t="s">
        <v>88</v>
      </c>
    </row>
    <row r="124" s="14" customFormat="1">
      <c r="A124" s="14"/>
      <c r="B124" s="237"/>
      <c r="C124" s="238"/>
      <c r="D124" s="228" t="s">
        <v>144</v>
      </c>
      <c r="E124" s="238"/>
      <c r="F124" s="240" t="s">
        <v>190</v>
      </c>
      <c r="G124" s="238"/>
      <c r="H124" s="241">
        <v>667.36800000000005</v>
      </c>
      <c r="I124" s="242"/>
      <c r="J124" s="238"/>
      <c r="K124" s="238"/>
      <c r="L124" s="243"/>
      <c r="M124" s="244"/>
      <c r="N124" s="245"/>
      <c r="O124" s="245"/>
      <c r="P124" s="245"/>
      <c r="Q124" s="245"/>
      <c r="R124" s="245"/>
      <c r="S124" s="245"/>
      <c r="T124" s="246"/>
      <c r="U124" s="14"/>
      <c r="V124" s="14"/>
      <c r="W124" s="14"/>
      <c r="X124" s="14"/>
      <c r="Y124" s="14"/>
      <c r="Z124" s="14"/>
      <c r="AA124" s="14"/>
      <c r="AB124" s="14"/>
      <c r="AC124" s="14"/>
      <c r="AD124" s="14"/>
      <c r="AE124" s="14"/>
      <c r="AT124" s="247" t="s">
        <v>144</v>
      </c>
      <c r="AU124" s="247" t="s">
        <v>88</v>
      </c>
      <c r="AV124" s="14" t="s">
        <v>88</v>
      </c>
      <c r="AW124" s="14" t="s">
        <v>4</v>
      </c>
      <c r="AX124" s="14" t="s">
        <v>23</v>
      </c>
      <c r="AY124" s="247" t="s">
        <v>132</v>
      </c>
    </row>
    <row r="125" s="2" customFormat="1" ht="24.15" customHeight="1">
      <c r="A125" s="42"/>
      <c r="B125" s="43"/>
      <c r="C125" s="208" t="s">
        <v>191</v>
      </c>
      <c r="D125" s="208" t="s">
        <v>135</v>
      </c>
      <c r="E125" s="209" t="s">
        <v>192</v>
      </c>
      <c r="F125" s="210" t="s">
        <v>193</v>
      </c>
      <c r="G125" s="211" t="s">
        <v>176</v>
      </c>
      <c r="H125" s="212">
        <v>74.152000000000001</v>
      </c>
      <c r="I125" s="213"/>
      <c r="J125" s="214">
        <f>ROUND(I125*H125,2)</f>
        <v>0</v>
      </c>
      <c r="K125" s="210" t="s">
        <v>139</v>
      </c>
      <c r="L125" s="48"/>
      <c r="M125" s="215" t="s">
        <v>34</v>
      </c>
      <c r="N125" s="216" t="s">
        <v>50</v>
      </c>
      <c r="O125" s="88"/>
      <c r="P125" s="217">
        <f>O125*H125</f>
        <v>0</v>
      </c>
      <c r="Q125" s="217">
        <v>0</v>
      </c>
      <c r="R125" s="217">
        <f>Q125*H125</f>
        <v>0</v>
      </c>
      <c r="S125" s="217">
        <v>0</v>
      </c>
      <c r="T125" s="218">
        <f>S125*H125</f>
        <v>0</v>
      </c>
      <c r="U125" s="42"/>
      <c r="V125" s="42"/>
      <c r="W125" s="42"/>
      <c r="X125" s="42"/>
      <c r="Y125" s="42"/>
      <c r="Z125" s="42"/>
      <c r="AA125" s="42"/>
      <c r="AB125" s="42"/>
      <c r="AC125" s="42"/>
      <c r="AD125" s="42"/>
      <c r="AE125" s="42"/>
      <c r="AR125" s="219" t="s">
        <v>140</v>
      </c>
      <c r="AT125" s="219" t="s">
        <v>135</v>
      </c>
      <c r="AU125" s="219" t="s">
        <v>88</v>
      </c>
      <c r="AY125" s="20" t="s">
        <v>132</v>
      </c>
      <c r="BE125" s="220">
        <f>IF(N125="základní",J125,0)</f>
        <v>0</v>
      </c>
      <c r="BF125" s="220">
        <f>IF(N125="snížená",J125,0)</f>
        <v>0</v>
      </c>
      <c r="BG125" s="220">
        <f>IF(N125="zákl. přenesená",J125,0)</f>
        <v>0</v>
      </c>
      <c r="BH125" s="220">
        <f>IF(N125="sníž. přenesená",J125,0)</f>
        <v>0</v>
      </c>
      <c r="BI125" s="220">
        <f>IF(N125="nulová",J125,0)</f>
        <v>0</v>
      </c>
      <c r="BJ125" s="20" t="s">
        <v>23</v>
      </c>
      <c r="BK125" s="220">
        <f>ROUND(I125*H125,2)</f>
        <v>0</v>
      </c>
      <c r="BL125" s="20" t="s">
        <v>140</v>
      </c>
      <c r="BM125" s="219" t="s">
        <v>194</v>
      </c>
    </row>
    <row r="126" s="2" customFormat="1">
      <c r="A126" s="42"/>
      <c r="B126" s="43"/>
      <c r="C126" s="44"/>
      <c r="D126" s="221" t="s">
        <v>142</v>
      </c>
      <c r="E126" s="44"/>
      <c r="F126" s="222" t="s">
        <v>195</v>
      </c>
      <c r="G126" s="44"/>
      <c r="H126" s="44"/>
      <c r="I126" s="223"/>
      <c r="J126" s="44"/>
      <c r="K126" s="44"/>
      <c r="L126" s="48"/>
      <c r="M126" s="224"/>
      <c r="N126" s="225"/>
      <c r="O126" s="88"/>
      <c r="P126" s="88"/>
      <c r="Q126" s="88"/>
      <c r="R126" s="88"/>
      <c r="S126" s="88"/>
      <c r="T126" s="89"/>
      <c r="U126" s="42"/>
      <c r="V126" s="42"/>
      <c r="W126" s="42"/>
      <c r="X126" s="42"/>
      <c r="Y126" s="42"/>
      <c r="Z126" s="42"/>
      <c r="AA126" s="42"/>
      <c r="AB126" s="42"/>
      <c r="AC126" s="42"/>
      <c r="AD126" s="42"/>
      <c r="AE126" s="42"/>
      <c r="AT126" s="20" t="s">
        <v>142</v>
      </c>
      <c r="AU126" s="20" t="s">
        <v>88</v>
      </c>
    </row>
    <row r="127" s="2" customFormat="1">
      <c r="A127" s="42"/>
      <c r="B127" s="43"/>
      <c r="C127" s="44"/>
      <c r="D127" s="228" t="s">
        <v>166</v>
      </c>
      <c r="E127" s="44"/>
      <c r="F127" s="259" t="s">
        <v>196</v>
      </c>
      <c r="G127" s="44"/>
      <c r="H127" s="44"/>
      <c r="I127" s="223"/>
      <c r="J127" s="44"/>
      <c r="K127" s="44"/>
      <c r="L127" s="48"/>
      <c r="M127" s="224"/>
      <c r="N127" s="225"/>
      <c r="O127" s="88"/>
      <c r="P127" s="88"/>
      <c r="Q127" s="88"/>
      <c r="R127" s="88"/>
      <c r="S127" s="88"/>
      <c r="T127" s="89"/>
      <c r="U127" s="42"/>
      <c r="V127" s="42"/>
      <c r="W127" s="42"/>
      <c r="X127" s="42"/>
      <c r="Y127" s="42"/>
      <c r="Z127" s="42"/>
      <c r="AA127" s="42"/>
      <c r="AB127" s="42"/>
      <c r="AC127" s="42"/>
      <c r="AD127" s="42"/>
      <c r="AE127" s="42"/>
      <c r="AT127" s="20" t="s">
        <v>166</v>
      </c>
      <c r="AU127" s="20" t="s">
        <v>88</v>
      </c>
    </row>
    <row r="128" s="12" customFormat="1" ht="22.8" customHeight="1">
      <c r="A128" s="12"/>
      <c r="B128" s="192"/>
      <c r="C128" s="193"/>
      <c r="D128" s="194" t="s">
        <v>78</v>
      </c>
      <c r="E128" s="206" t="s">
        <v>197</v>
      </c>
      <c r="F128" s="206" t="s">
        <v>198</v>
      </c>
      <c r="G128" s="193"/>
      <c r="H128" s="193"/>
      <c r="I128" s="196"/>
      <c r="J128" s="207">
        <f>BK128</f>
        <v>0</v>
      </c>
      <c r="K128" s="193"/>
      <c r="L128" s="198"/>
      <c r="M128" s="199"/>
      <c r="N128" s="200"/>
      <c r="O128" s="200"/>
      <c r="P128" s="201">
        <f>SUM(P129:P131)</f>
        <v>0</v>
      </c>
      <c r="Q128" s="200"/>
      <c r="R128" s="201">
        <f>SUM(R129:R131)</f>
        <v>0</v>
      </c>
      <c r="S128" s="200"/>
      <c r="T128" s="202">
        <f>SUM(T129:T131)</f>
        <v>0</v>
      </c>
      <c r="U128" s="12"/>
      <c r="V128" s="12"/>
      <c r="W128" s="12"/>
      <c r="X128" s="12"/>
      <c r="Y128" s="12"/>
      <c r="Z128" s="12"/>
      <c r="AA128" s="12"/>
      <c r="AB128" s="12"/>
      <c r="AC128" s="12"/>
      <c r="AD128" s="12"/>
      <c r="AE128" s="12"/>
      <c r="AR128" s="203" t="s">
        <v>23</v>
      </c>
      <c r="AT128" s="204" t="s">
        <v>78</v>
      </c>
      <c r="AU128" s="204" t="s">
        <v>23</v>
      </c>
      <c r="AY128" s="203" t="s">
        <v>132</v>
      </c>
      <c r="BK128" s="205">
        <f>SUM(BK129:BK131)</f>
        <v>0</v>
      </c>
    </row>
    <row r="129" s="2" customFormat="1" ht="37.8" customHeight="1">
      <c r="A129" s="42"/>
      <c r="B129" s="43"/>
      <c r="C129" s="208" t="s">
        <v>199</v>
      </c>
      <c r="D129" s="208" t="s">
        <v>135</v>
      </c>
      <c r="E129" s="209" t="s">
        <v>200</v>
      </c>
      <c r="F129" s="210" t="s">
        <v>201</v>
      </c>
      <c r="G129" s="211" t="s">
        <v>176</v>
      </c>
      <c r="H129" s="212">
        <v>5.5620000000000003</v>
      </c>
      <c r="I129" s="213"/>
      <c r="J129" s="214">
        <f>ROUND(I129*H129,2)</f>
        <v>0</v>
      </c>
      <c r="K129" s="210" t="s">
        <v>139</v>
      </c>
      <c r="L129" s="48"/>
      <c r="M129" s="215" t="s">
        <v>34</v>
      </c>
      <c r="N129" s="216" t="s">
        <v>50</v>
      </c>
      <c r="O129" s="88"/>
      <c r="P129" s="217">
        <f>O129*H129</f>
        <v>0</v>
      </c>
      <c r="Q129" s="217">
        <v>0</v>
      </c>
      <c r="R129" s="217">
        <f>Q129*H129</f>
        <v>0</v>
      </c>
      <c r="S129" s="217">
        <v>0</v>
      </c>
      <c r="T129" s="218">
        <f>S129*H129</f>
        <v>0</v>
      </c>
      <c r="U129" s="42"/>
      <c r="V129" s="42"/>
      <c r="W129" s="42"/>
      <c r="X129" s="42"/>
      <c r="Y129" s="42"/>
      <c r="Z129" s="42"/>
      <c r="AA129" s="42"/>
      <c r="AB129" s="42"/>
      <c r="AC129" s="42"/>
      <c r="AD129" s="42"/>
      <c r="AE129" s="42"/>
      <c r="AR129" s="219" t="s">
        <v>140</v>
      </c>
      <c r="AT129" s="219" t="s">
        <v>135</v>
      </c>
      <c r="AU129" s="219" t="s">
        <v>88</v>
      </c>
      <c r="AY129" s="20" t="s">
        <v>132</v>
      </c>
      <c r="BE129" s="220">
        <f>IF(N129="základní",J129,0)</f>
        <v>0</v>
      </c>
      <c r="BF129" s="220">
        <f>IF(N129="snížená",J129,0)</f>
        <v>0</v>
      </c>
      <c r="BG129" s="220">
        <f>IF(N129="zákl. přenesená",J129,0)</f>
        <v>0</v>
      </c>
      <c r="BH129" s="220">
        <f>IF(N129="sníž. přenesená",J129,0)</f>
        <v>0</v>
      </c>
      <c r="BI129" s="220">
        <f>IF(N129="nulová",J129,0)</f>
        <v>0</v>
      </c>
      <c r="BJ129" s="20" t="s">
        <v>23</v>
      </c>
      <c r="BK129" s="220">
        <f>ROUND(I129*H129,2)</f>
        <v>0</v>
      </c>
      <c r="BL129" s="20" t="s">
        <v>140</v>
      </c>
      <c r="BM129" s="219" t="s">
        <v>202</v>
      </c>
    </row>
    <row r="130" s="2" customFormat="1">
      <c r="A130" s="42"/>
      <c r="B130" s="43"/>
      <c r="C130" s="44"/>
      <c r="D130" s="221" t="s">
        <v>142</v>
      </c>
      <c r="E130" s="44"/>
      <c r="F130" s="222" t="s">
        <v>203</v>
      </c>
      <c r="G130" s="44"/>
      <c r="H130" s="44"/>
      <c r="I130" s="223"/>
      <c r="J130" s="44"/>
      <c r="K130" s="44"/>
      <c r="L130" s="48"/>
      <c r="M130" s="224"/>
      <c r="N130" s="225"/>
      <c r="O130" s="88"/>
      <c r="P130" s="88"/>
      <c r="Q130" s="88"/>
      <c r="R130" s="88"/>
      <c r="S130" s="88"/>
      <c r="T130" s="89"/>
      <c r="U130" s="42"/>
      <c r="V130" s="42"/>
      <c r="W130" s="42"/>
      <c r="X130" s="42"/>
      <c r="Y130" s="42"/>
      <c r="Z130" s="42"/>
      <c r="AA130" s="42"/>
      <c r="AB130" s="42"/>
      <c r="AC130" s="42"/>
      <c r="AD130" s="42"/>
      <c r="AE130" s="42"/>
      <c r="AT130" s="20" t="s">
        <v>142</v>
      </c>
      <c r="AU130" s="20" t="s">
        <v>88</v>
      </c>
    </row>
    <row r="131" s="2" customFormat="1">
      <c r="A131" s="42"/>
      <c r="B131" s="43"/>
      <c r="C131" s="44"/>
      <c r="D131" s="228" t="s">
        <v>166</v>
      </c>
      <c r="E131" s="44"/>
      <c r="F131" s="259" t="s">
        <v>204</v>
      </c>
      <c r="G131" s="44"/>
      <c r="H131" s="44"/>
      <c r="I131" s="223"/>
      <c r="J131" s="44"/>
      <c r="K131" s="44"/>
      <c r="L131" s="48"/>
      <c r="M131" s="224"/>
      <c r="N131" s="225"/>
      <c r="O131" s="88"/>
      <c r="P131" s="88"/>
      <c r="Q131" s="88"/>
      <c r="R131" s="88"/>
      <c r="S131" s="88"/>
      <c r="T131" s="89"/>
      <c r="U131" s="42"/>
      <c r="V131" s="42"/>
      <c r="W131" s="42"/>
      <c r="X131" s="42"/>
      <c r="Y131" s="42"/>
      <c r="Z131" s="42"/>
      <c r="AA131" s="42"/>
      <c r="AB131" s="42"/>
      <c r="AC131" s="42"/>
      <c r="AD131" s="42"/>
      <c r="AE131" s="42"/>
      <c r="AT131" s="20" t="s">
        <v>166</v>
      </c>
      <c r="AU131" s="20" t="s">
        <v>88</v>
      </c>
    </row>
    <row r="132" s="12" customFormat="1" ht="25.92" customHeight="1">
      <c r="A132" s="12"/>
      <c r="B132" s="192"/>
      <c r="C132" s="193"/>
      <c r="D132" s="194" t="s">
        <v>78</v>
      </c>
      <c r="E132" s="195" t="s">
        <v>205</v>
      </c>
      <c r="F132" s="195" t="s">
        <v>206</v>
      </c>
      <c r="G132" s="193"/>
      <c r="H132" s="193"/>
      <c r="I132" s="196"/>
      <c r="J132" s="197">
        <f>BK132</f>
        <v>0</v>
      </c>
      <c r="K132" s="193"/>
      <c r="L132" s="198"/>
      <c r="M132" s="199"/>
      <c r="N132" s="200"/>
      <c r="O132" s="200"/>
      <c r="P132" s="201">
        <f>P133+P161+P239+P278+P316</f>
        <v>0</v>
      </c>
      <c r="Q132" s="200"/>
      <c r="R132" s="201">
        <f>R133+R161+R239+R278+R316</f>
        <v>27.866223609999999</v>
      </c>
      <c r="S132" s="200"/>
      <c r="T132" s="202">
        <f>T133+T161+T239+T278+T316</f>
        <v>58.912710000000004</v>
      </c>
      <c r="U132" s="12"/>
      <c r="V132" s="12"/>
      <c r="W132" s="12"/>
      <c r="X132" s="12"/>
      <c r="Y132" s="12"/>
      <c r="Z132" s="12"/>
      <c r="AA132" s="12"/>
      <c r="AB132" s="12"/>
      <c r="AC132" s="12"/>
      <c r="AD132" s="12"/>
      <c r="AE132" s="12"/>
      <c r="AR132" s="203" t="s">
        <v>88</v>
      </c>
      <c r="AT132" s="204" t="s">
        <v>78</v>
      </c>
      <c r="AU132" s="204" t="s">
        <v>79</v>
      </c>
      <c r="AY132" s="203" t="s">
        <v>132</v>
      </c>
      <c r="BK132" s="205">
        <f>BK133+BK161+BK239+BK278+BK316</f>
        <v>0</v>
      </c>
    </row>
    <row r="133" s="12" customFormat="1" ht="22.8" customHeight="1">
      <c r="A133" s="12"/>
      <c r="B133" s="192"/>
      <c r="C133" s="193"/>
      <c r="D133" s="194" t="s">
        <v>78</v>
      </c>
      <c r="E133" s="206" t="s">
        <v>207</v>
      </c>
      <c r="F133" s="206" t="s">
        <v>208</v>
      </c>
      <c r="G133" s="193"/>
      <c r="H133" s="193"/>
      <c r="I133" s="196"/>
      <c r="J133" s="207">
        <f>BK133</f>
        <v>0</v>
      </c>
      <c r="K133" s="193"/>
      <c r="L133" s="198"/>
      <c r="M133" s="199"/>
      <c r="N133" s="200"/>
      <c r="O133" s="200"/>
      <c r="P133" s="201">
        <f>SUM(P134:P160)</f>
        <v>0</v>
      </c>
      <c r="Q133" s="200"/>
      <c r="R133" s="201">
        <f>SUM(R134:R160)</f>
        <v>9.3955726000000013</v>
      </c>
      <c r="S133" s="200"/>
      <c r="T133" s="202">
        <f>SUM(T134:T160)</f>
        <v>0</v>
      </c>
      <c r="U133" s="12"/>
      <c r="V133" s="12"/>
      <c r="W133" s="12"/>
      <c r="X133" s="12"/>
      <c r="Y133" s="12"/>
      <c r="Z133" s="12"/>
      <c r="AA133" s="12"/>
      <c r="AB133" s="12"/>
      <c r="AC133" s="12"/>
      <c r="AD133" s="12"/>
      <c r="AE133" s="12"/>
      <c r="AR133" s="203" t="s">
        <v>88</v>
      </c>
      <c r="AT133" s="204" t="s">
        <v>78</v>
      </c>
      <c r="AU133" s="204" t="s">
        <v>23</v>
      </c>
      <c r="AY133" s="203" t="s">
        <v>132</v>
      </c>
      <c r="BK133" s="205">
        <f>SUM(BK134:BK160)</f>
        <v>0</v>
      </c>
    </row>
    <row r="134" s="2" customFormat="1" ht="24.15" customHeight="1">
      <c r="A134" s="42"/>
      <c r="B134" s="43"/>
      <c r="C134" s="208" t="s">
        <v>153</v>
      </c>
      <c r="D134" s="208" t="s">
        <v>135</v>
      </c>
      <c r="E134" s="209" t="s">
        <v>209</v>
      </c>
      <c r="F134" s="210" t="s">
        <v>210</v>
      </c>
      <c r="G134" s="211" t="s">
        <v>138</v>
      </c>
      <c r="H134" s="212">
        <v>1266.9400000000001</v>
      </c>
      <c r="I134" s="213"/>
      <c r="J134" s="214">
        <f>ROUND(I134*H134,2)</f>
        <v>0</v>
      </c>
      <c r="K134" s="210" t="s">
        <v>139</v>
      </c>
      <c r="L134" s="48"/>
      <c r="M134" s="215" t="s">
        <v>34</v>
      </c>
      <c r="N134" s="216" t="s">
        <v>50</v>
      </c>
      <c r="O134" s="88"/>
      <c r="P134" s="217">
        <f>O134*H134</f>
        <v>0</v>
      </c>
      <c r="Q134" s="217">
        <v>0</v>
      </c>
      <c r="R134" s="217">
        <f>Q134*H134</f>
        <v>0</v>
      </c>
      <c r="S134" s="217">
        <v>0</v>
      </c>
      <c r="T134" s="218">
        <f>S134*H134</f>
        <v>0</v>
      </c>
      <c r="U134" s="42"/>
      <c r="V134" s="42"/>
      <c r="W134" s="42"/>
      <c r="X134" s="42"/>
      <c r="Y134" s="42"/>
      <c r="Z134" s="42"/>
      <c r="AA134" s="42"/>
      <c r="AB134" s="42"/>
      <c r="AC134" s="42"/>
      <c r="AD134" s="42"/>
      <c r="AE134" s="42"/>
      <c r="AR134" s="219" t="s">
        <v>211</v>
      </c>
      <c r="AT134" s="219" t="s">
        <v>135</v>
      </c>
      <c r="AU134" s="219" t="s">
        <v>88</v>
      </c>
      <c r="AY134" s="20" t="s">
        <v>132</v>
      </c>
      <c r="BE134" s="220">
        <f>IF(N134="základní",J134,0)</f>
        <v>0</v>
      </c>
      <c r="BF134" s="220">
        <f>IF(N134="snížená",J134,0)</f>
        <v>0</v>
      </c>
      <c r="BG134" s="220">
        <f>IF(N134="zákl. přenesená",J134,0)</f>
        <v>0</v>
      </c>
      <c r="BH134" s="220">
        <f>IF(N134="sníž. přenesená",J134,0)</f>
        <v>0</v>
      </c>
      <c r="BI134" s="220">
        <f>IF(N134="nulová",J134,0)</f>
        <v>0</v>
      </c>
      <c r="BJ134" s="20" t="s">
        <v>23</v>
      </c>
      <c r="BK134" s="220">
        <f>ROUND(I134*H134,2)</f>
        <v>0</v>
      </c>
      <c r="BL134" s="20" t="s">
        <v>211</v>
      </c>
      <c r="BM134" s="219" t="s">
        <v>212</v>
      </c>
    </row>
    <row r="135" s="2" customFormat="1">
      <c r="A135" s="42"/>
      <c r="B135" s="43"/>
      <c r="C135" s="44"/>
      <c r="D135" s="221" t="s">
        <v>142</v>
      </c>
      <c r="E135" s="44"/>
      <c r="F135" s="222" t="s">
        <v>213</v>
      </c>
      <c r="G135" s="44"/>
      <c r="H135" s="44"/>
      <c r="I135" s="223"/>
      <c r="J135" s="44"/>
      <c r="K135" s="44"/>
      <c r="L135" s="48"/>
      <c r="M135" s="224"/>
      <c r="N135" s="225"/>
      <c r="O135" s="88"/>
      <c r="P135" s="88"/>
      <c r="Q135" s="88"/>
      <c r="R135" s="88"/>
      <c r="S135" s="88"/>
      <c r="T135" s="89"/>
      <c r="U135" s="42"/>
      <c r="V135" s="42"/>
      <c r="W135" s="42"/>
      <c r="X135" s="42"/>
      <c r="Y135" s="42"/>
      <c r="Z135" s="42"/>
      <c r="AA135" s="42"/>
      <c r="AB135" s="42"/>
      <c r="AC135" s="42"/>
      <c r="AD135" s="42"/>
      <c r="AE135" s="42"/>
      <c r="AT135" s="20" t="s">
        <v>142</v>
      </c>
      <c r="AU135" s="20" t="s">
        <v>88</v>
      </c>
    </row>
    <row r="136" s="13" customFormat="1">
      <c r="A136" s="13"/>
      <c r="B136" s="226"/>
      <c r="C136" s="227"/>
      <c r="D136" s="228" t="s">
        <v>144</v>
      </c>
      <c r="E136" s="229" t="s">
        <v>34</v>
      </c>
      <c r="F136" s="230" t="s">
        <v>214</v>
      </c>
      <c r="G136" s="227"/>
      <c r="H136" s="229" t="s">
        <v>34</v>
      </c>
      <c r="I136" s="231"/>
      <c r="J136" s="227"/>
      <c r="K136" s="227"/>
      <c r="L136" s="232"/>
      <c r="M136" s="233"/>
      <c r="N136" s="234"/>
      <c r="O136" s="234"/>
      <c r="P136" s="234"/>
      <c r="Q136" s="234"/>
      <c r="R136" s="234"/>
      <c r="S136" s="234"/>
      <c r="T136" s="235"/>
      <c r="U136" s="13"/>
      <c r="V136" s="13"/>
      <c r="W136" s="13"/>
      <c r="X136" s="13"/>
      <c r="Y136" s="13"/>
      <c r="Z136" s="13"/>
      <c r="AA136" s="13"/>
      <c r="AB136" s="13"/>
      <c r="AC136" s="13"/>
      <c r="AD136" s="13"/>
      <c r="AE136" s="13"/>
      <c r="AT136" s="236" t="s">
        <v>144</v>
      </c>
      <c r="AU136" s="236" t="s">
        <v>88</v>
      </c>
      <c r="AV136" s="13" t="s">
        <v>23</v>
      </c>
      <c r="AW136" s="13" t="s">
        <v>146</v>
      </c>
      <c r="AX136" s="13" t="s">
        <v>79</v>
      </c>
      <c r="AY136" s="236" t="s">
        <v>132</v>
      </c>
    </row>
    <row r="137" s="14" customFormat="1">
      <c r="A137" s="14"/>
      <c r="B137" s="237"/>
      <c r="C137" s="238"/>
      <c r="D137" s="228" t="s">
        <v>144</v>
      </c>
      <c r="E137" s="239" t="s">
        <v>34</v>
      </c>
      <c r="F137" s="240" t="s">
        <v>215</v>
      </c>
      <c r="G137" s="238"/>
      <c r="H137" s="241">
        <v>1266.9400000000001</v>
      </c>
      <c r="I137" s="242"/>
      <c r="J137" s="238"/>
      <c r="K137" s="238"/>
      <c r="L137" s="243"/>
      <c r="M137" s="244"/>
      <c r="N137" s="245"/>
      <c r="O137" s="245"/>
      <c r="P137" s="245"/>
      <c r="Q137" s="245"/>
      <c r="R137" s="245"/>
      <c r="S137" s="245"/>
      <c r="T137" s="246"/>
      <c r="U137" s="14"/>
      <c r="V137" s="14"/>
      <c r="W137" s="14"/>
      <c r="X137" s="14"/>
      <c r="Y137" s="14"/>
      <c r="Z137" s="14"/>
      <c r="AA137" s="14"/>
      <c r="AB137" s="14"/>
      <c r="AC137" s="14"/>
      <c r="AD137" s="14"/>
      <c r="AE137" s="14"/>
      <c r="AT137" s="247" t="s">
        <v>144</v>
      </c>
      <c r="AU137" s="247" t="s">
        <v>88</v>
      </c>
      <c r="AV137" s="14" t="s">
        <v>88</v>
      </c>
      <c r="AW137" s="14" t="s">
        <v>146</v>
      </c>
      <c r="AX137" s="14" t="s">
        <v>23</v>
      </c>
      <c r="AY137" s="247" t="s">
        <v>132</v>
      </c>
    </row>
    <row r="138" s="2" customFormat="1" ht="24.15" customHeight="1">
      <c r="A138" s="42"/>
      <c r="B138" s="43"/>
      <c r="C138" s="208" t="s">
        <v>28</v>
      </c>
      <c r="D138" s="208" t="s">
        <v>135</v>
      </c>
      <c r="E138" s="209" t="s">
        <v>216</v>
      </c>
      <c r="F138" s="210" t="s">
        <v>217</v>
      </c>
      <c r="G138" s="211" t="s">
        <v>138</v>
      </c>
      <c r="H138" s="212">
        <v>145.92599999999999</v>
      </c>
      <c r="I138" s="213"/>
      <c r="J138" s="214">
        <f>ROUND(I138*H138,2)</f>
        <v>0</v>
      </c>
      <c r="K138" s="210" t="s">
        <v>139</v>
      </c>
      <c r="L138" s="48"/>
      <c r="M138" s="215" t="s">
        <v>34</v>
      </c>
      <c r="N138" s="216" t="s">
        <v>50</v>
      </c>
      <c r="O138" s="88"/>
      <c r="P138" s="217">
        <f>O138*H138</f>
        <v>0</v>
      </c>
      <c r="Q138" s="217">
        <v>0</v>
      </c>
      <c r="R138" s="217">
        <f>Q138*H138</f>
        <v>0</v>
      </c>
      <c r="S138" s="217">
        <v>0</v>
      </c>
      <c r="T138" s="218">
        <f>S138*H138</f>
        <v>0</v>
      </c>
      <c r="U138" s="42"/>
      <c r="V138" s="42"/>
      <c r="W138" s="42"/>
      <c r="X138" s="42"/>
      <c r="Y138" s="42"/>
      <c r="Z138" s="42"/>
      <c r="AA138" s="42"/>
      <c r="AB138" s="42"/>
      <c r="AC138" s="42"/>
      <c r="AD138" s="42"/>
      <c r="AE138" s="42"/>
      <c r="AR138" s="219" t="s">
        <v>211</v>
      </c>
      <c r="AT138" s="219" t="s">
        <v>135</v>
      </c>
      <c r="AU138" s="219" t="s">
        <v>88</v>
      </c>
      <c r="AY138" s="20" t="s">
        <v>132</v>
      </c>
      <c r="BE138" s="220">
        <f>IF(N138="základní",J138,0)</f>
        <v>0</v>
      </c>
      <c r="BF138" s="220">
        <f>IF(N138="snížená",J138,0)</f>
        <v>0</v>
      </c>
      <c r="BG138" s="220">
        <f>IF(N138="zákl. přenesená",J138,0)</f>
        <v>0</v>
      </c>
      <c r="BH138" s="220">
        <f>IF(N138="sníž. přenesená",J138,0)</f>
        <v>0</v>
      </c>
      <c r="BI138" s="220">
        <f>IF(N138="nulová",J138,0)</f>
        <v>0</v>
      </c>
      <c r="BJ138" s="20" t="s">
        <v>23</v>
      </c>
      <c r="BK138" s="220">
        <f>ROUND(I138*H138,2)</f>
        <v>0</v>
      </c>
      <c r="BL138" s="20" t="s">
        <v>211</v>
      </c>
      <c r="BM138" s="219" t="s">
        <v>218</v>
      </c>
    </row>
    <row r="139" s="2" customFormat="1">
      <c r="A139" s="42"/>
      <c r="B139" s="43"/>
      <c r="C139" s="44"/>
      <c r="D139" s="221" t="s">
        <v>142</v>
      </c>
      <c r="E139" s="44"/>
      <c r="F139" s="222" t="s">
        <v>219</v>
      </c>
      <c r="G139" s="44"/>
      <c r="H139" s="44"/>
      <c r="I139" s="223"/>
      <c r="J139" s="44"/>
      <c r="K139" s="44"/>
      <c r="L139" s="48"/>
      <c r="M139" s="224"/>
      <c r="N139" s="225"/>
      <c r="O139" s="88"/>
      <c r="P139" s="88"/>
      <c r="Q139" s="88"/>
      <c r="R139" s="88"/>
      <c r="S139" s="88"/>
      <c r="T139" s="89"/>
      <c r="U139" s="42"/>
      <c r="V139" s="42"/>
      <c r="W139" s="42"/>
      <c r="X139" s="42"/>
      <c r="Y139" s="42"/>
      <c r="Z139" s="42"/>
      <c r="AA139" s="42"/>
      <c r="AB139" s="42"/>
      <c r="AC139" s="42"/>
      <c r="AD139" s="42"/>
      <c r="AE139" s="42"/>
      <c r="AT139" s="20" t="s">
        <v>142</v>
      </c>
      <c r="AU139" s="20" t="s">
        <v>88</v>
      </c>
    </row>
    <row r="140" s="13" customFormat="1">
      <c r="A140" s="13"/>
      <c r="B140" s="226"/>
      <c r="C140" s="227"/>
      <c r="D140" s="228" t="s">
        <v>144</v>
      </c>
      <c r="E140" s="229" t="s">
        <v>34</v>
      </c>
      <c r="F140" s="230" t="s">
        <v>220</v>
      </c>
      <c r="G140" s="227"/>
      <c r="H140" s="229" t="s">
        <v>34</v>
      </c>
      <c r="I140" s="231"/>
      <c r="J140" s="227"/>
      <c r="K140" s="227"/>
      <c r="L140" s="232"/>
      <c r="M140" s="233"/>
      <c r="N140" s="234"/>
      <c r="O140" s="234"/>
      <c r="P140" s="234"/>
      <c r="Q140" s="234"/>
      <c r="R140" s="234"/>
      <c r="S140" s="234"/>
      <c r="T140" s="235"/>
      <c r="U140" s="13"/>
      <c r="V140" s="13"/>
      <c r="W140" s="13"/>
      <c r="X140" s="13"/>
      <c r="Y140" s="13"/>
      <c r="Z140" s="13"/>
      <c r="AA140" s="13"/>
      <c r="AB140" s="13"/>
      <c r="AC140" s="13"/>
      <c r="AD140" s="13"/>
      <c r="AE140" s="13"/>
      <c r="AT140" s="236" t="s">
        <v>144</v>
      </c>
      <c r="AU140" s="236" t="s">
        <v>88</v>
      </c>
      <c r="AV140" s="13" t="s">
        <v>23</v>
      </c>
      <c r="AW140" s="13" t="s">
        <v>146</v>
      </c>
      <c r="AX140" s="13" t="s">
        <v>79</v>
      </c>
      <c r="AY140" s="236" t="s">
        <v>132</v>
      </c>
    </row>
    <row r="141" s="14" customFormat="1">
      <c r="A141" s="14"/>
      <c r="B141" s="237"/>
      <c r="C141" s="238"/>
      <c r="D141" s="228" t="s">
        <v>144</v>
      </c>
      <c r="E141" s="239" t="s">
        <v>34</v>
      </c>
      <c r="F141" s="240" t="s">
        <v>221</v>
      </c>
      <c r="G141" s="238"/>
      <c r="H141" s="241">
        <v>48.985500000000002</v>
      </c>
      <c r="I141" s="242"/>
      <c r="J141" s="238"/>
      <c r="K141" s="238"/>
      <c r="L141" s="243"/>
      <c r="M141" s="244"/>
      <c r="N141" s="245"/>
      <c r="O141" s="245"/>
      <c r="P141" s="245"/>
      <c r="Q141" s="245"/>
      <c r="R141" s="245"/>
      <c r="S141" s="245"/>
      <c r="T141" s="246"/>
      <c r="U141" s="14"/>
      <c r="V141" s="14"/>
      <c r="W141" s="14"/>
      <c r="X141" s="14"/>
      <c r="Y141" s="14"/>
      <c r="Z141" s="14"/>
      <c r="AA141" s="14"/>
      <c r="AB141" s="14"/>
      <c r="AC141" s="14"/>
      <c r="AD141" s="14"/>
      <c r="AE141" s="14"/>
      <c r="AT141" s="247" t="s">
        <v>144</v>
      </c>
      <c r="AU141" s="247" t="s">
        <v>88</v>
      </c>
      <c r="AV141" s="14" t="s">
        <v>88</v>
      </c>
      <c r="AW141" s="14" t="s">
        <v>146</v>
      </c>
      <c r="AX141" s="14" t="s">
        <v>79</v>
      </c>
      <c r="AY141" s="247" t="s">
        <v>132</v>
      </c>
    </row>
    <row r="142" s="13" customFormat="1">
      <c r="A142" s="13"/>
      <c r="B142" s="226"/>
      <c r="C142" s="227"/>
      <c r="D142" s="228" t="s">
        <v>144</v>
      </c>
      <c r="E142" s="229" t="s">
        <v>34</v>
      </c>
      <c r="F142" s="230" t="s">
        <v>222</v>
      </c>
      <c r="G142" s="227"/>
      <c r="H142" s="229" t="s">
        <v>34</v>
      </c>
      <c r="I142" s="231"/>
      <c r="J142" s="227"/>
      <c r="K142" s="227"/>
      <c r="L142" s="232"/>
      <c r="M142" s="233"/>
      <c r="N142" s="234"/>
      <c r="O142" s="234"/>
      <c r="P142" s="234"/>
      <c r="Q142" s="234"/>
      <c r="R142" s="234"/>
      <c r="S142" s="234"/>
      <c r="T142" s="235"/>
      <c r="U142" s="13"/>
      <c r="V142" s="13"/>
      <c r="W142" s="13"/>
      <c r="X142" s="13"/>
      <c r="Y142" s="13"/>
      <c r="Z142" s="13"/>
      <c r="AA142" s="13"/>
      <c r="AB142" s="13"/>
      <c r="AC142" s="13"/>
      <c r="AD142" s="13"/>
      <c r="AE142" s="13"/>
      <c r="AT142" s="236" t="s">
        <v>144</v>
      </c>
      <c r="AU142" s="236" t="s">
        <v>88</v>
      </c>
      <c r="AV142" s="13" t="s">
        <v>23</v>
      </c>
      <c r="AW142" s="13" t="s">
        <v>146</v>
      </c>
      <c r="AX142" s="13" t="s">
        <v>79</v>
      </c>
      <c r="AY142" s="236" t="s">
        <v>132</v>
      </c>
    </row>
    <row r="143" s="14" customFormat="1">
      <c r="A143" s="14"/>
      <c r="B143" s="237"/>
      <c r="C143" s="238"/>
      <c r="D143" s="228" t="s">
        <v>144</v>
      </c>
      <c r="E143" s="239" t="s">
        <v>34</v>
      </c>
      <c r="F143" s="240" t="s">
        <v>223</v>
      </c>
      <c r="G143" s="238"/>
      <c r="H143" s="241">
        <v>44.725000000000001</v>
      </c>
      <c r="I143" s="242"/>
      <c r="J143" s="238"/>
      <c r="K143" s="238"/>
      <c r="L143" s="243"/>
      <c r="M143" s="244"/>
      <c r="N143" s="245"/>
      <c r="O143" s="245"/>
      <c r="P143" s="245"/>
      <c r="Q143" s="245"/>
      <c r="R143" s="245"/>
      <c r="S143" s="245"/>
      <c r="T143" s="246"/>
      <c r="U143" s="14"/>
      <c r="V143" s="14"/>
      <c r="W143" s="14"/>
      <c r="X143" s="14"/>
      <c r="Y143" s="14"/>
      <c r="Z143" s="14"/>
      <c r="AA143" s="14"/>
      <c r="AB143" s="14"/>
      <c r="AC143" s="14"/>
      <c r="AD143" s="14"/>
      <c r="AE143" s="14"/>
      <c r="AT143" s="247" t="s">
        <v>144</v>
      </c>
      <c r="AU143" s="247" t="s">
        <v>88</v>
      </c>
      <c r="AV143" s="14" t="s">
        <v>88</v>
      </c>
      <c r="AW143" s="14" t="s">
        <v>146</v>
      </c>
      <c r="AX143" s="14" t="s">
        <v>79</v>
      </c>
      <c r="AY143" s="247" t="s">
        <v>132</v>
      </c>
    </row>
    <row r="144" s="13" customFormat="1">
      <c r="A144" s="13"/>
      <c r="B144" s="226"/>
      <c r="C144" s="227"/>
      <c r="D144" s="228" t="s">
        <v>144</v>
      </c>
      <c r="E144" s="229" t="s">
        <v>34</v>
      </c>
      <c r="F144" s="230" t="s">
        <v>224</v>
      </c>
      <c r="G144" s="227"/>
      <c r="H144" s="229" t="s">
        <v>34</v>
      </c>
      <c r="I144" s="231"/>
      <c r="J144" s="227"/>
      <c r="K144" s="227"/>
      <c r="L144" s="232"/>
      <c r="M144" s="233"/>
      <c r="N144" s="234"/>
      <c r="O144" s="234"/>
      <c r="P144" s="234"/>
      <c r="Q144" s="234"/>
      <c r="R144" s="234"/>
      <c r="S144" s="234"/>
      <c r="T144" s="235"/>
      <c r="U144" s="13"/>
      <c r="V144" s="13"/>
      <c r="W144" s="13"/>
      <c r="X144" s="13"/>
      <c r="Y144" s="13"/>
      <c r="Z144" s="13"/>
      <c r="AA144" s="13"/>
      <c r="AB144" s="13"/>
      <c r="AC144" s="13"/>
      <c r="AD144" s="13"/>
      <c r="AE144" s="13"/>
      <c r="AT144" s="236" t="s">
        <v>144</v>
      </c>
      <c r="AU144" s="236" t="s">
        <v>88</v>
      </c>
      <c r="AV144" s="13" t="s">
        <v>23</v>
      </c>
      <c r="AW144" s="13" t="s">
        <v>146</v>
      </c>
      <c r="AX144" s="13" t="s">
        <v>79</v>
      </c>
      <c r="AY144" s="236" t="s">
        <v>132</v>
      </c>
    </row>
    <row r="145" s="14" customFormat="1">
      <c r="A145" s="14"/>
      <c r="B145" s="237"/>
      <c r="C145" s="238"/>
      <c r="D145" s="228" t="s">
        <v>144</v>
      </c>
      <c r="E145" s="239" t="s">
        <v>34</v>
      </c>
      <c r="F145" s="240" t="s">
        <v>225</v>
      </c>
      <c r="G145" s="238"/>
      <c r="H145" s="241">
        <v>52.215000000000003</v>
      </c>
      <c r="I145" s="242"/>
      <c r="J145" s="238"/>
      <c r="K145" s="238"/>
      <c r="L145" s="243"/>
      <c r="M145" s="244"/>
      <c r="N145" s="245"/>
      <c r="O145" s="245"/>
      <c r="P145" s="245"/>
      <c r="Q145" s="245"/>
      <c r="R145" s="245"/>
      <c r="S145" s="245"/>
      <c r="T145" s="246"/>
      <c r="U145" s="14"/>
      <c r="V145" s="14"/>
      <c r="W145" s="14"/>
      <c r="X145" s="14"/>
      <c r="Y145" s="14"/>
      <c r="Z145" s="14"/>
      <c r="AA145" s="14"/>
      <c r="AB145" s="14"/>
      <c r="AC145" s="14"/>
      <c r="AD145" s="14"/>
      <c r="AE145" s="14"/>
      <c r="AT145" s="247" t="s">
        <v>144</v>
      </c>
      <c r="AU145" s="247" t="s">
        <v>88</v>
      </c>
      <c r="AV145" s="14" t="s">
        <v>88</v>
      </c>
      <c r="AW145" s="14" t="s">
        <v>146</v>
      </c>
      <c r="AX145" s="14" t="s">
        <v>79</v>
      </c>
      <c r="AY145" s="247" t="s">
        <v>132</v>
      </c>
    </row>
    <row r="146" s="15" customFormat="1">
      <c r="A146" s="15"/>
      <c r="B146" s="248"/>
      <c r="C146" s="249"/>
      <c r="D146" s="228" t="s">
        <v>144</v>
      </c>
      <c r="E146" s="250" t="s">
        <v>34</v>
      </c>
      <c r="F146" s="251" t="s">
        <v>152</v>
      </c>
      <c r="G146" s="249"/>
      <c r="H146" s="252">
        <v>145.9255</v>
      </c>
      <c r="I146" s="253"/>
      <c r="J146" s="249"/>
      <c r="K146" s="249"/>
      <c r="L146" s="254"/>
      <c r="M146" s="255"/>
      <c r="N146" s="256"/>
      <c r="O146" s="256"/>
      <c r="P146" s="256"/>
      <c r="Q146" s="256"/>
      <c r="R146" s="256"/>
      <c r="S146" s="256"/>
      <c r="T146" s="257"/>
      <c r="U146" s="15"/>
      <c r="V146" s="15"/>
      <c r="W146" s="15"/>
      <c r="X146" s="15"/>
      <c r="Y146" s="15"/>
      <c r="Z146" s="15"/>
      <c r="AA146" s="15"/>
      <c r="AB146" s="15"/>
      <c r="AC146" s="15"/>
      <c r="AD146" s="15"/>
      <c r="AE146" s="15"/>
      <c r="AT146" s="258" t="s">
        <v>144</v>
      </c>
      <c r="AU146" s="258" t="s">
        <v>88</v>
      </c>
      <c r="AV146" s="15" t="s">
        <v>140</v>
      </c>
      <c r="AW146" s="15" t="s">
        <v>146</v>
      </c>
      <c r="AX146" s="15" t="s">
        <v>23</v>
      </c>
      <c r="AY146" s="258" t="s">
        <v>132</v>
      </c>
    </row>
    <row r="147" s="2" customFormat="1" ht="16.5" customHeight="1">
      <c r="A147" s="42"/>
      <c r="B147" s="43"/>
      <c r="C147" s="260" t="s">
        <v>226</v>
      </c>
      <c r="D147" s="260" t="s">
        <v>227</v>
      </c>
      <c r="E147" s="261" t="s">
        <v>228</v>
      </c>
      <c r="F147" s="262" t="s">
        <v>229</v>
      </c>
      <c r="G147" s="263" t="s">
        <v>176</v>
      </c>
      <c r="H147" s="264">
        <v>0.438</v>
      </c>
      <c r="I147" s="265"/>
      <c r="J147" s="266">
        <f>ROUND(I147*H147,2)</f>
        <v>0</v>
      </c>
      <c r="K147" s="262" t="s">
        <v>139</v>
      </c>
      <c r="L147" s="267"/>
      <c r="M147" s="268" t="s">
        <v>34</v>
      </c>
      <c r="N147" s="269" t="s">
        <v>50</v>
      </c>
      <c r="O147" s="88"/>
      <c r="P147" s="217">
        <f>O147*H147</f>
        <v>0</v>
      </c>
      <c r="Q147" s="217">
        <v>1</v>
      </c>
      <c r="R147" s="217">
        <f>Q147*H147</f>
        <v>0.438</v>
      </c>
      <c r="S147" s="217">
        <v>0</v>
      </c>
      <c r="T147" s="218">
        <f>S147*H147</f>
        <v>0</v>
      </c>
      <c r="U147" s="42"/>
      <c r="V147" s="42"/>
      <c r="W147" s="42"/>
      <c r="X147" s="42"/>
      <c r="Y147" s="42"/>
      <c r="Z147" s="42"/>
      <c r="AA147" s="42"/>
      <c r="AB147" s="42"/>
      <c r="AC147" s="42"/>
      <c r="AD147" s="42"/>
      <c r="AE147" s="42"/>
      <c r="AR147" s="219" t="s">
        <v>230</v>
      </c>
      <c r="AT147" s="219" t="s">
        <v>227</v>
      </c>
      <c r="AU147" s="219" t="s">
        <v>88</v>
      </c>
      <c r="AY147" s="20" t="s">
        <v>132</v>
      </c>
      <c r="BE147" s="220">
        <f>IF(N147="základní",J147,0)</f>
        <v>0</v>
      </c>
      <c r="BF147" s="220">
        <f>IF(N147="snížená",J147,0)</f>
        <v>0</v>
      </c>
      <c r="BG147" s="220">
        <f>IF(N147="zákl. přenesená",J147,0)</f>
        <v>0</v>
      </c>
      <c r="BH147" s="220">
        <f>IF(N147="sníž. přenesená",J147,0)</f>
        <v>0</v>
      </c>
      <c r="BI147" s="220">
        <f>IF(N147="nulová",J147,0)</f>
        <v>0</v>
      </c>
      <c r="BJ147" s="20" t="s">
        <v>23</v>
      </c>
      <c r="BK147" s="220">
        <f>ROUND(I147*H147,2)</f>
        <v>0</v>
      </c>
      <c r="BL147" s="20" t="s">
        <v>211</v>
      </c>
      <c r="BM147" s="219" t="s">
        <v>231</v>
      </c>
    </row>
    <row r="148" s="14" customFormat="1">
      <c r="A148" s="14"/>
      <c r="B148" s="237"/>
      <c r="C148" s="238"/>
      <c r="D148" s="228" t="s">
        <v>144</v>
      </c>
      <c r="E148" s="239" t="s">
        <v>34</v>
      </c>
      <c r="F148" s="240" t="s">
        <v>232</v>
      </c>
      <c r="G148" s="238"/>
      <c r="H148" s="241">
        <v>0.38008199999999998</v>
      </c>
      <c r="I148" s="242"/>
      <c r="J148" s="238"/>
      <c r="K148" s="238"/>
      <c r="L148" s="243"/>
      <c r="M148" s="244"/>
      <c r="N148" s="245"/>
      <c r="O148" s="245"/>
      <c r="P148" s="245"/>
      <c r="Q148" s="245"/>
      <c r="R148" s="245"/>
      <c r="S148" s="245"/>
      <c r="T148" s="246"/>
      <c r="U148" s="14"/>
      <c r="V148" s="14"/>
      <c r="W148" s="14"/>
      <c r="X148" s="14"/>
      <c r="Y148" s="14"/>
      <c r="Z148" s="14"/>
      <c r="AA148" s="14"/>
      <c r="AB148" s="14"/>
      <c r="AC148" s="14"/>
      <c r="AD148" s="14"/>
      <c r="AE148" s="14"/>
      <c r="AT148" s="247" t="s">
        <v>144</v>
      </c>
      <c r="AU148" s="247" t="s">
        <v>88</v>
      </c>
      <c r="AV148" s="14" t="s">
        <v>88</v>
      </c>
      <c r="AW148" s="14" t="s">
        <v>146</v>
      </c>
      <c r="AX148" s="14" t="s">
        <v>79</v>
      </c>
      <c r="AY148" s="247" t="s">
        <v>132</v>
      </c>
    </row>
    <row r="149" s="14" customFormat="1">
      <c r="A149" s="14"/>
      <c r="B149" s="237"/>
      <c r="C149" s="238"/>
      <c r="D149" s="228" t="s">
        <v>144</v>
      </c>
      <c r="E149" s="239" t="s">
        <v>34</v>
      </c>
      <c r="F149" s="240" t="s">
        <v>233</v>
      </c>
      <c r="G149" s="238"/>
      <c r="H149" s="241">
        <v>0.058370400000000003</v>
      </c>
      <c r="I149" s="242"/>
      <c r="J149" s="238"/>
      <c r="K149" s="238"/>
      <c r="L149" s="243"/>
      <c r="M149" s="244"/>
      <c r="N149" s="245"/>
      <c r="O149" s="245"/>
      <c r="P149" s="245"/>
      <c r="Q149" s="245"/>
      <c r="R149" s="245"/>
      <c r="S149" s="245"/>
      <c r="T149" s="246"/>
      <c r="U149" s="14"/>
      <c r="V149" s="14"/>
      <c r="W149" s="14"/>
      <c r="X149" s="14"/>
      <c r="Y149" s="14"/>
      <c r="Z149" s="14"/>
      <c r="AA149" s="14"/>
      <c r="AB149" s="14"/>
      <c r="AC149" s="14"/>
      <c r="AD149" s="14"/>
      <c r="AE149" s="14"/>
      <c r="AT149" s="247" t="s">
        <v>144</v>
      </c>
      <c r="AU149" s="247" t="s">
        <v>88</v>
      </c>
      <c r="AV149" s="14" t="s">
        <v>88</v>
      </c>
      <c r="AW149" s="14" t="s">
        <v>146</v>
      </c>
      <c r="AX149" s="14" t="s">
        <v>79</v>
      </c>
      <c r="AY149" s="247" t="s">
        <v>132</v>
      </c>
    </row>
    <row r="150" s="15" customFormat="1">
      <c r="A150" s="15"/>
      <c r="B150" s="248"/>
      <c r="C150" s="249"/>
      <c r="D150" s="228" t="s">
        <v>144</v>
      </c>
      <c r="E150" s="250" t="s">
        <v>34</v>
      </c>
      <c r="F150" s="251" t="s">
        <v>152</v>
      </c>
      <c r="G150" s="249"/>
      <c r="H150" s="252">
        <v>0.43845240000000002</v>
      </c>
      <c r="I150" s="253"/>
      <c r="J150" s="249"/>
      <c r="K150" s="249"/>
      <c r="L150" s="254"/>
      <c r="M150" s="255"/>
      <c r="N150" s="256"/>
      <c r="O150" s="256"/>
      <c r="P150" s="256"/>
      <c r="Q150" s="256"/>
      <c r="R150" s="256"/>
      <c r="S150" s="256"/>
      <c r="T150" s="257"/>
      <c r="U150" s="15"/>
      <c r="V150" s="15"/>
      <c r="W150" s="15"/>
      <c r="X150" s="15"/>
      <c r="Y150" s="15"/>
      <c r="Z150" s="15"/>
      <c r="AA150" s="15"/>
      <c r="AB150" s="15"/>
      <c r="AC150" s="15"/>
      <c r="AD150" s="15"/>
      <c r="AE150" s="15"/>
      <c r="AT150" s="258" t="s">
        <v>144</v>
      </c>
      <c r="AU150" s="258" t="s">
        <v>88</v>
      </c>
      <c r="AV150" s="15" t="s">
        <v>140</v>
      </c>
      <c r="AW150" s="15" t="s">
        <v>146</v>
      </c>
      <c r="AX150" s="15" t="s">
        <v>23</v>
      </c>
      <c r="AY150" s="258" t="s">
        <v>132</v>
      </c>
    </row>
    <row r="151" s="2" customFormat="1" ht="16.5" customHeight="1">
      <c r="A151" s="42"/>
      <c r="B151" s="43"/>
      <c r="C151" s="208" t="s">
        <v>8</v>
      </c>
      <c r="D151" s="208" t="s">
        <v>135</v>
      </c>
      <c r="E151" s="209" t="s">
        <v>234</v>
      </c>
      <c r="F151" s="210" t="s">
        <v>235</v>
      </c>
      <c r="G151" s="211" t="s">
        <v>138</v>
      </c>
      <c r="H151" s="212">
        <v>1266.9400000000001</v>
      </c>
      <c r="I151" s="213"/>
      <c r="J151" s="214">
        <f>ROUND(I151*H151,2)</f>
        <v>0</v>
      </c>
      <c r="K151" s="210" t="s">
        <v>139</v>
      </c>
      <c r="L151" s="48"/>
      <c r="M151" s="215" t="s">
        <v>34</v>
      </c>
      <c r="N151" s="216" t="s">
        <v>50</v>
      </c>
      <c r="O151" s="88"/>
      <c r="P151" s="217">
        <f>O151*H151</f>
        <v>0</v>
      </c>
      <c r="Q151" s="217">
        <v>0.00040000000000000002</v>
      </c>
      <c r="R151" s="217">
        <f>Q151*H151</f>
        <v>0.506776</v>
      </c>
      <c r="S151" s="217">
        <v>0</v>
      </c>
      <c r="T151" s="218">
        <f>S151*H151</f>
        <v>0</v>
      </c>
      <c r="U151" s="42"/>
      <c r="V151" s="42"/>
      <c r="W151" s="42"/>
      <c r="X151" s="42"/>
      <c r="Y151" s="42"/>
      <c r="Z151" s="42"/>
      <c r="AA151" s="42"/>
      <c r="AB151" s="42"/>
      <c r="AC151" s="42"/>
      <c r="AD151" s="42"/>
      <c r="AE151" s="42"/>
      <c r="AR151" s="219" t="s">
        <v>211</v>
      </c>
      <c r="AT151" s="219" t="s">
        <v>135</v>
      </c>
      <c r="AU151" s="219" t="s">
        <v>88</v>
      </c>
      <c r="AY151" s="20" t="s">
        <v>132</v>
      </c>
      <c r="BE151" s="220">
        <f>IF(N151="základní",J151,0)</f>
        <v>0</v>
      </c>
      <c r="BF151" s="220">
        <f>IF(N151="snížená",J151,0)</f>
        <v>0</v>
      </c>
      <c r="BG151" s="220">
        <f>IF(N151="zákl. přenesená",J151,0)</f>
        <v>0</v>
      </c>
      <c r="BH151" s="220">
        <f>IF(N151="sníž. přenesená",J151,0)</f>
        <v>0</v>
      </c>
      <c r="BI151" s="220">
        <f>IF(N151="nulová",J151,0)</f>
        <v>0</v>
      </c>
      <c r="BJ151" s="20" t="s">
        <v>23</v>
      </c>
      <c r="BK151" s="220">
        <f>ROUND(I151*H151,2)</f>
        <v>0</v>
      </c>
      <c r="BL151" s="20" t="s">
        <v>211</v>
      </c>
      <c r="BM151" s="219" t="s">
        <v>236</v>
      </c>
    </row>
    <row r="152" s="2" customFormat="1">
      <c r="A152" s="42"/>
      <c r="B152" s="43"/>
      <c r="C152" s="44"/>
      <c r="D152" s="221" t="s">
        <v>142</v>
      </c>
      <c r="E152" s="44"/>
      <c r="F152" s="222" t="s">
        <v>237</v>
      </c>
      <c r="G152" s="44"/>
      <c r="H152" s="44"/>
      <c r="I152" s="223"/>
      <c r="J152" s="44"/>
      <c r="K152" s="44"/>
      <c r="L152" s="48"/>
      <c r="M152" s="224"/>
      <c r="N152" s="225"/>
      <c r="O152" s="88"/>
      <c r="P152" s="88"/>
      <c r="Q152" s="88"/>
      <c r="R152" s="88"/>
      <c r="S152" s="88"/>
      <c r="T152" s="89"/>
      <c r="U152" s="42"/>
      <c r="V152" s="42"/>
      <c r="W152" s="42"/>
      <c r="X152" s="42"/>
      <c r="Y152" s="42"/>
      <c r="Z152" s="42"/>
      <c r="AA152" s="42"/>
      <c r="AB152" s="42"/>
      <c r="AC152" s="42"/>
      <c r="AD152" s="42"/>
      <c r="AE152" s="42"/>
      <c r="AT152" s="20" t="s">
        <v>142</v>
      </c>
      <c r="AU152" s="20" t="s">
        <v>88</v>
      </c>
    </row>
    <row r="153" s="2" customFormat="1" ht="16.5" customHeight="1">
      <c r="A153" s="42"/>
      <c r="B153" s="43"/>
      <c r="C153" s="208" t="s">
        <v>238</v>
      </c>
      <c r="D153" s="208" t="s">
        <v>135</v>
      </c>
      <c r="E153" s="209" t="s">
        <v>239</v>
      </c>
      <c r="F153" s="210" t="s">
        <v>240</v>
      </c>
      <c r="G153" s="211" t="s">
        <v>138</v>
      </c>
      <c r="H153" s="212">
        <v>145.92599999999999</v>
      </c>
      <c r="I153" s="213"/>
      <c r="J153" s="214">
        <f>ROUND(I153*H153,2)</f>
        <v>0</v>
      </c>
      <c r="K153" s="210" t="s">
        <v>139</v>
      </c>
      <c r="L153" s="48"/>
      <c r="M153" s="215" t="s">
        <v>34</v>
      </c>
      <c r="N153" s="216" t="s">
        <v>50</v>
      </c>
      <c r="O153" s="88"/>
      <c r="P153" s="217">
        <f>O153*H153</f>
        <v>0</v>
      </c>
      <c r="Q153" s="217">
        <v>0.00040000000000000002</v>
      </c>
      <c r="R153" s="217">
        <f>Q153*H153</f>
        <v>0.058370399999999996</v>
      </c>
      <c r="S153" s="217">
        <v>0</v>
      </c>
      <c r="T153" s="218">
        <f>S153*H153</f>
        <v>0</v>
      </c>
      <c r="U153" s="42"/>
      <c r="V153" s="42"/>
      <c r="W153" s="42"/>
      <c r="X153" s="42"/>
      <c r="Y153" s="42"/>
      <c r="Z153" s="42"/>
      <c r="AA153" s="42"/>
      <c r="AB153" s="42"/>
      <c r="AC153" s="42"/>
      <c r="AD153" s="42"/>
      <c r="AE153" s="42"/>
      <c r="AR153" s="219" t="s">
        <v>211</v>
      </c>
      <c r="AT153" s="219" t="s">
        <v>135</v>
      </c>
      <c r="AU153" s="219" t="s">
        <v>88</v>
      </c>
      <c r="AY153" s="20" t="s">
        <v>132</v>
      </c>
      <c r="BE153" s="220">
        <f>IF(N153="základní",J153,0)</f>
        <v>0</v>
      </c>
      <c r="BF153" s="220">
        <f>IF(N153="snížená",J153,0)</f>
        <v>0</v>
      </c>
      <c r="BG153" s="220">
        <f>IF(N153="zákl. přenesená",J153,0)</f>
        <v>0</v>
      </c>
      <c r="BH153" s="220">
        <f>IF(N153="sníž. přenesená",J153,0)</f>
        <v>0</v>
      </c>
      <c r="BI153" s="220">
        <f>IF(N153="nulová",J153,0)</f>
        <v>0</v>
      </c>
      <c r="BJ153" s="20" t="s">
        <v>23</v>
      </c>
      <c r="BK153" s="220">
        <f>ROUND(I153*H153,2)</f>
        <v>0</v>
      </c>
      <c r="BL153" s="20" t="s">
        <v>211</v>
      </c>
      <c r="BM153" s="219" t="s">
        <v>241</v>
      </c>
    </row>
    <row r="154" s="2" customFormat="1">
      <c r="A154" s="42"/>
      <c r="B154" s="43"/>
      <c r="C154" s="44"/>
      <c r="D154" s="221" t="s">
        <v>142</v>
      </c>
      <c r="E154" s="44"/>
      <c r="F154" s="222" t="s">
        <v>242</v>
      </c>
      <c r="G154" s="44"/>
      <c r="H154" s="44"/>
      <c r="I154" s="223"/>
      <c r="J154" s="44"/>
      <c r="K154" s="44"/>
      <c r="L154" s="48"/>
      <c r="M154" s="224"/>
      <c r="N154" s="225"/>
      <c r="O154" s="88"/>
      <c r="P154" s="88"/>
      <c r="Q154" s="88"/>
      <c r="R154" s="88"/>
      <c r="S154" s="88"/>
      <c r="T154" s="89"/>
      <c r="U154" s="42"/>
      <c r="V154" s="42"/>
      <c r="W154" s="42"/>
      <c r="X154" s="42"/>
      <c r="Y154" s="42"/>
      <c r="Z154" s="42"/>
      <c r="AA154" s="42"/>
      <c r="AB154" s="42"/>
      <c r="AC154" s="42"/>
      <c r="AD154" s="42"/>
      <c r="AE154" s="42"/>
      <c r="AT154" s="20" t="s">
        <v>142</v>
      </c>
      <c r="AU154" s="20" t="s">
        <v>88</v>
      </c>
    </row>
    <row r="155" s="2" customFormat="1" ht="24.15" customHeight="1">
      <c r="A155" s="42"/>
      <c r="B155" s="43"/>
      <c r="C155" s="260" t="s">
        <v>243</v>
      </c>
      <c r="D155" s="260" t="s">
        <v>227</v>
      </c>
      <c r="E155" s="261" t="s">
        <v>244</v>
      </c>
      <c r="F155" s="262" t="s">
        <v>245</v>
      </c>
      <c r="G155" s="263" t="s">
        <v>138</v>
      </c>
      <c r="H155" s="264">
        <v>1554.153</v>
      </c>
      <c r="I155" s="265"/>
      <c r="J155" s="266">
        <f>ROUND(I155*H155,2)</f>
        <v>0</v>
      </c>
      <c r="K155" s="262" t="s">
        <v>139</v>
      </c>
      <c r="L155" s="267"/>
      <c r="M155" s="268" t="s">
        <v>34</v>
      </c>
      <c r="N155" s="269" t="s">
        <v>50</v>
      </c>
      <c r="O155" s="88"/>
      <c r="P155" s="217">
        <f>O155*H155</f>
        <v>0</v>
      </c>
      <c r="Q155" s="217">
        <v>0.0054000000000000003</v>
      </c>
      <c r="R155" s="217">
        <f>Q155*H155</f>
        <v>8.3924262000000009</v>
      </c>
      <c r="S155" s="217">
        <v>0</v>
      </c>
      <c r="T155" s="218">
        <f>S155*H155</f>
        <v>0</v>
      </c>
      <c r="U155" s="42"/>
      <c r="V155" s="42"/>
      <c r="W155" s="42"/>
      <c r="X155" s="42"/>
      <c r="Y155" s="42"/>
      <c r="Z155" s="42"/>
      <c r="AA155" s="42"/>
      <c r="AB155" s="42"/>
      <c r="AC155" s="42"/>
      <c r="AD155" s="42"/>
      <c r="AE155" s="42"/>
      <c r="AR155" s="219" t="s">
        <v>230</v>
      </c>
      <c r="AT155" s="219" t="s">
        <v>227</v>
      </c>
      <c r="AU155" s="219" t="s">
        <v>88</v>
      </c>
      <c r="AY155" s="20" t="s">
        <v>132</v>
      </c>
      <c r="BE155" s="220">
        <f>IF(N155="základní",J155,0)</f>
        <v>0</v>
      </c>
      <c r="BF155" s="220">
        <f>IF(N155="snížená",J155,0)</f>
        <v>0</v>
      </c>
      <c r="BG155" s="220">
        <f>IF(N155="zákl. přenesená",J155,0)</f>
        <v>0</v>
      </c>
      <c r="BH155" s="220">
        <f>IF(N155="sníž. přenesená",J155,0)</f>
        <v>0</v>
      </c>
      <c r="BI155" s="220">
        <f>IF(N155="nulová",J155,0)</f>
        <v>0</v>
      </c>
      <c r="BJ155" s="20" t="s">
        <v>23</v>
      </c>
      <c r="BK155" s="220">
        <f>ROUND(I155*H155,2)</f>
        <v>0</v>
      </c>
      <c r="BL155" s="20" t="s">
        <v>211</v>
      </c>
      <c r="BM155" s="219" t="s">
        <v>246</v>
      </c>
    </row>
    <row r="156" s="14" customFormat="1">
      <c r="A156" s="14"/>
      <c r="B156" s="237"/>
      <c r="C156" s="238"/>
      <c r="D156" s="228" t="s">
        <v>144</v>
      </c>
      <c r="E156" s="239" t="s">
        <v>34</v>
      </c>
      <c r="F156" s="240" t="s">
        <v>247</v>
      </c>
      <c r="G156" s="238"/>
      <c r="H156" s="241">
        <v>1412.866</v>
      </c>
      <c r="I156" s="242"/>
      <c r="J156" s="238"/>
      <c r="K156" s="238"/>
      <c r="L156" s="243"/>
      <c r="M156" s="244"/>
      <c r="N156" s="245"/>
      <c r="O156" s="245"/>
      <c r="P156" s="245"/>
      <c r="Q156" s="245"/>
      <c r="R156" s="245"/>
      <c r="S156" s="245"/>
      <c r="T156" s="246"/>
      <c r="U156" s="14"/>
      <c r="V156" s="14"/>
      <c r="W156" s="14"/>
      <c r="X156" s="14"/>
      <c r="Y156" s="14"/>
      <c r="Z156" s="14"/>
      <c r="AA156" s="14"/>
      <c r="AB156" s="14"/>
      <c r="AC156" s="14"/>
      <c r="AD156" s="14"/>
      <c r="AE156" s="14"/>
      <c r="AT156" s="247" t="s">
        <v>144</v>
      </c>
      <c r="AU156" s="247" t="s">
        <v>88</v>
      </c>
      <c r="AV156" s="14" t="s">
        <v>88</v>
      </c>
      <c r="AW156" s="14" t="s">
        <v>146</v>
      </c>
      <c r="AX156" s="14" t="s">
        <v>23</v>
      </c>
      <c r="AY156" s="247" t="s">
        <v>132</v>
      </c>
    </row>
    <row r="157" s="14" customFormat="1">
      <c r="A157" s="14"/>
      <c r="B157" s="237"/>
      <c r="C157" s="238"/>
      <c r="D157" s="228" t="s">
        <v>144</v>
      </c>
      <c r="E157" s="238"/>
      <c r="F157" s="240" t="s">
        <v>248</v>
      </c>
      <c r="G157" s="238"/>
      <c r="H157" s="241">
        <v>1554.153</v>
      </c>
      <c r="I157" s="242"/>
      <c r="J157" s="238"/>
      <c r="K157" s="238"/>
      <c r="L157" s="243"/>
      <c r="M157" s="244"/>
      <c r="N157" s="245"/>
      <c r="O157" s="245"/>
      <c r="P157" s="245"/>
      <c r="Q157" s="245"/>
      <c r="R157" s="245"/>
      <c r="S157" s="245"/>
      <c r="T157" s="246"/>
      <c r="U157" s="14"/>
      <c r="V157" s="14"/>
      <c r="W157" s="14"/>
      <c r="X157" s="14"/>
      <c r="Y157" s="14"/>
      <c r="Z157" s="14"/>
      <c r="AA157" s="14"/>
      <c r="AB157" s="14"/>
      <c r="AC157" s="14"/>
      <c r="AD157" s="14"/>
      <c r="AE157" s="14"/>
      <c r="AT157" s="247" t="s">
        <v>144</v>
      </c>
      <c r="AU157" s="247" t="s">
        <v>88</v>
      </c>
      <c r="AV157" s="14" t="s">
        <v>88</v>
      </c>
      <c r="AW157" s="14" t="s">
        <v>4</v>
      </c>
      <c r="AX157" s="14" t="s">
        <v>23</v>
      </c>
      <c r="AY157" s="247" t="s">
        <v>132</v>
      </c>
    </row>
    <row r="158" s="2" customFormat="1" ht="24.15" customHeight="1">
      <c r="A158" s="42"/>
      <c r="B158" s="43"/>
      <c r="C158" s="208" t="s">
        <v>249</v>
      </c>
      <c r="D158" s="208" t="s">
        <v>135</v>
      </c>
      <c r="E158" s="209" t="s">
        <v>250</v>
      </c>
      <c r="F158" s="210" t="s">
        <v>251</v>
      </c>
      <c r="G158" s="211" t="s">
        <v>176</v>
      </c>
      <c r="H158" s="212">
        <v>9.3960000000000008</v>
      </c>
      <c r="I158" s="213"/>
      <c r="J158" s="214">
        <f>ROUND(I158*H158,2)</f>
        <v>0</v>
      </c>
      <c r="K158" s="210" t="s">
        <v>139</v>
      </c>
      <c r="L158" s="48"/>
      <c r="M158" s="215" t="s">
        <v>34</v>
      </c>
      <c r="N158" s="216" t="s">
        <v>50</v>
      </c>
      <c r="O158" s="88"/>
      <c r="P158" s="217">
        <f>O158*H158</f>
        <v>0</v>
      </c>
      <c r="Q158" s="217">
        <v>0</v>
      </c>
      <c r="R158" s="217">
        <f>Q158*H158</f>
        <v>0</v>
      </c>
      <c r="S158" s="217">
        <v>0</v>
      </c>
      <c r="T158" s="218">
        <f>S158*H158</f>
        <v>0</v>
      </c>
      <c r="U158" s="42"/>
      <c r="V158" s="42"/>
      <c r="W158" s="42"/>
      <c r="X158" s="42"/>
      <c r="Y158" s="42"/>
      <c r="Z158" s="42"/>
      <c r="AA158" s="42"/>
      <c r="AB158" s="42"/>
      <c r="AC158" s="42"/>
      <c r="AD158" s="42"/>
      <c r="AE158" s="42"/>
      <c r="AR158" s="219" t="s">
        <v>211</v>
      </c>
      <c r="AT158" s="219" t="s">
        <v>135</v>
      </c>
      <c r="AU158" s="219" t="s">
        <v>88</v>
      </c>
      <c r="AY158" s="20" t="s">
        <v>132</v>
      </c>
      <c r="BE158" s="220">
        <f>IF(N158="základní",J158,0)</f>
        <v>0</v>
      </c>
      <c r="BF158" s="220">
        <f>IF(N158="snížená",J158,0)</f>
        <v>0</v>
      </c>
      <c r="BG158" s="220">
        <f>IF(N158="zákl. přenesená",J158,0)</f>
        <v>0</v>
      </c>
      <c r="BH158" s="220">
        <f>IF(N158="sníž. přenesená",J158,0)</f>
        <v>0</v>
      </c>
      <c r="BI158" s="220">
        <f>IF(N158="nulová",J158,0)</f>
        <v>0</v>
      </c>
      <c r="BJ158" s="20" t="s">
        <v>23</v>
      </c>
      <c r="BK158" s="220">
        <f>ROUND(I158*H158,2)</f>
        <v>0</v>
      </c>
      <c r="BL158" s="20" t="s">
        <v>211</v>
      </c>
      <c r="BM158" s="219" t="s">
        <v>252</v>
      </c>
    </row>
    <row r="159" s="2" customFormat="1">
      <c r="A159" s="42"/>
      <c r="B159" s="43"/>
      <c r="C159" s="44"/>
      <c r="D159" s="221" t="s">
        <v>142</v>
      </c>
      <c r="E159" s="44"/>
      <c r="F159" s="222" t="s">
        <v>253</v>
      </c>
      <c r="G159" s="44"/>
      <c r="H159" s="44"/>
      <c r="I159" s="223"/>
      <c r="J159" s="44"/>
      <c r="K159" s="44"/>
      <c r="L159" s="48"/>
      <c r="M159" s="224"/>
      <c r="N159" s="225"/>
      <c r="O159" s="88"/>
      <c r="P159" s="88"/>
      <c r="Q159" s="88"/>
      <c r="R159" s="88"/>
      <c r="S159" s="88"/>
      <c r="T159" s="89"/>
      <c r="U159" s="42"/>
      <c r="V159" s="42"/>
      <c r="W159" s="42"/>
      <c r="X159" s="42"/>
      <c r="Y159" s="42"/>
      <c r="Z159" s="42"/>
      <c r="AA159" s="42"/>
      <c r="AB159" s="42"/>
      <c r="AC159" s="42"/>
      <c r="AD159" s="42"/>
      <c r="AE159" s="42"/>
      <c r="AT159" s="20" t="s">
        <v>142</v>
      </c>
      <c r="AU159" s="20" t="s">
        <v>88</v>
      </c>
    </row>
    <row r="160" s="2" customFormat="1">
      <c r="A160" s="42"/>
      <c r="B160" s="43"/>
      <c r="C160" s="44"/>
      <c r="D160" s="228" t="s">
        <v>166</v>
      </c>
      <c r="E160" s="44"/>
      <c r="F160" s="259" t="s">
        <v>254</v>
      </c>
      <c r="G160" s="44"/>
      <c r="H160" s="44"/>
      <c r="I160" s="223"/>
      <c r="J160" s="44"/>
      <c r="K160" s="44"/>
      <c r="L160" s="48"/>
      <c r="M160" s="224"/>
      <c r="N160" s="225"/>
      <c r="O160" s="88"/>
      <c r="P160" s="88"/>
      <c r="Q160" s="88"/>
      <c r="R160" s="88"/>
      <c r="S160" s="88"/>
      <c r="T160" s="89"/>
      <c r="U160" s="42"/>
      <c r="V160" s="42"/>
      <c r="W160" s="42"/>
      <c r="X160" s="42"/>
      <c r="Y160" s="42"/>
      <c r="Z160" s="42"/>
      <c r="AA160" s="42"/>
      <c r="AB160" s="42"/>
      <c r="AC160" s="42"/>
      <c r="AD160" s="42"/>
      <c r="AE160" s="42"/>
      <c r="AT160" s="20" t="s">
        <v>166</v>
      </c>
      <c r="AU160" s="20" t="s">
        <v>88</v>
      </c>
    </row>
    <row r="161" s="12" customFormat="1" ht="22.8" customHeight="1">
      <c r="A161" s="12"/>
      <c r="B161" s="192"/>
      <c r="C161" s="193"/>
      <c r="D161" s="194" t="s">
        <v>78</v>
      </c>
      <c r="E161" s="206" t="s">
        <v>255</v>
      </c>
      <c r="F161" s="206" t="s">
        <v>256</v>
      </c>
      <c r="G161" s="193"/>
      <c r="H161" s="193"/>
      <c r="I161" s="196"/>
      <c r="J161" s="207">
        <f>BK161</f>
        <v>0</v>
      </c>
      <c r="K161" s="193"/>
      <c r="L161" s="198"/>
      <c r="M161" s="199"/>
      <c r="N161" s="200"/>
      <c r="O161" s="200"/>
      <c r="P161" s="201">
        <f>SUM(P162:P238)</f>
        <v>0</v>
      </c>
      <c r="Q161" s="200"/>
      <c r="R161" s="201">
        <f>SUM(R162:R238)</f>
        <v>3.6850915099999999</v>
      </c>
      <c r="S161" s="200"/>
      <c r="T161" s="202">
        <f>SUM(T162:T238)</f>
        <v>20.904510000000002</v>
      </c>
      <c r="U161" s="12"/>
      <c r="V161" s="12"/>
      <c r="W161" s="12"/>
      <c r="X161" s="12"/>
      <c r="Y161" s="12"/>
      <c r="Z161" s="12"/>
      <c r="AA161" s="12"/>
      <c r="AB161" s="12"/>
      <c r="AC161" s="12"/>
      <c r="AD161" s="12"/>
      <c r="AE161" s="12"/>
      <c r="AR161" s="203" t="s">
        <v>88</v>
      </c>
      <c r="AT161" s="204" t="s">
        <v>78</v>
      </c>
      <c r="AU161" s="204" t="s">
        <v>23</v>
      </c>
      <c r="AY161" s="203" t="s">
        <v>132</v>
      </c>
      <c r="BK161" s="205">
        <f>SUM(BK162:BK238)</f>
        <v>0</v>
      </c>
    </row>
    <row r="162" s="2" customFormat="1" ht="16.5" customHeight="1">
      <c r="A162" s="42"/>
      <c r="B162" s="43"/>
      <c r="C162" s="208" t="s">
        <v>211</v>
      </c>
      <c r="D162" s="208" t="s">
        <v>135</v>
      </c>
      <c r="E162" s="209" t="s">
        <v>257</v>
      </c>
      <c r="F162" s="210" t="s">
        <v>258</v>
      </c>
      <c r="G162" s="211" t="s">
        <v>138</v>
      </c>
      <c r="H162" s="212">
        <v>1266.9400000000001</v>
      </c>
      <c r="I162" s="213"/>
      <c r="J162" s="214">
        <f>ROUND(I162*H162,2)</f>
        <v>0</v>
      </c>
      <c r="K162" s="210" t="s">
        <v>139</v>
      </c>
      <c r="L162" s="48"/>
      <c r="M162" s="215" t="s">
        <v>34</v>
      </c>
      <c r="N162" s="216" t="s">
        <v>50</v>
      </c>
      <c r="O162" s="88"/>
      <c r="P162" s="217">
        <f>O162*H162</f>
        <v>0</v>
      </c>
      <c r="Q162" s="217">
        <v>0</v>
      </c>
      <c r="R162" s="217">
        <f>Q162*H162</f>
        <v>0</v>
      </c>
      <c r="S162" s="217">
        <v>0</v>
      </c>
      <c r="T162" s="218">
        <f>S162*H162</f>
        <v>0</v>
      </c>
      <c r="U162" s="42"/>
      <c r="V162" s="42"/>
      <c r="W162" s="42"/>
      <c r="X162" s="42"/>
      <c r="Y162" s="42"/>
      <c r="Z162" s="42"/>
      <c r="AA162" s="42"/>
      <c r="AB162" s="42"/>
      <c r="AC162" s="42"/>
      <c r="AD162" s="42"/>
      <c r="AE162" s="42"/>
      <c r="AR162" s="219" t="s">
        <v>211</v>
      </c>
      <c r="AT162" s="219" t="s">
        <v>135</v>
      </c>
      <c r="AU162" s="219" t="s">
        <v>88</v>
      </c>
      <c r="AY162" s="20" t="s">
        <v>132</v>
      </c>
      <c r="BE162" s="220">
        <f>IF(N162="základní",J162,0)</f>
        <v>0</v>
      </c>
      <c r="BF162" s="220">
        <f>IF(N162="snížená",J162,0)</f>
        <v>0</v>
      </c>
      <c r="BG162" s="220">
        <f>IF(N162="zákl. přenesená",J162,0)</f>
        <v>0</v>
      </c>
      <c r="BH162" s="220">
        <f>IF(N162="sníž. přenesená",J162,0)</f>
        <v>0</v>
      </c>
      <c r="BI162" s="220">
        <f>IF(N162="nulová",J162,0)</f>
        <v>0</v>
      </c>
      <c r="BJ162" s="20" t="s">
        <v>23</v>
      </c>
      <c r="BK162" s="220">
        <f>ROUND(I162*H162,2)</f>
        <v>0</v>
      </c>
      <c r="BL162" s="20" t="s">
        <v>211</v>
      </c>
      <c r="BM162" s="219" t="s">
        <v>259</v>
      </c>
    </row>
    <row r="163" s="2" customFormat="1">
      <c r="A163" s="42"/>
      <c r="B163" s="43"/>
      <c r="C163" s="44"/>
      <c r="D163" s="221" t="s">
        <v>142</v>
      </c>
      <c r="E163" s="44"/>
      <c r="F163" s="222" t="s">
        <v>260</v>
      </c>
      <c r="G163" s="44"/>
      <c r="H163" s="44"/>
      <c r="I163" s="223"/>
      <c r="J163" s="44"/>
      <c r="K163" s="44"/>
      <c r="L163" s="48"/>
      <c r="M163" s="224"/>
      <c r="N163" s="225"/>
      <c r="O163" s="88"/>
      <c r="P163" s="88"/>
      <c r="Q163" s="88"/>
      <c r="R163" s="88"/>
      <c r="S163" s="88"/>
      <c r="T163" s="89"/>
      <c r="U163" s="42"/>
      <c r="V163" s="42"/>
      <c r="W163" s="42"/>
      <c r="X163" s="42"/>
      <c r="Y163" s="42"/>
      <c r="Z163" s="42"/>
      <c r="AA163" s="42"/>
      <c r="AB163" s="42"/>
      <c r="AC163" s="42"/>
      <c r="AD163" s="42"/>
      <c r="AE163" s="42"/>
      <c r="AT163" s="20" t="s">
        <v>142</v>
      </c>
      <c r="AU163" s="20" t="s">
        <v>88</v>
      </c>
    </row>
    <row r="164" s="13" customFormat="1">
      <c r="A164" s="13"/>
      <c r="B164" s="226"/>
      <c r="C164" s="227"/>
      <c r="D164" s="228" t="s">
        <v>144</v>
      </c>
      <c r="E164" s="229" t="s">
        <v>34</v>
      </c>
      <c r="F164" s="230" t="s">
        <v>214</v>
      </c>
      <c r="G164" s="227"/>
      <c r="H164" s="229" t="s">
        <v>34</v>
      </c>
      <c r="I164" s="231"/>
      <c r="J164" s="227"/>
      <c r="K164" s="227"/>
      <c r="L164" s="232"/>
      <c r="M164" s="233"/>
      <c r="N164" s="234"/>
      <c r="O164" s="234"/>
      <c r="P164" s="234"/>
      <c r="Q164" s="234"/>
      <c r="R164" s="234"/>
      <c r="S164" s="234"/>
      <c r="T164" s="235"/>
      <c r="U164" s="13"/>
      <c r="V164" s="13"/>
      <c r="W164" s="13"/>
      <c r="X164" s="13"/>
      <c r="Y164" s="13"/>
      <c r="Z164" s="13"/>
      <c r="AA164" s="13"/>
      <c r="AB164" s="13"/>
      <c r="AC164" s="13"/>
      <c r="AD164" s="13"/>
      <c r="AE164" s="13"/>
      <c r="AT164" s="236" t="s">
        <v>144</v>
      </c>
      <c r="AU164" s="236" t="s">
        <v>88</v>
      </c>
      <c r="AV164" s="13" t="s">
        <v>23</v>
      </c>
      <c r="AW164" s="13" t="s">
        <v>146</v>
      </c>
      <c r="AX164" s="13" t="s">
        <v>79</v>
      </c>
      <c r="AY164" s="236" t="s">
        <v>132</v>
      </c>
    </row>
    <row r="165" s="14" customFormat="1">
      <c r="A165" s="14"/>
      <c r="B165" s="237"/>
      <c r="C165" s="238"/>
      <c r="D165" s="228" t="s">
        <v>144</v>
      </c>
      <c r="E165" s="239" t="s">
        <v>34</v>
      </c>
      <c r="F165" s="240" t="s">
        <v>215</v>
      </c>
      <c r="G165" s="238"/>
      <c r="H165" s="241">
        <v>1266.9400000000001</v>
      </c>
      <c r="I165" s="242"/>
      <c r="J165" s="238"/>
      <c r="K165" s="238"/>
      <c r="L165" s="243"/>
      <c r="M165" s="244"/>
      <c r="N165" s="245"/>
      <c r="O165" s="245"/>
      <c r="P165" s="245"/>
      <c r="Q165" s="245"/>
      <c r="R165" s="245"/>
      <c r="S165" s="245"/>
      <c r="T165" s="246"/>
      <c r="U165" s="14"/>
      <c r="V165" s="14"/>
      <c r="W165" s="14"/>
      <c r="X165" s="14"/>
      <c r="Y165" s="14"/>
      <c r="Z165" s="14"/>
      <c r="AA165" s="14"/>
      <c r="AB165" s="14"/>
      <c r="AC165" s="14"/>
      <c r="AD165" s="14"/>
      <c r="AE165" s="14"/>
      <c r="AT165" s="247" t="s">
        <v>144</v>
      </c>
      <c r="AU165" s="247" t="s">
        <v>88</v>
      </c>
      <c r="AV165" s="14" t="s">
        <v>88</v>
      </c>
      <c r="AW165" s="14" t="s">
        <v>146</v>
      </c>
      <c r="AX165" s="14" t="s">
        <v>23</v>
      </c>
      <c r="AY165" s="247" t="s">
        <v>132</v>
      </c>
    </row>
    <row r="166" s="2" customFormat="1" ht="16.5" customHeight="1">
      <c r="A166" s="42"/>
      <c r="B166" s="43"/>
      <c r="C166" s="260" t="s">
        <v>261</v>
      </c>
      <c r="D166" s="260" t="s">
        <v>227</v>
      </c>
      <c r="E166" s="261" t="s">
        <v>262</v>
      </c>
      <c r="F166" s="262" t="s">
        <v>263</v>
      </c>
      <c r="G166" s="263" t="s">
        <v>138</v>
      </c>
      <c r="H166" s="264">
        <v>1393.634</v>
      </c>
      <c r="I166" s="265"/>
      <c r="J166" s="266">
        <f>ROUND(I166*H166,2)</f>
        <v>0</v>
      </c>
      <c r="K166" s="262" t="s">
        <v>264</v>
      </c>
      <c r="L166" s="267"/>
      <c r="M166" s="268" t="s">
        <v>34</v>
      </c>
      <c r="N166" s="269" t="s">
        <v>50</v>
      </c>
      <c r="O166" s="88"/>
      <c r="P166" s="217">
        <f>O166*H166</f>
        <v>0</v>
      </c>
      <c r="Q166" s="217">
        <v>0.00014999999999999999</v>
      </c>
      <c r="R166" s="217">
        <f>Q166*H166</f>
        <v>0.20904509999999998</v>
      </c>
      <c r="S166" s="217">
        <v>0</v>
      </c>
      <c r="T166" s="218">
        <f>S166*H166</f>
        <v>0</v>
      </c>
      <c r="U166" s="42"/>
      <c r="V166" s="42"/>
      <c r="W166" s="42"/>
      <c r="X166" s="42"/>
      <c r="Y166" s="42"/>
      <c r="Z166" s="42"/>
      <c r="AA166" s="42"/>
      <c r="AB166" s="42"/>
      <c r="AC166" s="42"/>
      <c r="AD166" s="42"/>
      <c r="AE166" s="42"/>
      <c r="AR166" s="219" t="s">
        <v>230</v>
      </c>
      <c r="AT166" s="219" t="s">
        <v>227</v>
      </c>
      <c r="AU166" s="219" t="s">
        <v>88</v>
      </c>
      <c r="AY166" s="20" t="s">
        <v>132</v>
      </c>
      <c r="BE166" s="220">
        <f>IF(N166="základní",J166,0)</f>
        <v>0</v>
      </c>
      <c r="BF166" s="220">
        <f>IF(N166="snížená",J166,0)</f>
        <v>0</v>
      </c>
      <c r="BG166" s="220">
        <f>IF(N166="zákl. přenesená",J166,0)</f>
        <v>0</v>
      </c>
      <c r="BH166" s="220">
        <f>IF(N166="sníž. přenesená",J166,0)</f>
        <v>0</v>
      </c>
      <c r="BI166" s="220">
        <f>IF(N166="nulová",J166,0)</f>
        <v>0</v>
      </c>
      <c r="BJ166" s="20" t="s">
        <v>23</v>
      </c>
      <c r="BK166" s="220">
        <f>ROUND(I166*H166,2)</f>
        <v>0</v>
      </c>
      <c r="BL166" s="20" t="s">
        <v>211</v>
      </c>
      <c r="BM166" s="219" t="s">
        <v>265</v>
      </c>
    </row>
    <row r="167" s="14" customFormat="1">
      <c r="A167" s="14"/>
      <c r="B167" s="237"/>
      <c r="C167" s="238"/>
      <c r="D167" s="228" t="s">
        <v>144</v>
      </c>
      <c r="E167" s="238"/>
      <c r="F167" s="240" t="s">
        <v>266</v>
      </c>
      <c r="G167" s="238"/>
      <c r="H167" s="241">
        <v>1393.634</v>
      </c>
      <c r="I167" s="242"/>
      <c r="J167" s="238"/>
      <c r="K167" s="238"/>
      <c r="L167" s="243"/>
      <c r="M167" s="244"/>
      <c r="N167" s="245"/>
      <c r="O167" s="245"/>
      <c r="P167" s="245"/>
      <c r="Q167" s="245"/>
      <c r="R167" s="245"/>
      <c r="S167" s="245"/>
      <c r="T167" s="246"/>
      <c r="U167" s="14"/>
      <c r="V167" s="14"/>
      <c r="W167" s="14"/>
      <c r="X167" s="14"/>
      <c r="Y167" s="14"/>
      <c r="Z167" s="14"/>
      <c r="AA167" s="14"/>
      <c r="AB167" s="14"/>
      <c r="AC167" s="14"/>
      <c r="AD167" s="14"/>
      <c r="AE167" s="14"/>
      <c r="AT167" s="247" t="s">
        <v>144</v>
      </c>
      <c r="AU167" s="247" t="s">
        <v>88</v>
      </c>
      <c r="AV167" s="14" t="s">
        <v>88</v>
      </c>
      <c r="AW167" s="14" t="s">
        <v>4</v>
      </c>
      <c r="AX167" s="14" t="s">
        <v>23</v>
      </c>
      <c r="AY167" s="247" t="s">
        <v>132</v>
      </c>
    </row>
    <row r="168" s="2" customFormat="1" ht="21.75" customHeight="1">
      <c r="A168" s="42"/>
      <c r="B168" s="43"/>
      <c r="C168" s="208" t="s">
        <v>267</v>
      </c>
      <c r="D168" s="208" t="s">
        <v>135</v>
      </c>
      <c r="E168" s="209" t="s">
        <v>268</v>
      </c>
      <c r="F168" s="210" t="s">
        <v>269</v>
      </c>
      <c r="G168" s="211" t="s">
        <v>138</v>
      </c>
      <c r="H168" s="212">
        <v>1266.9400000000001</v>
      </c>
      <c r="I168" s="213"/>
      <c r="J168" s="214">
        <f>ROUND(I168*H168,2)</f>
        <v>0</v>
      </c>
      <c r="K168" s="210" t="s">
        <v>139</v>
      </c>
      <c r="L168" s="48"/>
      <c r="M168" s="215" t="s">
        <v>34</v>
      </c>
      <c r="N168" s="216" t="s">
        <v>50</v>
      </c>
      <c r="O168" s="88"/>
      <c r="P168" s="217">
        <f>O168*H168</f>
        <v>0</v>
      </c>
      <c r="Q168" s="217">
        <v>0</v>
      </c>
      <c r="R168" s="217">
        <f>Q168*H168</f>
        <v>0</v>
      </c>
      <c r="S168" s="217">
        <v>0.016500000000000001</v>
      </c>
      <c r="T168" s="218">
        <f>S168*H168</f>
        <v>20.904510000000002</v>
      </c>
      <c r="U168" s="42"/>
      <c r="V168" s="42"/>
      <c r="W168" s="42"/>
      <c r="X168" s="42"/>
      <c r="Y168" s="42"/>
      <c r="Z168" s="42"/>
      <c r="AA168" s="42"/>
      <c r="AB168" s="42"/>
      <c r="AC168" s="42"/>
      <c r="AD168" s="42"/>
      <c r="AE168" s="42"/>
      <c r="AR168" s="219" t="s">
        <v>211</v>
      </c>
      <c r="AT168" s="219" t="s">
        <v>135</v>
      </c>
      <c r="AU168" s="219" t="s">
        <v>88</v>
      </c>
      <c r="AY168" s="20" t="s">
        <v>132</v>
      </c>
      <c r="BE168" s="220">
        <f>IF(N168="základní",J168,0)</f>
        <v>0</v>
      </c>
      <c r="BF168" s="220">
        <f>IF(N168="snížená",J168,0)</f>
        <v>0</v>
      </c>
      <c r="BG168" s="220">
        <f>IF(N168="zákl. přenesená",J168,0)</f>
        <v>0</v>
      </c>
      <c r="BH168" s="220">
        <f>IF(N168="sníž. přenesená",J168,0)</f>
        <v>0</v>
      </c>
      <c r="BI168" s="220">
        <f>IF(N168="nulová",J168,0)</f>
        <v>0</v>
      </c>
      <c r="BJ168" s="20" t="s">
        <v>23</v>
      </c>
      <c r="BK168" s="220">
        <f>ROUND(I168*H168,2)</f>
        <v>0</v>
      </c>
      <c r="BL168" s="20" t="s">
        <v>211</v>
      </c>
      <c r="BM168" s="219" t="s">
        <v>270</v>
      </c>
    </row>
    <row r="169" s="2" customFormat="1">
      <c r="A169" s="42"/>
      <c r="B169" s="43"/>
      <c r="C169" s="44"/>
      <c r="D169" s="221" t="s">
        <v>142</v>
      </c>
      <c r="E169" s="44"/>
      <c r="F169" s="222" t="s">
        <v>271</v>
      </c>
      <c r="G169" s="44"/>
      <c r="H169" s="44"/>
      <c r="I169" s="223"/>
      <c r="J169" s="44"/>
      <c r="K169" s="44"/>
      <c r="L169" s="48"/>
      <c r="M169" s="224"/>
      <c r="N169" s="225"/>
      <c r="O169" s="88"/>
      <c r="P169" s="88"/>
      <c r="Q169" s="88"/>
      <c r="R169" s="88"/>
      <c r="S169" s="88"/>
      <c r="T169" s="89"/>
      <c r="U169" s="42"/>
      <c r="V169" s="42"/>
      <c r="W169" s="42"/>
      <c r="X169" s="42"/>
      <c r="Y169" s="42"/>
      <c r="Z169" s="42"/>
      <c r="AA169" s="42"/>
      <c r="AB169" s="42"/>
      <c r="AC169" s="42"/>
      <c r="AD169" s="42"/>
      <c r="AE169" s="42"/>
      <c r="AT169" s="20" t="s">
        <v>142</v>
      </c>
      <c r="AU169" s="20" t="s">
        <v>88</v>
      </c>
    </row>
    <row r="170" s="13" customFormat="1">
      <c r="A170" s="13"/>
      <c r="B170" s="226"/>
      <c r="C170" s="227"/>
      <c r="D170" s="228" t="s">
        <v>144</v>
      </c>
      <c r="E170" s="229" t="s">
        <v>34</v>
      </c>
      <c r="F170" s="230" t="s">
        <v>214</v>
      </c>
      <c r="G170" s="227"/>
      <c r="H170" s="229" t="s">
        <v>34</v>
      </c>
      <c r="I170" s="231"/>
      <c r="J170" s="227"/>
      <c r="K170" s="227"/>
      <c r="L170" s="232"/>
      <c r="M170" s="233"/>
      <c r="N170" s="234"/>
      <c r="O170" s="234"/>
      <c r="P170" s="234"/>
      <c r="Q170" s="234"/>
      <c r="R170" s="234"/>
      <c r="S170" s="234"/>
      <c r="T170" s="235"/>
      <c r="U170" s="13"/>
      <c r="V170" s="13"/>
      <c r="W170" s="13"/>
      <c r="X170" s="13"/>
      <c r="Y170" s="13"/>
      <c r="Z170" s="13"/>
      <c r="AA170" s="13"/>
      <c r="AB170" s="13"/>
      <c r="AC170" s="13"/>
      <c r="AD170" s="13"/>
      <c r="AE170" s="13"/>
      <c r="AT170" s="236" t="s">
        <v>144</v>
      </c>
      <c r="AU170" s="236" t="s">
        <v>88</v>
      </c>
      <c r="AV170" s="13" t="s">
        <v>23</v>
      </c>
      <c r="AW170" s="13" t="s">
        <v>146</v>
      </c>
      <c r="AX170" s="13" t="s">
        <v>79</v>
      </c>
      <c r="AY170" s="236" t="s">
        <v>132</v>
      </c>
    </row>
    <row r="171" s="14" customFormat="1">
      <c r="A171" s="14"/>
      <c r="B171" s="237"/>
      <c r="C171" s="238"/>
      <c r="D171" s="228" t="s">
        <v>144</v>
      </c>
      <c r="E171" s="239" t="s">
        <v>34</v>
      </c>
      <c r="F171" s="240" t="s">
        <v>215</v>
      </c>
      <c r="G171" s="238"/>
      <c r="H171" s="241">
        <v>1266.9400000000001</v>
      </c>
      <c r="I171" s="242"/>
      <c r="J171" s="238"/>
      <c r="K171" s="238"/>
      <c r="L171" s="243"/>
      <c r="M171" s="244"/>
      <c r="N171" s="245"/>
      <c r="O171" s="245"/>
      <c r="P171" s="245"/>
      <c r="Q171" s="245"/>
      <c r="R171" s="245"/>
      <c r="S171" s="245"/>
      <c r="T171" s="246"/>
      <c r="U171" s="14"/>
      <c r="V171" s="14"/>
      <c r="W171" s="14"/>
      <c r="X171" s="14"/>
      <c r="Y171" s="14"/>
      <c r="Z171" s="14"/>
      <c r="AA171" s="14"/>
      <c r="AB171" s="14"/>
      <c r="AC171" s="14"/>
      <c r="AD171" s="14"/>
      <c r="AE171" s="14"/>
      <c r="AT171" s="247" t="s">
        <v>144</v>
      </c>
      <c r="AU171" s="247" t="s">
        <v>88</v>
      </c>
      <c r="AV171" s="14" t="s">
        <v>88</v>
      </c>
      <c r="AW171" s="14" t="s">
        <v>146</v>
      </c>
      <c r="AX171" s="14" t="s">
        <v>23</v>
      </c>
      <c r="AY171" s="247" t="s">
        <v>132</v>
      </c>
    </row>
    <row r="172" s="2" customFormat="1" ht="24.15" customHeight="1">
      <c r="A172" s="42"/>
      <c r="B172" s="43"/>
      <c r="C172" s="208" t="s">
        <v>272</v>
      </c>
      <c r="D172" s="208" t="s">
        <v>135</v>
      </c>
      <c r="E172" s="209" t="s">
        <v>273</v>
      </c>
      <c r="F172" s="210" t="s">
        <v>274</v>
      </c>
      <c r="G172" s="211" t="s">
        <v>275</v>
      </c>
      <c r="H172" s="212">
        <v>69.599999999999994</v>
      </c>
      <c r="I172" s="213"/>
      <c r="J172" s="214">
        <f>ROUND(I172*H172,2)</f>
        <v>0</v>
      </c>
      <c r="K172" s="210" t="s">
        <v>139</v>
      </c>
      <c r="L172" s="48"/>
      <c r="M172" s="215" t="s">
        <v>34</v>
      </c>
      <c r="N172" s="216" t="s">
        <v>50</v>
      </c>
      <c r="O172" s="88"/>
      <c r="P172" s="217">
        <f>O172*H172</f>
        <v>0</v>
      </c>
      <c r="Q172" s="217">
        <v>0.00044999999999999999</v>
      </c>
      <c r="R172" s="217">
        <f>Q172*H172</f>
        <v>0.031319999999999994</v>
      </c>
      <c r="S172" s="217">
        <v>0</v>
      </c>
      <c r="T172" s="218">
        <f>S172*H172</f>
        <v>0</v>
      </c>
      <c r="U172" s="42"/>
      <c r="V172" s="42"/>
      <c r="W172" s="42"/>
      <c r="X172" s="42"/>
      <c r="Y172" s="42"/>
      <c r="Z172" s="42"/>
      <c r="AA172" s="42"/>
      <c r="AB172" s="42"/>
      <c r="AC172" s="42"/>
      <c r="AD172" s="42"/>
      <c r="AE172" s="42"/>
      <c r="AR172" s="219" t="s">
        <v>211</v>
      </c>
      <c r="AT172" s="219" t="s">
        <v>135</v>
      </c>
      <c r="AU172" s="219" t="s">
        <v>88</v>
      </c>
      <c r="AY172" s="20" t="s">
        <v>132</v>
      </c>
      <c r="BE172" s="220">
        <f>IF(N172="základní",J172,0)</f>
        <v>0</v>
      </c>
      <c r="BF172" s="220">
        <f>IF(N172="snížená",J172,0)</f>
        <v>0</v>
      </c>
      <c r="BG172" s="220">
        <f>IF(N172="zákl. přenesená",J172,0)</f>
        <v>0</v>
      </c>
      <c r="BH172" s="220">
        <f>IF(N172="sníž. přenesená",J172,0)</f>
        <v>0</v>
      </c>
      <c r="BI172" s="220">
        <f>IF(N172="nulová",J172,0)</f>
        <v>0</v>
      </c>
      <c r="BJ172" s="20" t="s">
        <v>23</v>
      </c>
      <c r="BK172" s="220">
        <f>ROUND(I172*H172,2)</f>
        <v>0</v>
      </c>
      <c r="BL172" s="20" t="s">
        <v>211</v>
      </c>
      <c r="BM172" s="219" t="s">
        <v>276</v>
      </c>
    </row>
    <row r="173" s="2" customFormat="1">
      <c r="A173" s="42"/>
      <c r="B173" s="43"/>
      <c r="C173" s="44"/>
      <c r="D173" s="221" t="s">
        <v>142</v>
      </c>
      <c r="E173" s="44"/>
      <c r="F173" s="222" t="s">
        <v>277</v>
      </c>
      <c r="G173" s="44"/>
      <c r="H173" s="44"/>
      <c r="I173" s="223"/>
      <c r="J173" s="44"/>
      <c r="K173" s="44"/>
      <c r="L173" s="48"/>
      <c r="M173" s="224"/>
      <c r="N173" s="225"/>
      <c r="O173" s="88"/>
      <c r="P173" s="88"/>
      <c r="Q173" s="88"/>
      <c r="R173" s="88"/>
      <c r="S173" s="88"/>
      <c r="T173" s="89"/>
      <c r="U173" s="42"/>
      <c r="V173" s="42"/>
      <c r="W173" s="42"/>
      <c r="X173" s="42"/>
      <c r="Y173" s="42"/>
      <c r="Z173" s="42"/>
      <c r="AA173" s="42"/>
      <c r="AB173" s="42"/>
      <c r="AC173" s="42"/>
      <c r="AD173" s="42"/>
      <c r="AE173" s="42"/>
      <c r="AT173" s="20" t="s">
        <v>142</v>
      </c>
      <c r="AU173" s="20" t="s">
        <v>88</v>
      </c>
    </row>
    <row r="174" s="13" customFormat="1">
      <c r="A174" s="13"/>
      <c r="B174" s="226"/>
      <c r="C174" s="227"/>
      <c r="D174" s="228" t="s">
        <v>144</v>
      </c>
      <c r="E174" s="229" t="s">
        <v>34</v>
      </c>
      <c r="F174" s="230" t="s">
        <v>278</v>
      </c>
      <c r="G174" s="227"/>
      <c r="H174" s="229" t="s">
        <v>34</v>
      </c>
      <c r="I174" s="231"/>
      <c r="J174" s="227"/>
      <c r="K174" s="227"/>
      <c r="L174" s="232"/>
      <c r="M174" s="233"/>
      <c r="N174" s="234"/>
      <c r="O174" s="234"/>
      <c r="P174" s="234"/>
      <c r="Q174" s="234"/>
      <c r="R174" s="234"/>
      <c r="S174" s="234"/>
      <c r="T174" s="235"/>
      <c r="U174" s="13"/>
      <c r="V174" s="13"/>
      <c r="W174" s="13"/>
      <c r="X174" s="13"/>
      <c r="Y174" s="13"/>
      <c r="Z174" s="13"/>
      <c r="AA174" s="13"/>
      <c r="AB174" s="13"/>
      <c r="AC174" s="13"/>
      <c r="AD174" s="13"/>
      <c r="AE174" s="13"/>
      <c r="AT174" s="236" t="s">
        <v>144</v>
      </c>
      <c r="AU174" s="236" t="s">
        <v>88</v>
      </c>
      <c r="AV174" s="13" t="s">
        <v>23</v>
      </c>
      <c r="AW174" s="13" t="s">
        <v>146</v>
      </c>
      <c r="AX174" s="13" t="s">
        <v>79</v>
      </c>
      <c r="AY174" s="236" t="s">
        <v>132</v>
      </c>
    </row>
    <row r="175" s="14" customFormat="1">
      <c r="A175" s="14"/>
      <c r="B175" s="237"/>
      <c r="C175" s="238"/>
      <c r="D175" s="228" t="s">
        <v>144</v>
      </c>
      <c r="E175" s="239" t="s">
        <v>34</v>
      </c>
      <c r="F175" s="240" t="s">
        <v>279</v>
      </c>
      <c r="G175" s="238"/>
      <c r="H175" s="241">
        <v>20</v>
      </c>
      <c r="I175" s="242"/>
      <c r="J175" s="238"/>
      <c r="K175" s="238"/>
      <c r="L175" s="243"/>
      <c r="M175" s="244"/>
      <c r="N175" s="245"/>
      <c r="O175" s="245"/>
      <c r="P175" s="245"/>
      <c r="Q175" s="245"/>
      <c r="R175" s="245"/>
      <c r="S175" s="245"/>
      <c r="T175" s="246"/>
      <c r="U175" s="14"/>
      <c r="V175" s="14"/>
      <c r="W175" s="14"/>
      <c r="X175" s="14"/>
      <c r="Y175" s="14"/>
      <c r="Z175" s="14"/>
      <c r="AA175" s="14"/>
      <c r="AB175" s="14"/>
      <c r="AC175" s="14"/>
      <c r="AD175" s="14"/>
      <c r="AE175" s="14"/>
      <c r="AT175" s="247" t="s">
        <v>144</v>
      </c>
      <c r="AU175" s="247" t="s">
        <v>88</v>
      </c>
      <c r="AV175" s="14" t="s">
        <v>88</v>
      </c>
      <c r="AW175" s="14" t="s">
        <v>146</v>
      </c>
      <c r="AX175" s="14" t="s">
        <v>79</v>
      </c>
      <c r="AY175" s="247" t="s">
        <v>132</v>
      </c>
    </row>
    <row r="176" s="13" customFormat="1">
      <c r="A176" s="13"/>
      <c r="B176" s="226"/>
      <c r="C176" s="227"/>
      <c r="D176" s="228" t="s">
        <v>144</v>
      </c>
      <c r="E176" s="229" t="s">
        <v>34</v>
      </c>
      <c r="F176" s="230" t="s">
        <v>280</v>
      </c>
      <c r="G176" s="227"/>
      <c r="H176" s="229" t="s">
        <v>34</v>
      </c>
      <c r="I176" s="231"/>
      <c r="J176" s="227"/>
      <c r="K176" s="227"/>
      <c r="L176" s="232"/>
      <c r="M176" s="233"/>
      <c r="N176" s="234"/>
      <c r="O176" s="234"/>
      <c r="P176" s="234"/>
      <c r="Q176" s="234"/>
      <c r="R176" s="234"/>
      <c r="S176" s="234"/>
      <c r="T176" s="235"/>
      <c r="U176" s="13"/>
      <c r="V176" s="13"/>
      <c r="W176" s="13"/>
      <c r="X176" s="13"/>
      <c r="Y176" s="13"/>
      <c r="Z176" s="13"/>
      <c r="AA176" s="13"/>
      <c r="AB176" s="13"/>
      <c r="AC176" s="13"/>
      <c r="AD176" s="13"/>
      <c r="AE176" s="13"/>
      <c r="AT176" s="236" t="s">
        <v>144</v>
      </c>
      <c r="AU176" s="236" t="s">
        <v>88</v>
      </c>
      <c r="AV176" s="13" t="s">
        <v>23</v>
      </c>
      <c r="AW176" s="13" t="s">
        <v>146</v>
      </c>
      <c r="AX176" s="13" t="s">
        <v>79</v>
      </c>
      <c r="AY176" s="236" t="s">
        <v>132</v>
      </c>
    </row>
    <row r="177" s="14" customFormat="1">
      <c r="A177" s="14"/>
      <c r="B177" s="237"/>
      <c r="C177" s="238"/>
      <c r="D177" s="228" t="s">
        <v>144</v>
      </c>
      <c r="E177" s="239" t="s">
        <v>34</v>
      </c>
      <c r="F177" s="240" t="s">
        <v>281</v>
      </c>
      <c r="G177" s="238"/>
      <c r="H177" s="241">
        <v>49.600000000000001</v>
      </c>
      <c r="I177" s="242"/>
      <c r="J177" s="238"/>
      <c r="K177" s="238"/>
      <c r="L177" s="243"/>
      <c r="M177" s="244"/>
      <c r="N177" s="245"/>
      <c r="O177" s="245"/>
      <c r="P177" s="245"/>
      <c r="Q177" s="245"/>
      <c r="R177" s="245"/>
      <c r="S177" s="245"/>
      <c r="T177" s="246"/>
      <c r="U177" s="14"/>
      <c r="V177" s="14"/>
      <c r="W177" s="14"/>
      <c r="X177" s="14"/>
      <c r="Y177" s="14"/>
      <c r="Z177" s="14"/>
      <c r="AA177" s="14"/>
      <c r="AB177" s="14"/>
      <c r="AC177" s="14"/>
      <c r="AD177" s="14"/>
      <c r="AE177" s="14"/>
      <c r="AT177" s="247" t="s">
        <v>144</v>
      </c>
      <c r="AU177" s="247" t="s">
        <v>88</v>
      </c>
      <c r="AV177" s="14" t="s">
        <v>88</v>
      </c>
      <c r="AW177" s="14" t="s">
        <v>146</v>
      </c>
      <c r="AX177" s="14" t="s">
        <v>79</v>
      </c>
      <c r="AY177" s="247" t="s">
        <v>132</v>
      </c>
    </row>
    <row r="178" s="15" customFormat="1">
      <c r="A178" s="15"/>
      <c r="B178" s="248"/>
      <c r="C178" s="249"/>
      <c r="D178" s="228" t="s">
        <v>144</v>
      </c>
      <c r="E178" s="250" t="s">
        <v>34</v>
      </c>
      <c r="F178" s="251" t="s">
        <v>152</v>
      </c>
      <c r="G178" s="249"/>
      <c r="H178" s="252">
        <v>69.599999999999994</v>
      </c>
      <c r="I178" s="253"/>
      <c r="J178" s="249"/>
      <c r="K178" s="249"/>
      <c r="L178" s="254"/>
      <c r="M178" s="255"/>
      <c r="N178" s="256"/>
      <c r="O178" s="256"/>
      <c r="P178" s="256"/>
      <c r="Q178" s="256"/>
      <c r="R178" s="256"/>
      <c r="S178" s="256"/>
      <c r="T178" s="257"/>
      <c r="U178" s="15"/>
      <c r="V178" s="15"/>
      <c r="W178" s="15"/>
      <c r="X178" s="15"/>
      <c r="Y178" s="15"/>
      <c r="Z178" s="15"/>
      <c r="AA178" s="15"/>
      <c r="AB178" s="15"/>
      <c r="AC178" s="15"/>
      <c r="AD178" s="15"/>
      <c r="AE178" s="15"/>
      <c r="AT178" s="258" t="s">
        <v>144</v>
      </c>
      <c r="AU178" s="258" t="s">
        <v>88</v>
      </c>
      <c r="AV178" s="15" t="s">
        <v>140</v>
      </c>
      <c r="AW178" s="15" t="s">
        <v>146</v>
      </c>
      <c r="AX178" s="15" t="s">
        <v>23</v>
      </c>
      <c r="AY178" s="258" t="s">
        <v>132</v>
      </c>
    </row>
    <row r="179" s="2" customFormat="1" ht="37.8" customHeight="1">
      <c r="A179" s="42"/>
      <c r="B179" s="43"/>
      <c r="C179" s="208" t="s">
        <v>279</v>
      </c>
      <c r="D179" s="208" t="s">
        <v>135</v>
      </c>
      <c r="E179" s="209" t="s">
        <v>282</v>
      </c>
      <c r="F179" s="210" t="s">
        <v>283</v>
      </c>
      <c r="G179" s="211" t="s">
        <v>138</v>
      </c>
      <c r="H179" s="212">
        <v>848.78599999999994</v>
      </c>
      <c r="I179" s="213"/>
      <c r="J179" s="214">
        <f>ROUND(I179*H179,2)</f>
        <v>0</v>
      </c>
      <c r="K179" s="210" t="s">
        <v>139</v>
      </c>
      <c r="L179" s="48"/>
      <c r="M179" s="215" t="s">
        <v>34</v>
      </c>
      <c r="N179" s="216" t="s">
        <v>50</v>
      </c>
      <c r="O179" s="88"/>
      <c r="P179" s="217">
        <f>O179*H179</f>
        <v>0</v>
      </c>
      <c r="Q179" s="217">
        <v>0.00013999999999999999</v>
      </c>
      <c r="R179" s="217">
        <f>Q179*H179</f>
        <v>0.11883003999999998</v>
      </c>
      <c r="S179" s="217">
        <v>0</v>
      </c>
      <c r="T179" s="218">
        <f>S179*H179</f>
        <v>0</v>
      </c>
      <c r="U179" s="42"/>
      <c r="V179" s="42"/>
      <c r="W179" s="42"/>
      <c r="X179" s="42"/>
      <c r="Y179" s="42"/>
      <c r="Z179" s="42"/>
      <c r="AA179" s="42"/>
      <c r="AB179" s="42"/>
      <c r="AC179" s="42"/>
      <c r="AD179" s="42"/>
      <c r="AE179" s="42"/>
      <c r="AR179" s="219" t="s">
        <v>211</v>
      </c>
      <c r="AT179" s="219" t="s">
        <v>135</v>
      </c>
      <c r="AU179" s="219" t="s">
        <v>88</v>
      </c>
      <c r="AY179" s="20" t="s">
        <v>132</v>
      </c>
      <c r="BE179" s="220">
        <f>IF(N179="základní",J179,0)</f>
        <v>0</v>
      </c>
      <c r="BF179" s="220">
        <f>IF(N179="snížená",J179,0)</f>
        <v>0</v>
      </c>
      <c r="BG179" s="220">
        <f>IF(N179="zákl. přenesená",J179,0)</f>
        <v>0</v>
      </c>
      <c r="BH179" s="220">
        <f>IF(N179="sníž. přenesená",J179,0)</f>
        <v>0</v>
      </c>
      <c r="BI179" s="220">
        <f>IF(N179="nulová",J179,0)</f>
        <v>0</v>
      </c>
      <c r="BJ179" s="20" t="s">
        <v>23</v>
      </c>
      <c r="BK179" s="220">
        <f>ROUND(I179*H179,2)</f>
        <v>0</v>
      </c>
      <c r="BL179" s="20" t="s">
        <v>211</v>
      </c>
      <c r="BM179" s="219" t="s">
        <v>284</v>
      </c>
    </row>
    <row r="180" s="2" customFormat="1">
      <c r="A180" s="42"/>
      <c r="B180" s="43"/>
      <c r="C180" s="44"/>
      <c r="D180" s="221" t="s">
        <v>142</v>
      </c>
      <c r="E180" s="44"/>
      <c r="F180" s="222" t="s">
        <v>285</v>
      </c>
      <c r="G180" s="44"/>
      <c r="H180" s="44"/>
      <c r="I180" s="223"/>
      <c r="J180" s="44"/>
      <c r="K180" s="44"/>
      <c r="L180" s="48"/>
      <c r="M180" s="224"/>
      <c r="N180" s="225"/>
      <c r="O180" s="88"/>
      <c r="P180" s="88"/>
      <c r="Q180" s="88"/>
      <c r="R180" s="88"/>
      <c r="S180" s="88"/>
      <c r="T180" s="89"/>
      <c r="U180" s="42"/>
      <c r="V180" s="42"/>
      <c r="W180" s="42"/>
      <c r="X180" s="42"/>
      <c r="Y180" s="42"/>
      <c r="Z180" s="42"/>
      <c r="AA180" s="42"/>
      <c r="AB180" s="42"/>
      <c r="AC180" s="42"/>
      <c r="AD180" s="42"/>
      <c r="AE180" s="42"/>
      <c r="AT180" s="20" t="s">
        <v>142</v>
      </c>
      <c r="AU180" s="20" t="s">
        <v>88</v>
      </c>
    </row>
    <row r="181" s="13" customFormat="1">
      <c r="A181" s="13"/>
      <c r="B181" s="226"/>
      <c r="C181" s="227"/>
      <c r="D181" s="228" t="s">
        <v>144</v>
      </c>
      <c r="E181" s="229" t="s">
        <v>34</v>
      </c>
      <c r="F181" s="230" t="s">
        <v>286</v>
      </c>
      <c r="G181" s="227"/>
      <c r="H181" s="229" t="s">
        <v>34</v>
      </c>
      <c r="I181" s="231"/>
      <c r="J181" s="227"/>
      <c r="K181" s="227"/>
      <c r="L181" s="232"/>
      <c r="M181" s="233"/>
      <c r="N181" s="234"/>
      <c r="O181" s="234"/>
      <c r="P181" s="234"/>
      <c r="Q181" s="234"/>
      <c r="R181" s="234"/>
      <c r="S181" s="234"/>
      <c r="T181" s="235"/>
      <c r="U181" s="13"/>
      <c r="V181" s="13"/>
      <c r="W181" s="13"/>
      <c r="X181" s="13"/>
      <c r="Y181" s="13"/>
      <c r="Z181" s="13"/>
      <c r="AA181" s="13"/>
      <c r="AB181" s="13"/>
      <c r="AC181" s="13"/>
      <c r="AD181" s="13"/>
      <c r="AE181" s="13"/>
      <c r="AT181" s="236" t="s">
        <v>144</v>
      </c>
      <c r="AU181" s="236" t="s">
        <v>88</v>
      </c>
      <c r="AV181" s="13" t="s">
        <v>23</v>
      </c>
      <c r="AW181" s="13" t="s">
        <v>146</v>
      </c>
      <c r="AX181" s="13" t="s">
        <v>79</v>
      </c>
      <c r="AY181" s="236" t="s">
        <v>132</v>
      </c>
    </row>
    <row r="182" s="14" customFormat="1">
      <c r="A182" s="14"/>
      <c r="B182" s="237"/>
      <c r="C182" s="238"/>
      <c r="D182" s="228" t="s">
        <v>144</v>
      </c>
      <c r="E182" s="239" t="s">
        <v>34</v>
      </c>
      <c r="F182" s="240" t="s">
        <v>287</v>
      </c>
      <c r="G182" s="238"/>
      <c r="H182" s="241">
        <v>264.13999999999999</v>
      </c>
      <c r="I182" s="242"/>
      <c r="J182" s="238"/>
      <c r="K182" s="238"/>
      <c r="L182" s="243"/>
      <c r="M182" s="244"/>
      <c r="N182" s="245"/>
      <c r="O182" s="245"/>
      <c r="P182" s="245"/>
      <c r="Q182" s="245"/>
      <c r="R182" s="245"/>
      <c r="S182" s="245"/>
      <c r="T182" s="246"/>
      <c r="U182" s="14"/>
      <c r="V182" s="14"/>
      <c r="W182" s="14"/>
      <c r="X182" s="14"/>
      <c r="Y182" s="14"/>
      <c r="Z182" s="14"/>
      <c r="AA182" s="14"/>
      <c r="AB182" s="14"/>
      <c r="AC182" s="14"/>
      <c r="AD182" s="14"/>
      <c r="AE182" s="14"/>
      <c r="AT182" s="247" t="s">
        <v>144</v>
      </c>
      <c r="AU182" s="247" t="s">
        <v>88</v>
      </c>
      <c r="AV182" s="14" t="s">
        <v>88</v>
      </c>
      <c r="AW182" s="14" t="s">
        <v>146</v>
      </c>
      <c r="AX182" s="14" t="s">
        <v>79</v>
      </c>
      <c r="AY182" s="247" t="s">
        <v>132</v>
      </c>
    </row>
    <row r="183" s="14" customFormat="1">
      <c r="A183" s="14"/>
      <c r="B183" s="237"/>
      <c r="C183" s="238"/>
      <c r="D183" s="228" t="s">
        <v>144</v>
      </c>
      <c r="E183" s="239" t="s">
        <v>34</v>
      </c>
      <c r="F183" s="240" t="s">
        <v>288</v>
      </c>
      <c r="G183" s="238"/>
      <c r="H183" s="241">
        <v>-91.555620000000005</v>
      </c>
      <c r="I183" s="242"/>
      <c r="J183" s="238"/>
      <c r="K183" s="238"/>
      <c r="L183" s="243"/>
      <c r="M183" s="244"/>
      <c r="N183" s="245"/>
      <c r="O183" s="245"/>
      <c r="P183" s="245"/>
      <c r="Q183" s="245"/>
      <c r="R183" s="245"/>
      <c r="S183" s="245"/>
      <c r="T183" s="246"/>
      <c r="U183" s="14"/>
      <c r="V183" s="14"/>
      <c r="W183" s="14"/>
      <c r="X183" s="14"/>
      <c r="Y183" s="14"/>
      <c r="Z183" s="14"/>
      <c r="AA183" s="14"/>
      <c r="AB183" s="14"/>
      <c r="AC183" s="14"/>
      <c r="AD183" s="14"/>
      <c r="AE183" s="14"/>
      <c r="AT183" s="247" t="s">
        <v>144</v>
      </c>
      <c r="AU183" s="247" t="s">
        <v>88</v>
      </c>
      <c r="AV183" s="14" t="s">
        <v>88</v>
      </c>
      <c r="AW183" s="14" t="s">
        <v>146</v>
      </c>
      <c r="AX183" s="14" t="s">
        <v>79</v>
      </c>
      <c r="AY183" s="247" t="s">
        <v>132</v>
      </c>
    </row>
    <row r="184" s="14" customFormat="1">
      <c r="A184" s="14"/>
      <c r="B184" s="237"/>
      <c r="C184" s="238"/>
      <c r="D184" s="228" t="s">
        <v>144</v>
      </c>
      <c r="E184" s="239" t="s">
        <v>34</v>
      </c>
      <c r="F184" s="240" t="s">
        <v>289</v>
      </c>
      <c r="G184" s="238"/>
      <c r="H184" s="241">
        <v>-31.347200000000001</v>
      </c>
      <c r="I184" s="242"/>
      <c r="J184" s="238"/>
      <c r="K184" s="238"/>
      <c r="L184" s="243"/>
      <c r="M184" s="244"/>
      <c r="N184" s="245"/>
      <c r="O184" s="245"/>
      <c r="P184" s="245"/>
      <c r="Q184" s="245"/>
      <c r="R184" s="245"/>
      <c r="S184" s="245"/>
      <c r="T184" s="246"/>
      <c r="U184" s="14"/>
      <c r="V184" s="14"/>
      <c r="W184" s="14"/>
      <c r="X184" s="14"/>
      <c r="Y184" s="14"/>
      <c r="Z184" s="14"/>
      <c r="AA184" s="14"/>
      <c r="AB184" s="14"/>
      <c r="AC184" s="14"/>
      <c r="AD184" s="14"/>
      <c r="AE184" s="14"/>
      <c r="AT184" s="247" t="s">
        <v>144</v>
      </c>
      <c r="AU184" s="247" t="s">
        <v>88</v>
      </c>
      <c r="AV184" s="14" t="s">
        <v>88</v>
      </c>
      <c r="AW184" s="14" t="s">
        <v>146</v>
      </c>
      <c r="AX184" s="14" t="s">
        <v>79</v>
      </c>
      <c r="AY184" s="247" t="s">
        <v>132</v>
      </c>
    </row>
    <row r="185" s="13" customFormat="1">
      <c r="A185" s="13"/>
      <c r="B185" s="226"/>
      <c r="C185" s="227"/>
      <c r="D185" s="228" t="s">
        <v>144</v>
      </c>
      <c r="E185" s="229" t="s">
        <v>34</v>
      </c>
      <c r="F185" s="230" t="s">
        <v>290</v>
      </c>
      <c r="G185" s="227"/>
      <c r="H185" s="229" t="s">
        <v>34</v>
      </c>
      <c r="I185" s="231"/>
      <c r="J185" s="227"/>
      <c r="K185" s="227"/>
      <c r="L185" s="232"/>
      <c r="M185" s="233"/>
      <c r="N185" s="234"/>
      <c r="O185" s="234"/>
      <c r="P185" s="234"/>
      <c r="Q185" s="234"/>
      <c r="R185" s="234"/>
      <c r="S185" s="234"/>
      <c r="T185" s="235"/>
      <c r="U185" s="13"/>
      <c r="V185" s="13"/>
      <c r="W185" s="13"/>
      <c r="X185" s="13"/>
      <c r="Y185" s="13"/>
      <c r="Z185" s="13"/>
      <c r="AA185" s="13"/>
      <c r="AB185" s="13"/>
      <c r="AC185" s="13"/>
      <c r="AD185" s="13"/>
      <c r="AE185" s="13"/>
      <c r="AT185" s="236" t="s">
        <v>144</v>
      </c>
      <c r="AU185" s="236" t="s">
        <v>88</v>
      </c>
      <c r="AV185" s="13" t="s">
        <v>23</v>
      </c>
      <c r="AW185" s="13" t="s">
        <v>146</v>
      </c>
      <c r="AX185" s="13" t="s">
        <v>79</v>
      </c>
      <c r="AY185" s="236" t="s">
        <v>132</v>
      </c>
    </row>
    <row r="186" s="14" customFormat="1">
      <c r="A186" s="14"/>
      <c r="B186" s="237"/>
      <c r="C186" s="238"/>
      <c r="D186" s="228" t="s">
        <v>144</v>
      </c>
      <c r="E186" s="239" t="s">
        <v>34</v>
      </c>
      <c r="F186" s="240" t="s">
        <v>221</v>
      </c>
      <c r="G186" s="238"/>
      <c r="H186" s="241">
        <v>48.985500000000002</v>
      </c>
      <c r="I186" s="242"/>
      <c r="J186" s="238"/>
      <c r="K186" s="238"/>
      <c r="L186" s="243"/>
      <c r="M186" s="244"/>
      <c r="N186" s="245"/>
      <c r="O186" s="245"/>
      <c r="P186" s="245"/>
      <c r="Q186" s="245"/>
      <c r="R186" s="245"/>
      <c r="S186" s="245"/>
      <c r="T186" s="246"/>
      <c r="U186" s="14"/>
      <c r="V186" s="14"/>
      <c r="W186" s="14"/>
      <c r="X186" s="14"/>
      <c r="Y186" s="14"/>
      <c r="Z186" s="14"/>
      <c r="AA186" s="14"/>
      <c r="AB186" s="14"/>
      <c r="AC186" s="14"/>
      <c r="AD186" s="14"/>
      <c r="AE186" s="14"/>
      <c r="AT186" s="247" t="s">
        <v>144</v>
      </c>
      <c r="AU186" s="247" t="s">
        <v>88</v>
      </c>
      <c r="AV186" s="14" t="s">
        <v>88</v>
      </c>
      <c r="AW186" s="14" t="s">
        <v>146</v>
      </c>
      <c r="AX186" s="14" t="s">
        <v>79</v>
      </c>
      <c r="AY186" s="247" t="s">
        <v>132</v>
      </c>
    </row>
    <row r="187" s="16" customFormat="1">
      <c r="A187" s="16"/>
      <c r="B187" s="270"/>
      <c r="C187" s="271"/>
      <c r="D187" s="228" t="s">
        <v>144</v>
      </c>
      <c r="E187" s="272" t="s">
        <v>34</v>
      </c>
      <c r="F187" s="273" t="s">
        <v>291</v>
      </c>
      <c r="G187" s="271"/>
      <c r="H187" s="274">
        <v>190.22268</v>
      </c>
      <c r="I187" s="275"/>
      <c r="J187" s="271"/>
      <c r="K187" s="271"/>
      <c r="L187" s="276"/>
      <c r="M187" s="277"/>
      <c r="N187" s="278"/>
      <c r="O187" s="278"/>
      <c r="P187" s="278"/>
      <c r="Q187" s="278"/>
      <c r="R187" s="278"/>
      <c r="S187" s="278"/>
      <c r="T187" s="279"/>
      <c r="U187" s="16"/>
      <c r="V187" s="16"/>
      <c r="W187" s="16"/>
      <c r="X187" s="16"/>
      <c r="Y187" s="16"/>
      <c r="Z187" s="16"/>
      <c r="AA187" s="16"/>
      <c r="AB187" s="16"/>
      <c r="AC187" s="16"/>
      <c r="AD187" s="16"/>
      <c r="AE187" s="16"/>
      <c r="AT187" s="280" t="s">
        <v>144</v>
      </c>
      <c r="AU187" s="280" t="s">
        <v>88</v>
      </c>
      <c r="AV187" s="16" t="s">
        <v>160</v>
      </c>
      <c r="AW187" s="16" t="s">
        <v>146</v>
      </c>
      <c r="AX187" s="16" t="s">
        <v>79</v>
      </c>
      <c r="AY187" s="280" t="s">
        <v>132</v>
      </c>
    </row>
    <row r="188" s="13" customFormat="1">
      <c r="A188" s="13"/>
      <c r="B188" s="226"/>
      <c r="C188" s="227"/>
      <c r="D188" s="228" t="s">
        <v>144</v>
      </c>
      <c r="E188" s="229" t="s">
        <v>34</v>
      </c>
      <c r="F188" s="230" t="s">
        <v>292</v>
      </c>
      <c r="G188" s="227"/>
      <c r="H188" s="229" t="s">
        <v>34</v>
      </c>
      <c r="I188" s="231"/>
      <c r="J188" s="227"/>
      <c r="K188" s="227"/>
      <c r="L188" s="232"/>
      <c r="M188" s="233"/>
      <c r="N188" s="234"/>
      <c r="O188" s="234"/>
      <c r="P188" s="234"/>
      <c r="Q188" s="234"/>
      <c r="R188" s="234"/>
      <c r="S188" s="234"/>
      <c r="T188" s="235"/>
      <c r="U188" s="13"/>
      <c r="V188" s="13"/>
      <c r="W188" s="13"/>
      <c r="X188" s="13"/>
      <c r="Y188" s="13"/>
      <c r="Z188" s="13"/>
      <c r="AA188" s="13"/>
      <c r="AB188" s="13"/>
      <c r="AC188" s="13"/>
      <c r="AD188" s="13"/>
      <c r="AE188" s="13"/>
      <c r="AT188" s="236" t="s">
        <v>144</v>
      </c>
      <c r="AU188" s="236" t="s">
        <v>88</v>
      </c>
      <c r="AV188" s="13" t="s">
        <v>23</v>
      </c>
      <c r="AW188" s="13" t="s">
        <v>146</v>
      </c>
      <c r="AX188" s="13" t="s">
        <v>79</v>
      </c>
      <c r="AY188" s="236" t="s">
        <v>132</v>
      </c>
    </row>
    <row r="189" s="14" customFormat="1">
      <c r="A189" s="14"/>
      <c r="B189" s="237"/>
      <c r="C189" s="238"/>
      <c r="D189" s="228" t="s">
        <v>144</v>
      </c>
      <c r="E189" s="239" t="s">
        <v>34</v>
      </c>
      <c r="F189" s="240" t="s">
        <v>293</v>
      </c>
      <c r="G189" s="238"/>
      <c r="H189" s="241">
        <v>362.30000000000001</v>
      </c>
      <c r="I189" s="242"/>
      <c r="J189" s="238"/>
      <c r="K189" s="238"/>
      <c r="L189" s="243"/>
      <c r="M189" s="244"/>
      <c r="N189" s="245"/>
      <c r="O189" s="245"/>
      <c r="P189" s="245"/>
      <c r="Q189" s="245"/>
      <c r="R189" s="245"/>
      <c r="S189" s="245"/>
      <c r="T189" s="246"/>
      <c r="U189" s="14"/>
      <c r="V189" s="14"/>
      <c r="W189" s="14"/>
      <c r="X189" s="14"/>
      <c r="Y189" s="14"/>
      <c r="Z189" s="14"/>
      <c r="AA189" s="14"/>
      <c r="AB189" s="14"/>
      <c r="AC189" s="14"/>
      <c r="AD189" s="14"/>
      <c r="AE189" s="14"/>
      <c r="AT189" s="247" t="s">
        <v>144</v>
      </c>
      <c r="AU189" s="247" t="s">
        <v>88</v>
      </c>
      <c r="AV189" s="14" t="s">
        <v>88</v>
      </c>
      <c r="AW189" s="14" t="s">
        <v>146</v>
      </c>
      <c r="AX189" s="14" t="s">
        <v>79</v>
      </c>
      <c r="AY189" s="247" t="s">
        <v>132</v>
      </c>
    </row>
    <row r="190" s="14" customFormat="1">
      <c r="A190" s="14"/>
      <c r="B190" s="237"/>
      <c r="C190" s="238"/>
      <c r="D190" s="228" t="s">
        <v>144</v>
      </c>
      <c r="E190" s="239" t="s">
        <v>34</v>
      </c>
      <c r="F190" s="240" t="s">
        <v>294</v>
      </c>
      <c r="G190" s="238"/>
      <c r="H190" s="241">
        <v>-134.43559999999999</v>
      </c>
      <c r="I190" s="242"/>
      <c r="J190" s="238"/>
      <c r="K190" s="238"/>
      <c r="L190" s="243"/>
      <c r="M190" s="244"/>
      <c r="N190" s="245"/>
      <c r="O190" s="245"/>
      <c r="P190" s="245"/>
      <c r="Q190" s="245"/>
      <c r="R190" s="245"/>
      <c r="S190" s="245"/>
      <c r="T190" s="246"/>
      <c r="U190" s="14"/>
      <c r="V190" s="14"/>
      <c r="W190" s="14"/>
      <c r="X190" s="14"/>
      <c r="Y190" s="14"/>
      <c r="Z190" s="14"/>
      <c r="AA190" s="14"/>
      <c r="AB190" s="14"/>
      <c r="AC190" s="14"/>
      <c r="AD190" s="14"/>
      <c r="AE190" s="14"/>
      <c r="AT190" s="247" t="s">
        <v>144</v>
      </c>
      <c r="AU190" s="247" t="s">
        <v>88</v>
      </c>
      <c r="AV190" s="14" t="s">
        <v>88</v>
      </c>
      <c r="AW190" s="14" t="s">
        <v>146</v>
      </c>
      <c r="AX190" s="14" t="s">
        <v>79</v>
      </c>
      <c r="AY190" s="247" t="s">
        <v>132</v>
      </c>
    </row>
    <row r="191" s="14" customFormat="1">
      <c r="A191" s="14"/>
      <c r="B191" s="237"/>
      <c r="C191" s="238"/>
      <c r="D191" s="228" t="s">
        <v>144</v>
      </c>
      <c r="E191" s="239" t="s">
        <v>34</v>
      </c>
      <c r="F191" s="240" t="s">
        <v>295</v>
      </c>
      <c r="G191" s="238"/>
      <c r="H191" s="241">
        <v>-27.475200000000001</v>
      </c>
      <c r="I191" s="242"/>
      <c r="J191" s="238"/>
      <c r="K191" s="238"/>
      <c r="L191" s="243"/>
      <c r="M191" s="244"/>
      <c r="N191" s="245"/>
      <c r="O191" s="245"/>
      <c r="P191" s="245"/>
      <c r="Q191" s="245"/>
      <c r="R191" s="245"/>
      <c r="S191" s="245"/>
      <c r="T191" s="246"/>
      <c r="U191" s="14"/>
      <c r="V191" s="14"/>
      <c r="W191" s="14"/>
      <c r="X191" s="14"/>
      <c r="Y191" s="14"/>
      <c r="Z191" s="14"/>
      <c r="AA191" s="14"/>
      <c r="AB191" s="14"/>
      <c r="AC191" s="14"/>
      <c r="AD191" s="14"/>
      <c r="AE191" s="14"/>
      <c r="AT191" s="247" t="s">
        <v>144</v>
      </c>
      <c r="AU191" s="247" t="s">
        <v>88</v>
      </c>
      <c r="AV191" s="14" t="s">
        <v>88</v>
      </c>
      <c r="AW191" s="14" t="s">
        <v>146</v>
      </c>
      <c r="AX191" s="14" t="s">
        <v>79</v>
      </c>
      <c r="AY191" s="247" t="s">
        <v>132</v>
      </c>
    </row>
    <row r="192" s="13" customFormat="1">
      <c r="A192" s="13"/>
      <c r="B192" s="226"/>
      <c r="C192" s="227"/>
      <c r="D192" s="228" t="s">
        <v>144</v>
      </c>
      <c r="E192" s="229" t="s">
        <v>34</v>
      </c>
      <c r="F192" s="230" t="s">
        <v>290</v>
      </c>
      <c r="G192" s="227"/>
      <c r="H192" s="229" t="s">
        <v>34</v>
      </c>
      <c r="I192" s="231"/>
      <c r="J192" s="227"/>
      <c r="K192" s="227"/>
      <c r="L192" s="232"/>
      <c r="M192" s="233"/>
      <c r="N192" s="234"/>
      <c r="O192" s="234"/>
      <c r="P192" s="234"/>
      <c r="Q192" s="234"/>
      <c r="R192" s="234"/>
      <c r="S192" s="234"/>
      <c r="T192" s="235"/>
      <c r="U192" s="13"/>
      <c r="V192" s="13"/>
      <c r="W192" s="13"/>
      <c r="X192" s="13"/>
      <c r="Y192" s="13"/>
      <c r="Z192" s="13"/>
      <c r="AA192" s="13"/>
      <c r="AB192" s="13"/>
      <c r="AC192" s="13"/>
      <c r="AD192" s="13"/>
      <c r="AE192" s="13"/>
      <c r="AT192" s="236" t="s">
        <v>144</v>
      </c>
      <c r="AU192" s="236" t="s">
        <v>88</v>
      </c>
      <c r="AV192" s="13" t="s">
        <v>23</v>
      </c>
      <c r="AW192" s="13" t="s">
        <v>146</v>
      </c>
      <c r="AX192" s="13" t="s">
        <v>79</v>
      </c>
      <c r="AY192" s="236" t="s">
        <v>132</v>
      </c>
    </row>
    <row r="193" s="14" customFormat="1">
      <c r="A193" s="14"/>
      <c r="B193" s="237"/>
      <c r="C193" s="238"/>
      <c r="D193" s="228" t="s">
        <v>144</v>
      </c>
      <c r="E193" s="239" t="s">
        <v>34</v>
      </c>
      <c r="F193" s="240" t="s">
        <v>223</v>
      </c>
      <c r="G193" s="238"/>
      <c r="H193" s="241">
        <v>44.725000000000001</v>
      </c>
      <c r="I193" s="242"/>
      <c r="J193" s="238"/>
      <c r="K193" s="238"/>
      <c r="L193" s="243"/>
      <c r="M193" s="244"/>
      <c r="N193" s="245"/>
      <c r="O193" s="245"/>
      <c r="P193" s="245"/>
      <c r="Q193" s="245"/>
      <c r="R193" s="245"/>
      <c r="S193" s="245"/>
      <c r="T193" s="246"/>
      <c r="U193" s="14"/>
      <c r="V193" s="14"/>
      <c r="W193" s="14"/>
      <c r="X193" s="14"/>
      <c r="Y193" s="14"/>
      <c r="Z193" s="14"/>
      <c r="AA193" s="14"/>
      <c r="AB193" s="14"/>
      <c r="AC193" s="14"/>
      <c r="AD193" s="14"/>
      <c r="AE193" s="14"/>
      <c r="AT193" s="247" t="s">
        <v>144</v>
      </c>
      <c r="AU193" s="247" t="s">
        <v>88</v>
      </c>
      <c r="AV193" s="14" t="s">
        <v>88</v>
      </c>
      <c r="AW193" s="14" t="s">
        <v>146</v>
      </c>
      <c r="AX193" s="14" t="s">
        <v>79</v>
      </c>
      <c r="AY193" s="247" t="s">
        <v>132</v>
      </c>
    </row>
    <row r="194" s="16" customFormat="1">
      <c r="A194" s="16"/>
      <c r="B194" s="270"/>
      <c r="C194" s="271"/>
      <c r="D194" s="228" t="s">
        <v>144</v>
      </c>
      <c r="E194" s="272" t="s">
        <v>34</v>
      </c>
      <c r="F194" s="273" t="s">
        <v>291</v>
      </c>
      <c r="G194" s="271"/>
      <c r="H194" s="274">
        <v>245.11420000000001</v>
      </c>
      <c r="I194" s="275"/>
      <c r="J194" s="271"/>
      <c r="K194" s="271"/>
      <c r="L194" s="276"/>
      <c r="M194" s="277"/>
      <c r="N194" s="278"/>
      <c r="O194" s="278"/>
      <c r="P194" s="278"/>
      <c r="Q194" s="278"/>
      <c r="R194" s="278"/>
      <c r="S194" s="278"/>
      <c r="T194" s="279"/>
      <c r="U194" s="16"/>
      <c r="V194" s="16"/>
      <c r="W194" s="16"/>
      <c r="X194" s="16"/>
      <c r="Y194" s="16"/>
      <c r="Z194" s="16"/>
      <c r="AA194" s="16"/>
      <c r="AB194" s="16"/>
      <c r="AC194" s="16"/>
      <c r="AD194" s="16"/>
      <c r="AE194" s="16"/>
      <c r="AT194" s="280" t="s">
        <v>144</v>
      </c>
      <c r="AU194" s="280" t="s">
        <v>88</v>
      </c>
      <c r="AV194" s="16" t="s">
        <v>160</v>
      </c>
      <c r="AW194" s="16" t="s">
        <v>146</v>
      </c>
      <c r="AX194" s="16" t="s">
        <v>79</v>
      </c>
      <c r="AY194" s="280" t="s">
        <v>132</v>
      </c>
    </row>
    <row r="195" s="13" customFormat="1">
      <c r="A195" s="13"/>
      <c r="B195" s="226"/>
      <c r="C195" s="227"/>
      <c r="D195" s="228" t="s">
        <v>144</v>
      </c>
      <c r="E195" s="229" t="s">
        <v>34</v>
      </c>
      <c r="F195" s="230" t="s">
        <v>296</v>
      </c>
      <c r="G195" s="227"/>
      <c r="H195" s="229" t="s">
        <v>34</v>
      </c>
      <c r="I195" s="231"/>
      <c r="J195" s="227"/>
      <c r="K195" s="227"/>
      <c r="L195" s="232"/>
      <c r="M195" s="233"/>
      <c r="N195" s="234"/>
      <c r="O195" s="234"/>
      <c r="P195" s="234"/>
      <c r="Q195" s="234"/>
      <c r="R195" s="234"/>
      <c r="S195" s="234"/>
      <c r="T195" s="235"/>
      <c r="U195" s="13"/>
      <c r="V195" s="13"/>
      <c r="W195" s="13"/>
      <c r="X195" s="13"/>
      <c r="Y195" s="13"/>
      <c r="Z195" s="13"/>
      <c r="AA195" s="13"/>
      <c r="AB195" s="13"/>
      <c r="AC195" s="13"/>
      <c r="AD195" s="13"/>
      <c r="AE195" s="13"/>
      <c r="AT195" s="236" t="s">
        <v>144</v>
      </c>
      <c r="AU195" s="236" t="s">
        <v>88</v>
      </c>
      <c r="AV195" s="13" t="s">
        <v>23</v>
      </c>
      <c r="AW195" s="13" t="s">
        <v>146</v>
      </c>
      <c r="AX195" s="13" t="s">
        <v>79</v>
      </c>
      <c r="AY195" s="236" t="s">
        <v>132</v>
      </c>
    </row>
    <row r="196" s="14" customFormat="1">
      <c r="A196" s="14"/>
      <c r="B196" s="237"/>
      <c r="C196" s="238"/>
      <c r="D196" s="228" t="s">
        <v>144</v>
      </c>
      <c r="E196" s="239" t="s">
        <v>34</v>
      </c>
      <c r="F196" s="240" t="s">
        <v>297</v>
      </c>
      <c r="G196" s="238"/>
      <c r="H196" s="241">
        <v>640.5</v>
      </c>
      <c r="I196" s="242"/>
      <c r="J196" s="238"/>
      <c r="K196" s="238"/>
      <c r="L196" s="243"/>
      <c r="M196" s="244"/>
      <c r="N196" s="245"/>
      <c r="O196" s="245"/>
      <c r="P196" s="245"/>
      <c r="Q196" s="245"/>
      <c r="R196" s="245"/>
      <c r="S196" s="245"/>
      <c r="T196" s="246"/>
      <c r="U196" s="14"/>
      <c r="V196" s="14"/>
      <c r="W196" s="14"/>
      <c r="X196" s="14"/>
      <c r="Y196" s="14"/>
      <c r="Z196" s="14"/>
      <c r="AA196" s="14"/>
      <c r="AB196" s="14"/>
      <c r="AC196" s="14"/>
      <c r="AD196" s="14"/>
      <c r="AE196" s="14"/>
      <c r="AT196" s="247" t="s">
        <v>144</v>
      </c>
      <c r="AU196" s="247" t="s">
        <v>88</v>
      </c>
      <c r="AV196" s="14" t="s">
        <v>88</v>
      </c>
      <c r="AW196" s="14" t="s">
        <v>146</v>
      </c>
      <c r="AX196" s="14" t="s">
        <v>79</v>
      </c>
      <c r="AY196" s="247" t="s">
        <v>132</v>
      </c>
    </row>
    <row r="197" s="14" customFormat="1">
      <c r="A197" s="14"/>
      <c r="B197" s="237"/>
      <c r="C197" s="238"/>
      <c r="D197" s="228" t="s">
        <v>144</v>
      </c>
      <c r="E197" s="239" t="s">
        <v>34</v>
      </c>
      <c r="F197" s="240" t="s">
        <v>298</v>
      </c>
      <c r="G197" s="238"/>
      <c r="H197" s="241">
        <v>-218.34399999999999</v>
      </c>
      <c r="I197" s="242"/>
      <c r="J197" s="238"/>
      <c r="K197" s="238"/>
      <c r="L197" s="243"/>
      <c r="M197" s="244"/>
      <c r="N197" s="245"/>
      <c r="O197" s="245"/>
      <c r="P197" s="245"/>
      <c r="Q197" s="245"/>
      <c r="R197" s="245"/>
      <c r="S197" s="245"/>
      <c r="T197" s="246"/>
      <c r="U197" s="14"/>
      <c r="V197" s="14"/>
      <c r="W197" s="14"/>
      <c r="X197" s="14"/>
      <c r="Y197" s="14"/>
      <c r="Z197" s="14"/>
      <c r="AA197" s="14"/>
      <c r="AB197" s="14"/>
      <c r="AC197" s="14"/>
      <c r="AD197" s="14"/>
      <c r="AE197" s="14"/>
      <c r="AT197" s="247" t="s">
        <v>144</v>
      </c>
      <c r="AU197" s="247" t="s">
        <v>88</v>
      </c>
      <c r="AV197" s="14" t="s">
        <v>88</v>
      </c>
      <c r="AW197" s="14" t="s">
        <v>146</v>
      </c>
      <c r="AX197" s="14" t="s">
        <v>79</v>
      </c>
      <c r="AY197" s="247" t="s">
        <v>132</v>
      </c>
    </row>
    <row r="198" s="14" customFormat="1">
      <c r="A198" s="14"/>
      <c r="B198" s="237"/>
      <c r="C198" s="238"/>
      <c r="D198" s="228" t="s">
        <v>144</v>
      </c>
      <c r="E198" s="239" t="s">
        <v>34</v>
      </c>
      <c r="F198" s="240" t="s">
        <v>299</v>
      </c>
      <c r="G198" s="238"/>
      <c r="H198" s="241">
        <v>-60.921599999999998</v>
      </c>
      <c r="I198" s="242"/>
      <c r="J198" s="238"/>
      <c r="K198" s="238"/>
      <c r="L198" s="243"/>
      <c r="M198" s="244"/>
      <c r="N198" s="245"/>
      <c r="O198" s="245"/>
      <c r="P198" s="245"/>
      <c r="Q198" s="245"/>
      <c r="R198" s="245"/>
      <c r="S198" s="245"/>
      <c r="T198" s="246"/>
      <c r="U198" s="14"/>
      <c r="V198" s="14"/>
      <c r="W198" s="14"/>
      <c r="X198" s="14"/>
      <c r="Y198" s="14"/>
      <c r="Z198" s="14"/>
      <c r="AA198" s="14"/>
      <c r="AB198" s="14"/>
      <c r="AC198" s="14"/>
      <c r="AD198" s="14"/>
      <c r="AE198" s="14"/>
      <c r="AT198" s="247" t="s">
        <v>144</v>
      </c>
      <c r="AU198" s="247" t="s">
        <v>88</v>
      </c>
      <c r="AV198" s="14" t="s">
        <v>88</v>
      </c>
      <c r="AW198" s="14" t="s">
        <v>146</v>
      </c>
      <c r="AX198" s="14" t="s">
        <v>79</v>
      </c>
      <c r="AY198" s="247" t="s">
        <v>132</v>
      </c>
    </row>
    <row r="199" s="13" customFormat="1">
      <c r="A199" s="13"/>
      <c r="B199" s="226"/>
      <c r="C199" s="227"/>
      <c r="D199" s="228" t="s">
        <v>144</v>
      </c>
      <c r="E199" s="229" t="s">
        <v>34</v>
      </c>
      <c r="F199" s="230" t="s">
        <v>290</v>
      </c>
      <c r="G199" s="227"/>
      <c r="H199" s="229" t="s">
        <v>34</v>
      </c>
      <c r="I199" s="231"/>
      <c r="J199" s="227"/>
      <c r="K199" s="227"/>
      <c r="L199" s="232"/>
      <c r="M199" s="233"/>
      <c r="N199" s="234"/>
      <c r="O199" s="234"/>
      <c r="P199" s="234"/>
      <c r="Q199" s="234"/>
      <c r="R199" s="234"/>
      <c r="S199" s="234"/>
      <c r="T199" s="235"/>
      <c r="U199" s="13"/>
      <c r="V199" s="13"/>
      <c r="W199" s="13"/>
      <c r="X199" s="13"/>
      <c r="Y199" s="13"/>
      <c r="Z199" s="13"/>
      <c r="AA199" s="13"/>
      <c r="AB199" s="13"/>
      <c r="AC199" s="13"/>
      <c r="AD199" s="13"/>
      <c r="AE199" s="13"/>
      <c r="AT199" s="236" t="s">
        <v>144</v>
      </c>
      <c r="AU199" s="236" t="s">
        <v>88</v>
      </c>
      <c r="AV199" s="13" t="s">
        <v>23</v>
      </c>
      <c r="AW199" s="13" t="s">
        <v>146</v>
      </c>
      <c r="AX199" s="13" t="s">
        <v>79</v>
      </c>
      <c r="AY199" s="236" t="s">
        <v>132</v>
      </c>
    </row>
    <row r="200" s="14" customFormat="1">
      <c r="A200" s="14"/>
      <c r="B200" s="237"/>
      <c r="C200" s="238"/>
      <c r="D200" s="228" t="s">
        <v>144</v>
      </c>
      <c r="E200" s="239" t="s">
        <v>34</v>
      </c>
      <c r="F200" s="240" t="s">
        <v>225</v>
      </c>
      <c r="G200" s="238"/>
      <c r="H200" s="241">
        <v>52.215000000000003</v>
      </c>
      <c r="I200" s="242"/>
      <c r="J200" s="238"/>
      <c r="K200" s="238"/>
      <c r="L200" s="243"/>
      <c r="M200" s="244"/>
      <c r="N200" s="245"/>
      <c r="O200" s="245"/>
      <c r="P200" s="245"/>
      <c r="Q200" s="245"/>
      <c r="R200" s="245"/>
      <c r="S200" s="245"/>
      <c r="T200" s="246"/>
      <c r="U200" s="14"/>
      <c r="V200" s="14"/>
      <c r="W200" s="14"/>
      <c r="X200" s="14"/>
      <c r="Y200" s="14"/>
      <c r="Z200" s="14"/>
      <c r="AA200" s="14"/>
      <c r="AB200" s="14"/>
      <c r="AC200" s="14"/>
      <c r="AD200" s="14"/>
      <c r="AE200" s="14"/>
      <c r="AT200" s="247" t="s">
        <v>144</v>
      </c>
      <c r="AU200" s="247" t="s">
        <v>88</v>
      </c>
      <c r="AV200" s="14" t="s">
        <v>88</v>
      </c>
      <c r="AW200" s="14" t="s">
        <v>146</v>
      </c>
      <c r="AX200" s="14" t="s">
        <v>79</v>
      </c>
      <c r="AY200" s="247" t="s">
        <v>132</v>
      </c>
    </row>
    <row r="201" s="16" customFormat="1">
      <c r="A201" s="16"/>
      <c r="B201" s="270"/>
      <c r="C201" s="271"/>
      <c r="D201" s="228" t="s">
        <v>144</v>
      </c>
      <c r="E201" s="272" t="s">
        <v>34</v>
      </c>
      <c r="F201" s="273" t="s">
        <v>291</v>
      </c>
      <c r="G201" s="271"/>
      <c r="H201" s="274">
        <v>413.44940000000003</v>
      </c>
      <c r="I201" s="275"/>
      <c r="J201" s="271"/>
      <c r="K201" s="271"/>
      <c r="L201" s="276"/>
      <c r="M201" s="277"/>
      <c r="N201" s="278"/>
      <c r="O201" s="278"/>
      <c r="P201" s="278"/>
      <c r="Q201" s="278"/>
      <c r="R201" s="278"/>
      <c r="S201" s="278"/>
      <c r="T201" s="279"/>
      <c r="U201" s="16"/>
      <c r="V201" s="16"/>
      <c r="W201" s="16"/>
      <c r="X201" s="16"/>
      <c r="Y201" s="16"/>
      <c r="Z201" s="16"/>
      <c r="AA201" s="16"/>
      <c r="AB201" s="16"/>
      <c r="AC201" s="16"/>
      <c r="AD201" s="16"/>
      <c r="AE201" s="16"/>
      <c r="AT201" s="280" t="s">
        <v>144</v>
      </c>
      <c r="AU201" s="280" t="s">
        <v>88</v>
      </c>
      <c r="AV201" s="16" t="s">
        <v>160</v>
      </c>
      <c r="AW201" s="16" t="s">
        <v>146</v>
      </c>
      <c r="AX201" s="16" t="s">
        <v>79</v>
      </c>
      <c r="AY201" s="280" t="s">
        <v>132</v>
      </c>
    </row>
    <row r="202" s="15" customFormat="1">
      <c r="A202" s="15"/>
      <c r="B202" s="248"/>
      <c r="C202" s="249"/>
      <c r="D202" s="228" t="s">
        <v>144</v>
      </c>
      <c r="E202" s="250" t="s">
        <v>34</v>
      </c>
      <c r="F202" s="251" t="s">
        <v>152</v>
      </c>
      <c r="G202" s="249"/>
      <c r="H202" s="252">
        <v>848.78628000000003</v>
      </c>
      <c r="I202" s="253"/>
      <c r="J202" s="249"/>
      <c r="K202" s="249"/>
      <c r="L202" s="254"/>
      <c r="M202" s="255"/>
      <c r="N202" s="256"/>
      <c r="O202" s="256"/>
      <c r="P202" s="256"/>
      <c r="Q202" s="256"/>
      <c r="R202" s="256"/>
      <c r="S202" s="256"/>
      <c r="T202" s="257"/>
      <c r="U202" s="15"/>
      <c r="V202" s="15"/>
      <c r="W202" s="15"/>
      <c r="X202" s="15"/>
      <c r="Y202" s="15"/>
      <c r="Z202" s="15"/>
      <c r="AA202" s="15"/>
      <c r="AB202" s="15"/>
      <c r="AC202" s="15"/>
      <c r="AD202" s="15"/>
      <c r="AE202" s="15"/>
      <c r="AT202" s="258" t="s">
        <v>144</v>
      </c>
      <c r="AU202" s="258" t="s">
        <v>88</v>
      </c>
      <c r="AV202" s="15" t="s">
        <v>140</v>
      </c>
      <c r="AW202" s="15" t="s">
        <v>146</v>
      </c>
      <c r="AX202" s="15" t="s">
        <v>23</v>
      </c>
      <c r="AY202" s="258" t="s">
        <v>132</v>
      </c>
    </row>
    <row r="203" s="2" customFormat="1" ht="37.8" customHeight="1">
      <c r="A203" s="42"/>
      <c r="B203" s="43"/>
      <c r="C203" s="208" t="s">
        <v>7</v>
      </c>
      <c r="D203" s="208" t="s">
        <v>135</v>
      </c>
      <c r="E203" s="209" t="s">
        <v>300</v>
      </c>
      <c r="F203" s="210" t="s">
        <v>301</v>
      </c>
      <c r="G203" s="211" t="s">
        <v>138</v>
      </c>
      <c r="H203" s="212">
        <v>302.50799999999998</v>
      </c>
      <c r="I203" s="213"/>
      <c r="J203" s="214">
        <f>ROUND(I203*H203,2)</f>
        <v>0</v>
      </c>
      <c r="K203" s="210" t="s">
        <v>139</v>
      </c>
      <c r="L203" s="48"/>
      <c r="M203" s="215" t="s">
        <v>34</v>
      </c>
      <c r="N203" s="216" t="s">
        <v>50</v>
      </c>
      <c r="O203" s="88"/>
      <c r="P203" s="217">
        <f>O203*H203</f>
        <v>0</v>
      </c>
      <c r="Q203" s="217">
        <v>0.00027999999999999998</v>
      </c>
      <c r="R203" s="217">
        <f>Q203*H203</f>
        <v>0.084702239999999984</v>
      </c>
      <c r="S203" s="217">
        <v>0</v>
      </c>
      <c r="T203" s="218">
        <f>S203*H203</f>
        <v>0</v>
      </c>
      <c r="U203" s="42"/>
      <c r="V203" s="42"/>
      <c r="W203" s="42"/>
      <c r="X203" s="42"/>
      <c r="Y203" s="42"/>
      <c r="Z203" s="42"/>
      <c r="AA203" s="42"/>
      <c r="AB203" s="42"/>
      <c r="AC203" s="42"/>
      <c r="AD203" s="42"/>
      <c r="AE203" s="42"/>
      <c r="AR203" s="219" t="s">
        <v>211</v>
      </c>
      <c r="AT203" s="219" t="s">
        <v>135</v>
      </c>
      <c r="AU203" s="219" t="s">
        <v>88</v>
      </c>
      <c r="AY203" s="20" t="s">
        <v>132</v>
      </c>
      <c r="BE203" s="220">
        <f>IF(N203="základní",J203,0)</f>
        <v>0</v>
      </c>
      <c r="BF203" s="220">
        <f>IF(N203="snížená",J203,0)</f>
        <v>0</v>
      </c>
      <c r="BG203" s="220">
        <f>IF(N203="zákl. přenesená",J203,0)</f>
        <v>0</v>
      </c>
      <c r="BH203" s="220">
        <f>IF(N203="sníž. přenesená",J203,0)</f>
        <v>0</v>
      </c>
      <c r="BI203" s="220">
        <f>IF(N203="nulová",J203,0)</f>
        <v>0</v>
      </c>
      <c r="BJ203" s="20" t="s">
        <v>23</v>
      </c>
      <c r="BK203" s="220">
        <f>ROUND(I203*H203,2)</f>
        <v>0</v>
      </c>
      <c r="BL203" s="20" t="s">
        <v>211</v>
      </c>
      <c r="BM203" s="219" t="s">
        <v>302</v>
      </c>
    </row>
    <row r="204" s="2" customFormat="1">
      <c r="A204" s="42"/>
      <c r="B204" s="43"/>
      <c r="C204" s="44"/>
      <c r="D204" s="221" t="s">
        <v>142</v>
      </c>
      <c r="E204" s="44"/>
      <c r="F204" s="222" t="s">
        <v>303</v>
      </c>
      <c r="G204" s="44"/>
      <c r="H204" s="44"/>
      <c r="I204" s="223"/>
      <c r="J204" s="44"/>
      <c r="K204" s="44"/>
      <c r="L204" s="48"/>
      <c r="M204" s="224"/>
      <c r="N204" s="225"/>
      <c r="O204" s="88"/>
      <c r="P204" s="88"/>
      <c r="Q204" s="88"/>
      <c r="R204" s="88"/>
      <c r="S204" s="88"/>
      <c r="T204" s="89"/>
      <c r="U204" s="42"/>
      <c r="V204" s="42"/>
      <c r="W204" s="42"/>
      <c r="X204" s="42"/>
      <c r="Y204" s="42"/>
      <c r="Z204" s="42"/>
      <c r="AA204" s="42"/>
      <c r="AB204" s="42"/>
      <c r="AC204" s="42"/>
      <c r="AD204" s="42"/>
      <c r="AE204" s="42"/>
      <c r="AT204" s="20" t="s">
        <v>142</v>
      </c>
      <c r="AU204" s="20" t="s">
        <v>88</v>
      </c>
    </row>
    <row r="205" s="13" customFormat="1">
      <c r="A205" s="13"/>
      <c r="B205" s="226"/>
      <c r="C205" s="227"/>
      <c r="D205" s="228" t="s">
        <v>144</v>
      </c>
      <c r="E205" s="229" t="s">
        <v>34</v>
      </c>
      <c r="F205" s="230" t="s">
        <v>286</v>
      </c>
      <c r="G205" s="227"/>
      <c r="H205" s="229" t="s">
        <v>34</v>
      </c>
      <c r="I205" s="231"/>
      <c r="J205" s="227"/>
      <c r="K205" s="227"/>
      <c r="L205" s="232"/>
      <c r="M205" s="233"/>
      <c r="N205" s="234"/>
      <c r="O205" s="234"/>
      <c r="P205" s="234"/>
      <c r="Q205" s="234"/>
      <c r="R205" s="234"/>
      <c r="S205" s="234"/>
      <c r="T205" s="235"/>
      <c r="U205" s="13"/>
      <c r="V205" s="13"/>
      <c r="W205" s="13"/>
      <c r="X205" s="13"/>
      <c r="Y205" s="13"/>
      <c r="Z205" s="13"/>
      <c r="AA205" s="13"/>
      <c r="AB205" s="13"/>
      <c r="AC205" s="13"/>
      <c r="AD205" s="13"/>
      <c r="AE205" s="13"/>
      <c r="AT205" s="236" t="s">
        <v>144</v>
      </c>
      <c r="AU205" s="236" t="s">
        <v>88</v>
      </c>
      <c r="AV205" s="13" t="s">
        <v>23</v>
      </c>
      <c r="AW205" s="13" t="s">
        <v>146</v>
      </c>
      <c r="AX205" s="13" t="s">
        <v>79</v>
      </c>
      <c r="AY205" s="236" t="s">
        <v>132</v>
      </c>
    </row>
    <row r="206" s="14" customFormat="1">
      <c r="A206" s="14"/>
      <c r="B206" s="237"/>
      <c r="C206" s="238"/>
      <c r="D206" s="228" t="s">
        <v>144</v>
      </c>
      <c r="E206" s="239" t="s">
        <v>34</v>
      </c>
      <c r="F206" s="240" t="s">
        <v>304</v>
      </c>
      <c r="G206" s="238"/>
      <c r="H206" s="241">
        <v>91.555620000000005</v>
      </c>
      <c r="I206" s="242"/>
      <c r="J206" s="238"/>
      <c r="K206" s="238"/>
      <c r="L206" s="243"/>
      <c r="M206" s="244"/>
      <c r="N206" s="245"/>
      <c r="O206" s="245"/>
      <c r="P206" s="245"/>
      <c r="Q206" s="245"/>
      <c r="R206" s="245"/>
      <c r="S206" s="245"/>
      <c r="T206" s="246"/>
      <c r="U206" s="14"/>
      <c r="V206" s="14"/>
      <c r="W206" s="14"/>
      <c r="X206" s="14"/>
      <c r="Y206" s="14"/>
      <c r="Z206" s="14"/>
      <c r="AA206" s="14"/>
      <c r="AB206" s="14"/>
      <c r="AC206" s="14"/>
      <c r="AD206" s="14"/>
      <c r="AE206" s="14"/>
      <c r="AT206" s="247" t="s">
        <v>144</v>
      </c>
      <c r="AU206" s="247" t="s">
        <v>88</v>
      </c>
      <c r="AV206" s="14" t="s">
        <v>88</v>
      </c>
      <c r="AW206" s="14" t="s">
        <v>146</v>
      </c>
      <c r="AX206" s="14" t="s">
        <v>79</v>
      </c>
      <c r="AY206" s="247" t="s">
        <v>132</v>
      </c>
    </row>
    <row r="207" s="14" customFormat="1">
      <c r="A207" s="14"/>
      <c r="B207" s="237"/>
      <c r="C207" s="238"/>
      <c r="D207" s="228" t="s">
        <v>144</v>
      </c>
      <c r="E207" s="239" t="s">
        <v>34</v>
      </c>
      <c r="F207" s="240" t="s">
        <v>305</v>
      </c>
      <c r="G207" s="238"/>
      <c r="H207" s="241">
        <v>31.347200000000001</v>
      </c>
      <c r="I207" s="242"/>
      <c r="J207" s="238"/>
      <c r="K207" s="238"/>
      <c r="L207" s="243"/>
      <c r="M207" s="244"/>
      <c r="N207" s="245"/>
      <c r="O207" s="245"/>
      <c r="P207" s="245"/>
      <c r="Q207" s="245"/>
      <c r="R207" s="245"/>
      <c r="S207" s="245"/>
      <c r="T207" s="246"/>
      <c r="U207" s="14"/>
      <c r="V207" s="14"/>
      <c r="W207" s="14"/>
      <c r="X207" s="14"/>
      <c r="Y207" s="14"/>
      <c r="Z207" s="14"/>
      <c r="AA207" s="14"/>
      <c r="AB207" s="14"/>
      <c r="AC207" s="14"/>
      <c r="AD207" s="14"/>
      <c r="AE207" s="14"/>
      <c r="AT207" s="247" t="s">
        <v>144</v>
      </c>
      <c r="AU207" s="247" t="s">
        <v>88</v>
      </c>
      <c r="AV207" s="14" t="s">
        <v>88</v>
      </c>
      <c r="AW207" s="14" t="s">
        <v>146</v>
      </c>
      <c r="AX207" s="14" t="s">
        <v>79</v>
      </c>
      <c r="AY207" s="247" t="s">
        <v>132</v>
      </c>
    </row>
    <row r="208" s="16" customFormat="1">
      <c r="A208" s="16"/>
      <c r="B208" s="270"/>
      <c r="C208" s="271"/>
      <c r="D208" s="228" t="s">
        <v>144</v>
      </c>
      <c r="E208" s="272" t="s">
        <v>34</v>
      </c>
      <c r="F208" s="273" t="s">
        <v>291</v>
      </c>
      <c r="G208" s="271"/>
      <c r="H208" s="274">
        <v>122.90282000000001</v>
      </c>
      <c r="I208" s="275"/>
      <c r="J208" s="271"/>
      <c r="K208" s="271"/>
      <c r="L208" s="276"/>
      <c r="M208" s="277"/>
      <c r="N208" s="278"/>
      <c r="O208" s="278"/>
      <c r="P208" s="278"/>
      <c r="Q208" s="278"/>
      <c r="R208" s="278"/>
      <c r="S208" s="278"/>
      <c r="T208" s="279"/>
      <c r="U208" s="16"/>
      <c r="V208" s="16"/>
      <c r="W208" s="16"/>
      <c r="X208" s="16"/>
      <c r="Y208" s="16"/>
      <c r="Z208" s="16"/>
      <c r="AA208" s="16"/>
      <c r="AB208" s="16"/>
      <c r="AC208" s="16"/>
      <c r="AD208" s="16"/>
      <c r="AE208" s="16"/>
      <c r="AT208" s="280" t="s">
        <v>144</v>
      </c>
      <c r="AU208" s="280" t="s">
        <v>88</v>
      </c>
      <c r="AV208" s="16" t="s">
        <v>160</v>
      </c>
      <c r="AW208" s="16" t="s">
        <v>146</v>
      </c>
      <c r="AX208" s="16" t="s">
        <v>79</v>
      </c>
      <c r="AY208" s="280" t="s">
        <v>132</v>
      </c>
    </row>
    <row r="209" s="13" customFormat="1">
      <c r="A209" s="13"/>
      <c r="B209" s="226"/>
      <c r="C209" s="227"/>
      <c r="D209" s="228" t="s">
        <v>144</v>
      </c>
      <c r="E209" s="229" t="s">
        <v>34</v>
      </c>
      <c r="F209" s="230" t="s">
        <v>292</v>
      </c>
      <c r="G209" s="227"/>
      <c r="H209" s="229" t="s">
        <v>34</v>
      </c>
      <c r="I209" s="231"/>
      <c r="J209" s="227"/>
      <c r="K209" s="227"/>
      <c r="L209" s="232"/>
      <c r="M209" s="233"/>
      <c r="N209" s="234"/>
      <c r="O209" s="234"/>
      <c r="P209" s="234"/>
      <c r="Q209" s="234"/>
      <c r="R209" s="234"/>
      <c r="S209" s="234"/>
      <c r="T209" s="235"/>
      <c r="U209" s="13"/>
      <c r="V209" s="13"/>
      <c r="W209" s="13"/>
      <c r="X209" s="13"/>
      <c r="Y209" s="13"/>
      <c r="Z209" s="13"/>
      <c r="AA209" s="13"/>
      <c r="AB209" s="13"/>
      <c r="AC209" s="13"/>
      <c r="AD209" s="13"/>
      <c r="AE209" s="13"/>
      <c r="AT209" s="236" t="s">
        <v>144</v>
      </c>
      <c r="AU209" s="236" t="s">
        <v>88</v>
      </c>
      <c r="AV209" s="13" t="s">
        <v>23</v>
      </c>
      <c r="AW209" s="13" t="s">
        <v>146</v>
      </c>
      <c r="AX209" s="13" t="s">
        <v>79</v>
      </c>
      <c r="AY209" s="236" t="s">
        <v>132</v>
      </c>
    </row>
    <row r="210" s="14" customFormat="1">
      <c r="A210" s="14"/>
      <c r="B210" s="237"/>
      <c r="C210" s="238"/>
      <c r="D210" s="228" t="s">
        <v>144</v>
      </c>
      <c r="E210" s="239" t="s">
        <v>34</v>
      </c>
      <c r="F210" s="240" t="s">
        <v>306</v>
      </c>
      <c r="G210" s="238"/>
      <c r="H210" s="241">
        <v>134.43559999999999</v>
      </c>
      <c r="I210" s="242"/>
      <c r="J210" s="238"/>
      <c r="K210" s="238"/>
      <c r="L210" s="243"/>
      <c r="M210" s="244"/>
      <c r="N210" s="245"/>
      <c r="O210" s="245"/>
      <c r="P210" s="245"/>
      <c r="Q210" s="245"/>
      <c r="R210" s="245"/>
      <c r="S210" s="245"/>
      <c r="T210" s="246"/>
      <c r="U210" s="14"/>
      <c r="V210" s="14"/>
      <c r="W210" s="14"/>
      <c r="X210" s="14"/>
      <c r="Y210" s="14"/>
      <c r="Z210" s="14"/>
      <c r="AA210" s="14"/>
      <c r="AB210" s="14"/>
      <c r="AC210" s="14"/>
      <c r="AD210" s="14"/>
      <c r="AE210" s="14"/>
      <c r="AT210" s="247" t="s">
        <v>144</v>
      </c>
      <c r="AU210" s="247" t="s">
        <v>88</v>
      </c>
      <c r="AV210" s="14" t="s">
        <v>88</v>
      </c>
      <c r="AW210" s="14" t="s">
        <v>146</v>
      </c>
      <c r="AX210" s="14" t="s">
        <v>79</v>
      </c>
      <c r="AY210" s="247" t="s">
        <v>132</v>
      </c>
    </row>
    <row r="211" s="14" customFormat="1">
      <c r="A211" s="14"/>
      <c r="B211" s="237"/>
      <c r="C211" s="238"/>
      <c r="D211" s="228" t="s">
        <v>144</v>
      </c>
      <c r="E211" s="239" t="s">
        <v>34</v>
      </c>
      <c r="F211" s="240" t="s">
        <v>307</v>
      </c>
      <c r="G211" s="238"/>
      <c r="H211" s="241">
        <v>27.475200000000001</v>
      </c>
      <c r="I211" s="242"/>
      <c r="J211" s="238"/>
      <c r="K211" s="238"/>
      <c r="L211" s="243"/>
      <c r="M211" s="244"/>
      <c r="N211" s="245"/>
      <c r="O211" s="245"/>
      <c r="P211" s="245"/>
      <c r="Q211" s="245"/>
      <c r="R211" s="245"/>
      <c r="S211" s="245"/>
      <c r="T211" s="246"/>
      <c r="U211" s="14"/>
      <c r="V211" s="14"/>
      <c r="W211" s="14"/>
      <c r="X211" s="14"/>
      <c r="Y211" s="14"/>
      <c r="Z211" s="14"/>
      <c r="AA211" s="14"/>
      <c r="AB211" s="14"/>
      <c r="AC211" s="14"/>
      <c r="AD211" s="14"/>
      <c r="AE211" s="14"/>
      <c r="AT211" s="247" t="s">
        <v>144</v>
      </c>
      <c r="AU211" s="247" t="s">
        <v>88</v>
      </c>
      <c r="AV211" s="14" t="s">
        <v>88</v>
      </c>
      <c r="AW211" s="14" t="s">
        <v>146</v>
      </c>
      <c r="AX211" s="14" t="s">
        <v>79</v>
      </c>
      <c r="AY211" s="247" t="s">
        <v>132</v>
      </c>
    </row>
    <row r="212" s="16" customFormat="1">
      <c r="A212" s="16"/>
      <c r="B212" s="270"/>
      <c r="C212" s="271"/>
      <c r="D212" s="228" t="s">
        <v>144</v>
      </c>
      <c r="E212" s="272" t="s">
        <v>34</v>
      </c>
      <c r="F212" s="273" t="s">
        <v>291</v>
      </c>
      <c r="G212" s="271"/>
      <c r="H212" s="274">
        <v>161.9108</v>
      </c>
      <c r="I212" s="275"/>
      <c r="J212" s="271"/>
      <c r="K212" s="271"/>
      <c r="L212" s="276"/>
      <c r="M212" s="277"/>
      <c r="N212" s="278"/>
      <c r="O212" s="278"/>
      <c r="P212" s="278"/>
      <c r="Q212" s="278"/>
      <c r="R212" s="278"/>
      <c r="S212" s="278"/>
      <c r="T212" s="279"/>
      <c r="U212" s="16"/>
      <c r="V212" s="16"/>
      <c r="W212" s="16"/>
      <c r="X212" s="16"/>
      <c r="Y212" s="16"/>
      <c r="Z212" s="16"/>
      <c r="AA212" s="16"/>
      <c r="AB212" s="16"/>
      <c r="AC212" s="16"/>
      <c r="AD212" s="16"/>
      <c r="AE212" s="16"/>
      <c r="AT212" s="280" t="s">
        <v>144</v>
      </c>
      <c r="AU212" s="280" t="s">
        <v>88</v>
      </c>
      <c r="AV212" s="16" t="s">
        <v>160</v>
      </c>
      <c r="AW212" s="16" t="s">
        <v>146</v>
      </c>
      <c r="AX212" s="16" t="s">
        <v>79</v>
      </c>
      <c r="AY212" s="280" t="s">
        <v>132</v>
      </c>
    </row>
    <row r="213" s="13" customFormat="1">
      <c r="A213" s="13"/>
      <c r="B213" s="226"/>
      <c r="C213" s="227"/>
      <c r="D213" s="228" t="s">
        <v>144</v>
      </c>
      <c r="E213" s="229" t="s">
        <v>34</v>
      </c>
      <c r="F213" s="230" t="s">
        <v>296</v>
      </c>
      <c r="G213" s="227"/>
      <c r="H213" s="229" t="s">
        <v>34</v>
      </c>
      <c r="I213" s="231"/>
      <c r="J213" s="227"/>
      <c r="K213" s="227"/>
      <c r="L213" s="232"/>
      <c r="M213" s="233"/>
      <c r="N213" s="234"/>
      <c r="O213" s="234"/>
      <c r="P213" s="234"/>
      <c r="Q213" s="234"/>
      <c r="R213" s="234"/>
      <c r="S213" s="234"/>
      <c r="T213" s="235"/>
      <c r="U213" s="13"/>
      <c r="V213" s="13"/>
      <c r="W213" s="13"/>
      <c r="X213" s="13"/>
      <c r="Y213" s="13"/>
      <c r="Z213" s="13"/>
      <c r="AA213" s="13"/>
      <c r="AB213" s="13"/>
      <c r="AC213" s="13"/>
      <c r="AD213" s="13"/>
      <c r="AE213" s="13"/>
      <c r="AT213" s="236" t="s">
        <v>144</v>
      </c>
      <c r="AU213" s="236" t="s">
        <v>88</v>
      </c>
      <c r="AV213" s="13" t="s">
        <v>23</v>
      </c>
      <c r="AW213" s="13" t="s">
        <v>146</v>
      </c>
      <c r="AX213" s="13" t="s">
        <v>79</v>
      </c>
      <c r="AY213" s="236" t="s">
        <v>132</v>
      </c>
    </row>
    <row r="214" s="14" customFormat="1">
      <c r="A214" s="14"/>
      <c r="B214" s="237"/>
      <c r="C214" s="238"/>
      <c r="D214" s="228" t="s">
        <v>144</v>
      </c>
      <c r="E214" s="239" t="s">
        <v>34</v>
      </c>
      <c r="F214" s="240" t="s">
        <v>308</v>
      </c>
      <c r="G214" s="238"/>
      <c r="H214" s="241">
        <v>218.34399999999999</v>
      </c>
      <c r="I214" s="242"/>
      <c r="J214" s="238"/>
      <c r="K214" s="238"/>
      <c r="L214" s="243"/>
      <c r="M214" s="244"/>
      <c r="N214" s="245"/>
      <c r="O214" s="245"/>
      <c r="P214" s="245"/>
      <c r="Q214" s="245"/>
      <c r="R214" s="245"/>
      <c r="S214" s="245"/>
      <c r="T214" s="246"/>
      <c r="U214" s="14"/>
      <c r="V214" s="14"/>
      <c r="W214" s="14"/>
      <c r="X214" s="14"/>
      <c r="Y214" s="14"/>
      <c r="Z214" s="14"/>
      <c r="AA214" s="14"/>
      <c r="AB214" s="14"/>
      <c r="AC214" s="14"/>
      <c r="AD214" s="14"/>
      <c r="AE214" s="14"/>
      <c r="AT214" s="247" t="s">
        <v>144</v>
      </c>
      <c r="AU214" s="247" t="s">
        <v>88</v>
      </c>
      <c r="AV214" s="14" t="s">
        <v>88</v>
      </c>
      <c r="AW214" s="14" t="s">
        <v>146</v>
      </c>
      <c r="AX214" s="14" t="s">
        <v>79</v>
      </c>
      <c r="AY214" s="247" t="s">
        <v>132</v>
      </c>
    </row>
    <row r="215" s="14" customFormat="1">
      <c r="A215" s="14"/>
      <c r="B215" s="237"/>
      <c r="C215" s="238"/>
      <c r="D215" s="228" t="s">
        <v>144</v>
      </c>
      <c r="E215" s="239" t="s">
        <v>34</v>
      </c>
      <c r="F215" s="240" t="s">
        <v>309</v>
      </c>
      <c r="G215" s="238"/>
      <c r="H215" s="241">
        <v>60.921599999999998</v>
      </c>
      <c r="I215" s="242"/>
      <c r="J215" s="238"/>
      <c r="K215" s="238"/>
      <c r="L215" s="243"/>
      <c r="M215" s="244"/>
      <c r="N215" s="245"/>
      <c r="O215" s="245"/>
      <c r="P215" s="245"/>
      <c r="Q215" s="245"/>
      <c r="R215" s="245"/>
      <c r="S215" s="245"/>
      <c r="T215" s="246"/>
      <c r="U215" s="14"/>
      <c r="V215" s="14"/>
      <c r="W215" s="14"/>
      <c r="X215" s="14"/>
      <c r="Y215" s="14"/>
      <c r="Z215" s="14"/>
      <c r="AA215" s="14"/>
      <c r="AB215" s="14"/>
      <c r="AC215" s="14"/>
      <c r="AD215" s="14"/>
      <c r="AE215" s="14"/>
      <c r="AT215" s="247" t="s">
        <v>144</v>
      </c>
      <c r="AU215" s="247" t="s">
        <v>88</v>
      </c>
      <c r="AV215" s="14" t="s">
        <v>88</v>
      </c>
      <c r="AW215" s="14" t="s">
        <v>146</v>
      </c>
      <c r="AX215" s="14" t="s">
        <v>79</v>
      </c>
      <c r="AY215" s="247" t="s">
        <v>132</v>
      </c>
    </row>
    <row r="216" s="16" customFormat="1">
      <c r="A216" s="16"/>
      <c r="B216" s="270"/>
      <c r="C216" s="271"/>
      <c r="D216" s="228" t="s">
        <v>144</v>
      </c>
      <c r="E216" s="272" t="s">
        <v>34</v>
      </c>
      <c r="F216" s="273" t="s">
        <v>291</v>
      </c>
      <c r="G216" s="271"/>
      <c r="H216" s="274">
        <v>279.26560000000001</v>
      </c>
      <c r="I216" s="275"/>
      <c r="J216" s="271"/>
      <c r="K216" s="271"/>
      <c r="L216" s="276"/>
      <c r="M216" s="277"/>
      <c r="N216" s="278"/>
      <c r="O216" s="278"/>
      <c r="P216" s="278"/>
      <c r="Q216" s="278"/>
      <c r="R216" s="278"/>
      <c r="S216" s="278"/>
      <c r="T216" s="279"/>
      <c r="U216" s="16"/>
      <c r="V216" s="16"/>
      <c r="W216" s="16"/>
      <c r="X216" s="16"/>
      <c r="Y216" s="16"/>
      <c r="Z216" s="16"/>
      <c r="AA216" s="16"/>
      <c r="AB216" s="16"/>
      <c r="AC216" s="16"/>
      <c r="AD216" s="16"/>
      <c r="AE216" s="16"/>
      <c r="AT216" s="280" t="s">
        <v>144</v>
      </c>
      <c r="AU216" s="280" t="s">
        <v>88</v>
      </c>
      <c r="AV216" s="16" t="s">
        <v>160</v>
      </c>
      <c r="AW216" s="16" t="s">
        <v>146</v>
      </c>
      <c r="AX216" s="16" t="s">
        <v>79</v>
      </c>
      <c r="AY216" s="280" t="s">
        <v>132</v>
      </c>
    </row>
    <row r="217" s="14" customFormat="1">
      <c r="A217" s="14"/>
      <c r="B217" s="237"/>
      <c r="C217" s="238"/>
      <c r="D217" s="228" t="s">
        <v>144</v>
      </c>
      <c r="E217" s="239" t="s">
        <v>34</v>
      </c>
      <c r="F217" s="240" t="s">
        <v>310</v>
      </c>
      <c r="G217" s="238"/>
      <c r="H217" s="241">
        <v>-261.57100000000003</v>
      </c>
      <c r="I217" s="242"/>
      <c r="J217" s="238"/>
      <c r="K217" s="238"/>
      <c r="L217" s="243"/>
      <c r="M217" s="244"/>
      <c r="N217" s="245"/>
      <c r="O217" s="245"/>
      <c r="P217" s="245"/>
      <c r="Q217" s="245"/>
      <c r="R217" s="245"/>
      <c r="S217" s="245"/>
      <c r="T217" s="246"/>
      <c r="U217" s="14"/>
      <c r="V217" s="14"/>
      <c r="W217" s="14"/>
      <c r="X217" s="14"/>
      <c r="Y217" s="14"/>
      <c r="Z217" s="14"/>
      <c r="AA217" s="14"/>
      <c r="AB217" s="14"/>
      <c r="AC217" s="14"/>
      <c r="AD217" s="14"/>
      <c r="AE217" s="14"/>
      <c r="AT217" s="247" t="s">
        <v>144</v>
      </c>
      <c r="AU217" s="247" t="s">
        <v>88</v>
      </c>
      <c r="AV217" s="14" t="s">
        <v>88</v>
      </c>
      <c r="AW217" s="14" t="s">
        <v>146</v>
      </c>
      <c r="AX217" s="14" t="s">
        <v>79</v>
      </c>
      <c r="AY217" s="247" t="s">
        <v>132</v>
      </c>
    </row>
    <row r="218" s="15" customFormat="1">
      <c r="A218" s="15"/>
      <c r="B218" s="248"/>
      <c r="C218" s="249"/>
      <c r="D218" s="228" t="s">
        <v>144</v>
      </c>
      <c r="E218" s="250" t="s">
        <v>34</v>
      </c>
      <c r="F218" s="251" t="s">
        <v>152</v>
      </c>
      <c r="G218" s="249"/>
      <c r="H218" s="252">
        <v>302.50821999999999</v>
      </c>
      <c r="I218" s="253"/>
      <c r="J218" s="249"/>
      <c r="K218" s="249"/>
      <c r="L218" s="254"/>
      <c r="M218" s="255"/>
      <c r="N218" s="256"/>
      <c r="O218" s="256"/>
      <c r="P218" s="256"/>
      <c r="Q218" s="256"/>
      <c r="R218" s="256"/>
      <c r="S218" s="256"/>
      <c r="T218" s="257"/>
      <c r="U218" s="15"/>
      <c r="V218" s="15"/>
      <c r="W218" s="15"/>
      <c r="X218" s="15"/>
      <c r="Y218" s="15"/>
      <c r="Z218" s="15"/>
      <c r="AA218" s="15"/>
      <c r="AB218" s="15"/>
      <c r="AC218" s="15"/>
      <c r="AD218" s="15"/>
      <c r="AE218" s="15"/>
      <c r="AT218" s="258" t="s">
        <v>144</v>
      </c>
      <c r="AU218" s="258" t="s">
        <v>88</v>
      </c>
      <c r="AV218" s="15" t="s">
        <v>140</v>
      </c>
      <c r="AW218" s="15" t="s">
        <v>146</v>
      </c>
      <c r="AX218" s="15" t="s">
        <v>23</v>
      </c>
      <c r="AY218" s="258" t="s">
        <v>132</v>
      </c>
    </row>
    <row r="219" s="2" customFormat="1" ht="37.8" customHeight="1">
      <c r="A219" s="42"/>
      <c r="B219" s="43"/>
      <c r="C219" s="208" t="s">
        <v>311</v>
      </c>
      <c r="D219" s="208" t="s">
        <v>135</v>
      </c>
      <c r="E219" s="209" t="s">
        <v>312</v>
      </c>
      <c r="F219" s="210" t="s">
        <v>313</v>
      </c>
      <c r="G219" s="211" t="s">
        <v>138</v>
      </c>
      <c r="H219" s="212">
        <v>261.57100000000003</v>
      </c>
      <c r="I219" s="213"/>
      <c r="J219" s="214">
        <f>ROUND(I219*H219,2)</f>
        <v>0</v>
      </c>
      <c r="K219" s="210" t="s">
        <v>139</v>
      </c>
      <c r="L219" s="48"/>
      <c r="M219" s="215" t="s">
        <v>34</v>
      </c>
      <c r="N219" s="216" t="s">
        <v>50</v>
      </c>
      <c r="O219" s="88"/>
      <c r="P219" s="217">
        <f>O219*H219</f>
        <v>0</v>
      </c>
      <c r="Q219" s="217">
        <v>0.00042999999999999999</v>
      </c>
      <c r="R219" s="217">
        <f>Q219*H219</f>
        <v>0.11247553</v>
      </c>
      <c r="S219" s="217">
        <v>0</v>
      </c>
      <c r="T219" s="218">
        <f>S219*H219</f>
        <v>0</v>
      </c>
      <c r="U219" s="42"/>
      <c r="V219" s="42"/>
      <c r="W219" s="42"/>
      <c r="X219" s="42"/>
      <c r="Y219" s="42"/>
      <c r="Z219" s="42"/>
      <c r="AA219" s="42"/>
      <c r="AB219" s="42"/>
      <c r="AC219" s="42"/>
      <c r="AD219" s="42"/>
      <c r="AE219" s="42"/>
      <c r="AR219" s="219" t="s">
        <v>211</v>
      </c>
      <c r="AT219" s="219" t="s">
        <v>135</v>
      </c>
      <c r="AU219" s="219" t="s">
        <v>88</v>
      </c>
      <c r="AY219" s="20" t="s">
        <v>132</v>
      </c>
      <c r="BE219" s="220">
        <f>IF(N219="základní",J219,0)</f>
        <v>0</v>
      </c>
      <c r="BF219" s="220">
        <f>IF(N219="snížená",J219,0)</f>
        <v>0</v>
      </c>
      <c r="BG219" s="220">
        <f>IF(N219="zákl. přenesená",J219,0)</f>
        <v>0</v>
      </c>
      <c r="BH219" s="220">
        <f>IF(N219="sníž. přenesená",J219,0)</f>
        <v>0</v>
      </c>
      <c r="BI219" s="220">
        <f>IF(N219="nulová",J219,0)</f>
        <v>0</v>
      </c>
      <c r="BJ219" s="20" t="s">
        <v>23</v>
      </c>
      <c r="BK219" s="220">
        <f>ROUND(I219*H219,2)</f>
        <v>0</v>
      </c>
      <c r="BL219" s="20" t="s">
        <v>211</v>
      </c>
      <c r="BM219" s="219" t="s">
        <v>314</v>
      </c>
    </row>
    <row r="220" s="2" customFormat="1">
      <c r="A220" s="42"/>
      <c r="B220" s="43"/>
      <c r="C220" s="44"/>
      <c r="D220" s="221" t="s">
        <v>142</v>
      </c>
      <c r="E220" s="44"/>
      <c r="F220" s="222" t="s">
        <v>315</v>
      </c>
      <c r="G220" s="44"/>
      <c r="H220" s="44"/>
      <c r="I220" s="223"/>
      <c r="J220" s="44"/>
      <c r="K220" s="44"/>
      <c r="L220" s="48"/>
      <c r="M220" s="224"/>
      <c r="N220" s="225"/>
      <c r="O220" s="88"/>
      <c r="P220" s="88"/>
      <c r="Q220" s="88"/>
      <c r="R220" s="88"/>
      <c r="S220" s="88"/>
      <c r="T220" s="89"/>
      <c r="U220" s="42"/>
      <c r="V220" s="42"/>
      <c r="W220" s="42"/>
      <c r="X220" s="42"/>
      <c r="Y220" s="42"/>
      <c r="Z220" s="42"/>
      <c r="AA220" s="42"/>
      <c r="AB220" s="42"/>
      <c r="AC220" s="42"/>
      <c r="AD220" s="42"/>
      <c r="AE220" s="42"/>
      <c r="AT220" s="20" t="s">
        <v>142</v>
      </c>
      <c r="AU220" s="20" t="s">
        <v>88</v>
      </c>
    </row>
    <row r="221" s="13" customFormat="1">
      <c r="A221" s="13"/>
      <c r="B221" s="226"/>
      <c r="C221" s="227"/>
      <c r="D221" s="228" t="s">
        <v>144</v>
      </c>
      <c r="E221" s="229" t="s">
        <v>34</v>
      </c>
      <c r="F221" s="230" t="s">
        <v>286</v>
      </c>
      <c r="G221" s="227"/>
      <c r="H221" s="229" t="s">
        <v>34</v>
      </c>
      <c r="I221" s="231"/>
      <c r="J221" s="227"/>
      <c r="K221" s="227"/>
      <c r="L221" s="232"/>
      <c r="M221" s="233"/>
      <c r="N221" s="234"/>
      <c r="O221" s="234"/>
      <c r="P221" s="234"/>
      <c r="Q221" s="234"/>
      <c r="R221" s="234"/>
      <c r="S221" s="234"/>
      <c r="T221" s="235"/>
      <c r="U221" s="13"/>
      <c r="V221" s="13"/>
      <c r="W221" s="13"/>
      <c r="X221" s="13"/>
      <c r="Y221" s="13"/>
      <c r="Z221" s="13"/>
      <c r="AA221" s="13"/>
      <c r="AB221" s="13"/>
      <c r="AC221" s="13"/>
      <c r="AD221" s="13"/>
      <c r="AE221" s="13"/>
      <c r="AT221" s="236" t="s">
        <v>144</v>
      </c>
      <c r="AU221" s="236" t="s">
        <v>88</v>
      </c>
      <c r="AV221" s="13" t="s">
        <v>23</v>
      </c>
      <c r="AW221" s="13" t="s">
        <v>146</v>
      </c>
      <c r="AX221" s="13" t="s">
        <v>79</v>
      </c>
      <c r="AY221" s="236" t="s">
        <v>132</v>
      </c>
    </row>
    <row r="222" s="14" customFormat="1">
      <c r="A222" s="14"/>
      <c r="B222" s="237"/>
      <c r="C222" s="238"/>
      <c r="D222" s="228" t="s">
        <v>144</v>
      </c>
      <c r="E222" s="239" t="s">
        <v>34</v>
      </c>
      <c r="F222" s="240" t="s">
        <v>316</v>
      </c>
      <c r="G222" s="238"/>
      <c r="H222" s="241">
        <v>42.515000000000001</v>
      </c>
      <c r="I222" s="242"/>
      <c r="J222" s="238"/>
      <c r="K222" s="238"/>
      <c r="L222" s="243"/>
      <c r="M222" s="244"/>
      <c r="N222" s="245"/>
      <c r="O222" s="245"/>
      <c r="P222" s="245"/>
      <c r="Q222" s="245"/>
      <c r="R222" s="245"/>
      <c r="S222" s="245"/>
      <c r="T222" s="246"/>
      <c r="U222" s="14"/>
      <c r="V222" s="14"/>
      <c r="W222" s="14"/>
      <c r="X222" s="14"/>
      <c r="Y222" s="14"/>
      <c r="Z222" s="14"/>
      <c r="AA222" s="14"/>
      <c r="AB222" s="14"/>
      <c r="AC222" s="14"/>
      <c r="AD222" s="14"/>
      <c r="AE222" s="14"/>
      <c r="AT222" s="247" t="s">
        <v>144</v>
      </c>
      <c r="AU222" s="247" t="s">
        <v>88</v>
      </c>
      <c r="AV222" s="14" t="s">
        <v>88</v>
      </c>
      <c r="AW222" s="14" t="s">
        <v>146</v>
      </c>
      <c r="AX222" s="14" t="s">
        <v>79</v>
      </c>
      <c r="AY222" s="247" t="s">
        <v>132</v>
      </c>
    </row>
    <row r="223" s="14" customFormat="1">
      <c r="A223" s="14"/>
      <c r="B223" s="237"/>
      <c r="C223" s="238"/>
      <c r="D223" s="228" t="s">
        <v>144</v>
      </c>
      <c r="E223" s="239" t="s">
        <v>34</v>
      </c>
      <c r="F223" s="240" t="s">
        <v>317</v>
      </c>
      <c r="G223" s="238"/>
      <c r="H223" s="241">
        <v>17.376000000000001</v>
      </c>
      <c r="I223" s="242"/>
      <c r="J223" s="238"/>
      <c r="K223" s="238"/>
      <c r="L223" s="243"/>
      <c r="M223" s="244"/>
      <c r="N223" s="245"/>
      <c r="O223" s="245"/>
      <c r="P223" s="245"/>
      <c r="Q223" s="245"/>
      <c r="R223" s="245"/>
      <c r="S223" s="245"/>
      <c r="T223" s="246"/>
      <c r="U223" s="14"/>
      <c r="V223" s="14"/>
      <c r="W223" s="14"/>
      <c r="X223" s="14"/>
      <c r="Y223" s="14"/>
      <c r="Z223" s="14"/>
      <c r="AA223" s="14"/>
      <c r="AB223" s="14"/>
      <c r="AC223" s="14"/>
      <c r="AD223" s="14"/>
      <c r="AE223" s="14"/>
      <c r="AT223" s="247" t="s">
        <v>144</v>
      </c>
      <c r="AU223" s="247" t="s">
        <v>88</v>
      </c>
      <c r="AV223" s="14" t="s">
        <v>88</v>
      </c>
      <c r="AW223" s="14" t="s">
        <v>146</v>
      </c>
      <c r="AX223" s="14" t="s">
        <v>79</v>
      </c>
      <c r="AY223" s="247" t="s">
        <v>132</v>
      </c>
    </row>
    <row r="224" s="16" customFormat="1">
      <c r="A224" s="16"/>
      <c r="B224" s="270"/>
      <c r="C224" s="271"/>
      <c r="D224" s="228" t="s">
        <v>144</v>
      </c>
      <c r="E224" s="272" t="s">
        <v>34</v>
      </c>
      <c r="F224" s="273" t="s">
        <v>291</v>
      </c>
      <c r="G224" s="271"/>
      <c r="H224" s="274">
        <v>59.890999999999998</v>
      </c>
      <c r="I224" s="275"/>
      <c r="J224" s="271"/>
      <c r="K224" s="271"/>
      <c r="L224" s="276"/>
      <c r="M224" s="277"/>
      <c r="N224" s="278"/>
      <c r="O224" s="278"/>
      <c r="P224" s="278"/>
      <c r="Q224" s="278"/>
      <c r="R224" s="278"/>
      <c r="S224" s="278"/>
      <c r="T224" s="279"/>
      <c r="U224" s="16"/>
      <c r="V224" s="16"/>
      <c r="W224" s="16"/>
      <c r="X224" s="16"/>
      <c r="Y224" s="16"/>
      <c r="Z224" s="16"/>
      <c r="AA224" s="16"/>
      <c r="AB224" s="16"/>
      <c r="AC224" s="16"/>
      <c r="AD224" s="16"/>
      <c r="AE224" s="16"/>
      <c r="AT224" s="280" t="s">
        <v>144</v>
      </c>
      <c r="AU224" s="280" t="s">
        <v>88</v>
      </c>
      <c r="AV224" s="16" t="s">
        <v>160</v>
      </c>
      <c r="AW224" s="16" t="s">
        <v>146</v>
      </c>
      <c r="AX224" s="16" t="s">
        <v>79</v>
      </c>
      <c r="AY224" s="280" t="s">
        <v>132</v>
      </c>
    </row>
    <row r="225" s="13" customFormat="1">
      <c r="A225" s="13"/>
      <c r="B225" s="226"/>
      <c r="C225" s="227"/>
      <c r="D225" s="228" t="s">
        <v>144</v>
      </c>
      <c r="E225" s="229" t="s">
        <v>34</v>
      </c>
      <c r="F225" s="230" t="s">
        <v>292</v>
      </c>
      <c r="G225" s="227"/>
      <c r="H225" s="229" t="s">
        <v>34</v>
      </c>
      <c r="I225" s="231"/>
      <c r="J225" s="227"/>
      <c r="K225" s="227"/>
      <c r="L225" s="232"/>
      <c r="M225" s="233"/>
      <c r="N225" s="234"/>
      <c r="O225" s="234"/>
      <c r="P225" s="234"/>
      <c r="Q225" s="234"/>
      <c r="R225" s="234"/>
      <c r="S225" s="234"/>
      <c r="T225" s="235"/>
      <c r="U225" s="13"/>
      <c r="V225" s="13"/>
      <c r="W225" s="13"/>
      <c r="X225" s="13"/>
      <c r="Y225" s="13"/>
      <c r="Z225" s="13"/>
      <c r="AA225" s="13"/>
      <c r="AB225" s="13"/>
      <c r="AC225" s="13"/>
      <c r="AD225" s="13"/>
      <c r="AE225" s="13"/>
      <c r="AT225" s="236" t="s">
        <v>144</v>
      </c>
      <c r="AU225" s="236" t="s">
        <v>88</v>
      </c>
      <c r="AV225" s="13" t="s">
        <v>23</v>
      </c>
      <c r="AW225" s="13" t="s">
        <v>146</v>
      </c>
      <c r="AX225" s="13" t="s">
        <v>79</v>
      </c>
      <c r="AY225" s="236" t="s">
        <v>132</v>
      </c>
    </row>
    <row r="226" s="14" customFormat="1">
      <c r="A226" s="14"/>
      <c r="B226" s="237"/>
      <c r="C226" s="238"/>
      <c r="D226" s="228" t="s">
        <v>144</v>
      </c>
      <c r="E226" s="239" t="s">
        <v>34</v>
      </c>
      <c r="F226" s="240" t="s">
        <v>318</v>
      </c>
      <c r="G226" s="238"/>
      <c r="H226" s="241">
        <v>67.183999999999998</v>
      </c>
      <c r="I226" s="242"/>
      <c r="J226" s="238"/>
      <c r="K226" s="238"/>
      <c r="L226" s="243"/>
      <c r="M226" s="244"/>
      <c r="N226" s="245"/>
      <c r="O226" s="245"/>
      <c r="P226" s="245"/>
      <c r="Q226" s="245"/>
      <c r="R226" s="245"/>
      <c r="S226" s="245"/>
      <c r="T226" s="246"/>
      <c r="U226" s="14"/>
      <c r="V226" s="14"/>
      <c r="W226" s="14"/>
      <c r="X226" s="14"/>
      <c r="Y226" s="14"/>
      <c r="Z226" s="14"/>
      <c r="AA226" s="14"/>
      <c r="AB226" s="14"/>
      <c r="AC226" s="14"/>
      <c r="AD226" s="14"/>
      <c r="AE226" s="14"/>
      <c r="AT226" s="247" t="s">
        <v>144</v>
      </c>
      <c r="AU226" s="247" t="s">
        <v>88</v>
      </c>
      <c r="AV226" s="14" t="s">
        <v>88</v>
      </c>
      <c r="AW226" s="14" t="s">
        <v>146</v>
      </c>
      <c r="AX226" s="14" t="s">
        <v>79</v>
      </c>
      <c r="AY226" s="247" t="s">
        <v>132</v>
      </c>
    </row>
    <row r="227" s="14" customFormat="1">
      <c r="A227" s="14"/>
      <c r="B227" s="237"/>
      <c r="C227" s="238"/>
      <c r="D227" s="228" t="s">
        <v>144</v>
      </c>
      <c r="E227" s="239" t="s">
        <v>34</v>
      </c>
      <c r="F227" s="240" t="s">
        <v>319</v>
      </c>
      <c r="G227" s="238"/>
      <c r="H227" s="241">
        <v>8.6400000000000006</v>
      </c>
      <c r="I227" s="242"/>
      <c r="J227" s="238"/>
      <c r="K227" s="238"/>
      <c r="L227" s="243"/>
      <c r="M227" s="244"/>
      <c r="N227" s="245"/>
      <c r="O227" s="245"/>
      <c r="P227" s="245"/>
      <c r="Q227" s="245"/>
      <c r="R227" s="245"/>
      <c r="S227" s="245"/>
      <c r="T227" s="246"/>
      <c r="U227" s="14"/>
      <c r="V227" s="14"/>
      <c r="W227" s="14"/>
      <c r="X227" s="14"/>
      <c r="Y227" s="14"/>
      <c r="Z227" s="14"/>
      <c r="AA227" s="14"/>
      <c r="AB227" s="14"/>
      <c r="AC227" s="14"/>
      <c r="AD227" s="14"/>
      <c r="AE227" s="14"/>
      <c r="AT227" s="247" t="s">
        <v>144</v>
      </c>
      <c r="AU227" s="247" t="s">
        <v>88</v>
      </c>
      <c r="AV227" s="14" t="s">
        <v>88</v>
      </c>
      <c r="AW227" s="14" t="s">
        <v>146</v>
      </c>
      <c r="AX227" s="14" t="s">
        <v>79</v>
      </c>
      <c r="AY227" s="247" t="s">
        <v>132</v>
      </c>
    </row>
    <row r="228" s="16" customFormat="1">
      <c r="A228" s="16"/>
      <c r="B228" s="270"/>
      <c r="C228" s="271"/>
      <c r="D228" s="228" t="s">
        <v>144</v>
      </c>
      <c r="E228" s="272" t="s">
        <v>34</v>
      </c>
      <c r="F228" s="273" t="s">
        <v>291</v>
      </c>
      <c r="G228" s="271"/>
      <c r="H228" s="274">
        <v>75.823999999999998</v>
      </c>
      <c r="I228" s="275"/>
      <c r="J228" s="271"/>
      <c r="K228" s="271"/>
      <c r="L228" s="276"/>
      <c r="M228" s="277"/>
      <c r="N228" s="278"/>
      <c r="O228" s="278"/>
      <c r="P228" s="278"/>
      <c r="Q228" s="278"/>
      <c r="R228" s="278"/>
      <c r="S228" s="278"/>
      <c r="T228" s="279"/>
      <c r="U228" s="16"/>
      <c r="V228" s="16"/>
      <c r="W228" s="16"/>
      <c r="X228" s="16"/>
      <c r="Y228" s="16"/>
      <c r="Z228" s="16"/>
      <c r="AA228" s="16"/>
      <c r="AB228" s="16"/>
      <c r="AC228" s="16"/>
      <c r="AD228" s="16"/>
      <c r="AE228" s="16"/>
      <c r="AT228" s="280" t="s">
        <v>144</v>
      </c>
      <c r="AU228" s="280" t="s">
        <v>88</v>
      </c>
      <c r="AV228" s="16" t="s">
        <v>160</v>
      </c>
      <c r="AW228" s="16" t="s">
        <v>146</v>
      </c>
      <c r="AX228" s="16" t="s">
        <v>79</v>
      </c>
      <c r="AY228" s="280" t="s">
        <v>132</v>
      </c>
    </row>
    <row r="229" s="13" customFormat="1">
      <c r="A229" s="13"/>
      <c r="B229" s="226"/>
      <c r="C229" s="227"/>
      <c r="D229" s="228" t="s">
        <v>144</v>
      </c>
      <c r="E229" s="229" t="s">
        <v>34</v>
      </c>
      <c r="F229" s="230" t="s">
        <v>296</v>
      </c>
      <c r="G229" s="227"/>
      <c r="H229" s="229" t="s">
        <v>34</v>
      </c>
      <c r="I229" s="231"/>
      <c r="J229" s="227"/>
      <c r="K229" s="227"/>
      <c r="L229" s="232"/>
      <c r="M229" s="233"/>
      <c r="N229" s="234"/>
      <c r="O229" s="234"/>
      <c r="P229" s="234"/>
      <c r="Q229" s="234"/>
      <c r="R229" s="234"/>
      <c r="S229" s="234"/>
      <c r="T229" s="235"/>
      <c r="U229" s="13"/>
      <c r="V229" s="13"/>
      <c r="W229" s="13"/>
      <c r="X229" s="13"/>
      <c r="Y229" s="13"/>
      <c r="Z229" s="13"/>
      <c r="AA229" s="13"/>
      <c r="AB229" s="13"/>
      <c r="AC229" s="13"/>
      <c r="AD229" s="13"/>
      <c r="AE229" s="13"/>
      <c r="AT229" s="236" t="s">
        <v>144</v>
      </c>
      <c r="AU229" s="236" t="s">
        <v>88</v>
      </c>
      <c r="AV229" s="13" t="s">
        <v>23</v>
      </c>
      <c r="AW229" s="13" t="s">
        <v>146</v>
      </c>
      <c r="AX229" s="13" t="s">
        <v>79</v>
      </c>
      <c r="AY229" s="236" t="s">
        <v>132</v>
      </c>
    </row>
    <row r="230" s="14" customFormat="1">
      <c r="A230" s="14"/>
      <c r="B230" s="237"/>
      <c r="C230" s="238"/>
      <c r="D230" s="228" t="s">
        <v>144</v>
      </c>
      <c r="E230" s="239" t="s">
        <v>34</v>
      </c>
      <c r="F230" s="240" t="s">
        <v>320</v>
      </c>
      <c r="G230" s="238"/>
      <c r="H230" s="241">
        <v>121.38</v>
      </c>
      <c r="I230" s="242"/>
      <c r="J230" s="238"/>
      <c r="K230" s="238"/>
      <c r="L230" s="243"/>
      <c r="M230" s="244"/>
      <c r="N230" s="245"/>
      <c r="O230" s="245"/>
      <c r="P230" s="245"/>
      <c r="Q230" s="245"/>
      <c r="R230" s="245"/>
      <c r="S230" s="245"/>
      <c r="T230" s="246"/>
      <c r="U230" s="14"/>
      <c r="V230" s="14"/>
      <c r="W230" s="14"/>
      <c r="X230" s="14"/>
      <c r="Y230" s="14"/>
      <c r="Z230" s="14"/>
      <c r="AA230" s="14"/>
      <c r="AB230" s="14"/>
      <c r="AC230" s="14"/>
      <c r="AD230" s="14"/>
      <c r="AE230" s="14"/>
      <c r="AT230" s="247" t="s">
        <v>144</v>
      </c>
      <c r="AU230" s="247" t="s">
        <v>88</v>
      </c>
      <c r="AV230" s="14" t="s">
        <v>88</v>
      </c>
      <c r="AW230" s="14" t="s">
        <v>146</v>
      </c>
      <c r="AX230" s="14" t="s">
        <v>79</v>
      </c>
      <c r="AY230" s="247" t="s">
        <v>132</v>
      </c>
    </row>
    <row r="231" s="14" customFormat="1">
      <c r="A231" s="14"/>
      <c r="B231" s="237"/>
      <c r="C231" s="238"/>
      <c r="D231" s="228" t="s">
        <v>144</v>
      </c>
      <c r="E231" s="239" t="s">
        <v>34</v>
      </c>
      <c r="F231" s="240" t="s">
        <v>321</v>
      </c>
      <c r="G231" s="238"/>
      <c r="H231" s="241">
        <v>4.4756</v>
      </c>
      <c r="I231" s="242"/>
      <c r="J231" s="238"/>
      <c r="K231" s="238"/>
      <c r="L231" s="243"/>
      <c r="M231" s="244"/>
      <c r="N231" s="245"/>
      <c r="O231" s="245"/>
      <c r="P231" s="245"/>
      <c r="Q231" s="245"/>
      <c r="R231" s="245"/>
      <c r="S231" s="245"/>
      <c r="T231" s="246"/>
      <c r="U231" s="14"/>
      <c r="V231" s="14"/>
      <c r="W231" s="14"/>
      <c r="X231" s="14"/>
      <c r="Y231" s="14"/>
      <c r="Z231" s="14"/>
      <c r="AA231" s="14"/>
      <c r="AB231" s="14"/>
      <c r="AC231" s="14"/>
      <c r="AD231" s="14"/>
      <c r="AE231" s="14"/>
      <c r="AT231" s="247" t="s">
        <v>144</v>
      </c>
      <c r="AU231" s="247" t="s">
        <v>88</v>
      </c>
      <c r="AV231" s="14" t="s">
        <v>88</v>
      </c>
      <c r="AW231" s="14" t="s">
        <v>146</v>
      </c>
      <c r="AX231" s="14" t="s">
        <v>79</v>
      </c>
      <c r="AY231" s="247" t="s">
        <v>132</v>
      </c>
    </row>
    <row r="232" s="16" customFormat="1">
      <c r="A232" s="16"/>
      <c r="B232" s="270"/>
      <c r="C232" s="271"/>
      <c r="D232" s="228" t="s">
        <v>144</v>
      </c>
      <c r="E232" s="272" t="s">
        <v>34</v>
      </c>
      <c r="F232" s="273" t="s">
        <v>291</v>
      </c>
      <c r="G232" s="271"/>
      <c r="H232" s="274">
        <v>125.8556</v>
      </c>
      <c r="I232" s="275"/>
      <c r="J232" s="271"/>
      <c r="K232" s="271"/>
      <c r="L232" s="276"/>
      <c r="M232" s="277"/>
      <c r="N232" s="278"/>
      <c r="O232" s="278"/>
      <c r="P232" s="278"/>
      <c r="Q232" s="278"/>
      <c r="R232" s="278"/>
      <c r="S232" s="278"/>
      <c r="T232" s="279"/>
      <c r="U232" s="16"/>
      <c r="V232" s="16"/>
      <c r="W232" s="16"/>
      <c r="X232" s="16"/>
      <c r="Y232" s="16"/>
      <c r="Z232" s="16"/>
      <c r="AA232" s="16"/>
      <c r="AB232" s="16"/>
      <c r="AC232" s="16"/>
      <c r="AD232" s="16"/>
      <c r="AE232" s="16"/>
      <c r="AT232" s="280" t="s">
        <v>144</v>
      </c>
      <c r="AU232" s="280" t="s">
        <v>88</v>
      </c>
      <c r="AV232" s="16" t="s">
        <v>160</v>
      </c>
      <c r="AW232" s="16" t="s">
        <v>146</v>
      </c>
      <c r="AX232" s="16" t="s">
        <v>79</v>
      </c>
      <c r="AY232" s="280" t="s">
        <v>132</v>
      </c>
    </row>
    <row r="233" s="15" customFormat="1">
      <c r="A233" s="15"/>
      <c r="B233" s="248"/>
      <c r="C233" s="249"/>
      <c r="D233" s="228" t="s">
        <v>144</v>
      </c>
      <c r="E233" s="250" t="s">
        <v>34</v>
      </c>
      <c r="F233" s="251" t="s">
        <v>152</v>
      </c>
      <c r="G233" s="249"/>
      <c r="H233" s="252">
        <v>261.57060000000001</v>
      </c>
      <c r="I233" s="253"/>
      <c r="J233" s="249"/>
      <c r="K233" s="249"/>
      <c r="L233" s="254"/>
      <c r="M233" s="255"/>
      <c r="N233" s="256"/>
      <c r="O233" s="256"/>
      <c r="P233" s="256"/>
      <c r="Q233" s="256"/>
      <c r="R233" s="256"/>
      <c r="S233" s="256"/>
      <c r="T233" s="257"/>
      <c r="U233" s="15"/>
      <c r="V233" s="15"/>
      <c r="W233" s="15"/>
      <c r="X233" s="15"/>
      <c r="Y233" s="15"/>
      <c r="Z233" s="15"/>
      <c r="AA233" s="15"/>
      <c r="AB233" s="15"/>
      <c r="AC233" s="15"/>
      <c r="AD233" s="15"/>
      <c r="AE233" s="15"/>
      <c r="AT233" s="258" t="s">
        <v>144</v>
      </c>
      <c r="AU233" s="258" t="s">
        <v>88</v>
      </c>
      <c r="AV233" s="15" t="s">
        <v>140</v>
      </c>
      <c r="AW233" s="15" t="s">
        <v>146</v>
      </c>
      <c r="AX233" s="15" t="s">
        <v>23</v>
      </c>
      <c r="AY233" s="258" t="s">
        <v>132</v>
      </c>
    </row>
    <row r="234" s="2" customFormat="1" ht="16.5" customHeight="1">
      <c r="A234" s="42"/>
      <c r="B234" s="43"/>
      <c r="C234" s="260" t="s">
        <v>322</v>
      </c>
      <c r="D234" s="260" t="s">
        <v>227</v>
      </c>
      <c r="E234" s="261" t="s">
        <v>323</v>
      </c>
      <c r="F234" s="262" t="s">
        <v>324</v>
      </c>
      <c r="G234" s="263" t="s">
        <v>138</v>
      </c>
      <c r="H234" s="264">
        <v>1646.694</v>
      </c>
      <c r="I234" s="265"/>
      <c r="J234" s="266">
        <f>ROUND(I234*H234,2)</f>
        <v>0</v>
      </c>
      <c r="K234" s="262" t="s">
        <v>139</v>
      </c>
      <c r="L234" s="267"/>
      <c r="M234" s="268" t="s">
        <v>34</v>
      </c>
      <c r="N234" s="269" t="s">
        <v>50</v>
      </c>
      <c r="O234" s="88"/>
      <c r="P234" s="217">
        <f>O234*H234</f>
        <v>0</v>
      </c>
      <c r="Q234" s="217">
        <v>0.0019</v>
      </c>
      <c r="R234" s="217">
        <f>Q234*H234</f>
        <v>3.1287186</v>
      </c>
      <c r="S234" s="217">
        <v>0</v>
      </c>
      <c r="T234" s="218">
        <f>S234*H234</f>
        <v>0</v>
      </c>
      <c r="U234" s="42"/>
      <c r="V234" s="42"/>
      <c r="W234" s="42"/>
      <c r="X234" s="42"/>
      <c r="Y234" s="42"/>
      <c r="Z234" s="42"/>
      <c r="AA234" s="42"/>
      <c r="AB234" s="42"/>
      <c r="AC234" s="42"/>
      <c r="AD234" s="42"/>
      <c r="AE234" s="42"/>
      <c r="AR234" s="219" t="s">
        <v>230</v>
      </c>
      <c r="AT234" s="219" t="s">
        <v>227</v>
      </c>
      <c r="AU234" s="219" t="s">
        <v>88</v>
      </c>
      <c r="AY234" s="20" t="s">
        <v>132</v>
      </c>
      <c r="BE234" s="220">
        <f>IF(N234="základní",J234,0)</f>
        <v>0</v>
      </c>
      <c r="BF234" s="220">
        <f>IF(N234="snížená",J234,0)</f>
        <v>0</v>
      </c>
      <c r="BG234" s="220">
        <f>IF(N234="zákl. přenesená",J234,0)</f>
        <v>0</v>
      </c>
      <c r="BH234" s="220">
        <f>IF(N234="sníž. přenesená",J234,0)</f>
        <v>0</v>
      </c>
      <c r="BI234" s="220">
        <f>IF(N234="nulová",J234,0)</f>
        <v>0</v>
      </c>
      <c r="BJ234" s="20" t="s">
        <v>23</v>
      </c>
      <c r="BK234" s="220">
        <f>ROUND(I234*H234,2)</f>
        <v>0</v>
      </c>
      <c r="BL234" s="20" t="s">
        <v>211</v>
      </c>
      <c r="BM234" s="219" t="s">
        <v>325</v>
      </c>
    </row>
    <row r="235" s="14" customFormat="1">
      <c r="A235" s="14"/>
      <c r="B235" s="237"/>
      <c r="C235" s="238"/>
      <c r="D235" s="228" t="s">
        <v>144</v>
      </c>
      <c r="E235" s="239" t="s">
        <v>34</v>
      </c>
      <c r="F235" s="240" t="s">
        <v>159</v>
      </c>
      <c r="G235" s="238"/>
      <c r="H235" s="241">
        <v>1412.865</v>
      </c>
      <c r="I235" s="242"/>
      <c r="J235" s="238"/>
      <c r="K235" s="238"/>
      <c r="L235" s="243"/>
      <c r="M235" s="244"/>
      <c r="N235" s="245"/>
      <c r="O235" s="245"/>
      <c r="P235" s="245"/>
      <c r="Q235" s="245"/>
      <c r="R235" s="245"/>
      <c r="S235" s="245"/>
      <c r="T235" s="246"/>
      <c r="U235" s="14"/>
      <c r="V235" s="14"/>
      <c r="W235" s="14"/>
      <c r="X235" s="14"/>
      <c r="Y235" s="14"/>
      <c r="Z235" s="14"/>
      <c r="AA235" s="14"/>
      <c r="AB235" s="14"/>
      <c r="AC235" s="14"/>
      <c r="AD235" s="14"/>
      <c r="AE235" s="14"/>
      <c r="AT235" s="247" t="s">
        <v>144</v>
      </c>
      <c r="AU235" s="247" t="s">
        <v>88</v>
      </c>
      <c r="AV235" s="14" t="s">
        <v>88</v>
      </c>
      <c r="AW235" s="14" t="s">
        <v>146</v>
      </c>
      <c r="AX235" s="14" t="s">
        <v>23</v>
      </c>
      <c r="AY235" s="247" t="s">
        <v>132</v>
      </c>
    </row>
    <row r="236" s="14" customFormat="1">
      <c r="A236" s="14"/>
      <c r="B236" s="237"/>
      <c r="C236" s="238"/>
      <c r="D236" s="228" t="s">
        <v>144</v>
      </c>
      <c r="E236" s="238"/>
      <c r="F236" s="240" t="s">
        <v>326</v>
      </c>
      <c r="G236" s="238"/>
      <c r="H236" s="241">
        <v>1646.694</v>
      </c>
      <c r="I236" s="242"/>
      <c r="J236" s="238"/>
      <c r="K236" s="238"/>
      <c r="L236" s="243"/>
      <c r="M236" s="244"/>
      <c r="N236" s="245"/>
      <c r="O236" s="245"/>
      <c r="P236" s="245"/>
      <c r="Q236" s="245"/>
      <c r="R236" s="245"/>
      <c r="S236" s="245"/>
      <c r="T236" s="246"/>
      <c r="U236" s="14"/>
      <c r="V236" s="14"/>
      <c r="W236" s="14"/>
      <c r="X236" s="14"/>
      <c r="Y236" s="14"/>
      <c r="Z236" s="14"/>
      <c r="AA236" s="14"/>
      <c r="AB236" s="14"/>
      <c r="AC236" s="14"/>
      <c r="AD236" s="14"/>
      <c r="AE236" s="14"/>
      <c r="AT236" s="247" t="s">
        <v>144</v>
      </c>
      <c r="AU236" s="247" t="s">
        <v>88</v>
      </c>
      <c r="AV236" s="14" t="s">
        <v>88</v>
      </c>
      <c r="AW236" s="14" t="s">
        <v>4</v>
      </c>
      <c r="AX236" s="14" t="s">
        <v>23</v>
      </c>
      <c r="AY236" s="247" t="s">
        <v>132</v>
      </c>
    </row>
    <row r="237" s="2" customFormat="1" ht="24.15" customHeight="1">
      <c r="A237" s="42"/>
      <c r="B237" s="43"/>
      <c r="C237" s="208" t="s">
        <v>327</v>
      </c>
      <c r="D237" s="208" t="s">
        <v>135</v>
      </c>
      <c r="E237" s="209" t="s">
        <v>328</v>
      </c>
      <c r="F237" s="210" t="s">
        <v>329</v>
      </c>
      <c r="G237" s="211" t="s">
        <v>176</v>
      </c>
      <c r="H237" s="212">
        <v>3.6850000000000001</v>
      </c>
      <c r="I237" s="213"/>
      <c r="J237" s="214">
        <f>ROUND(I237*H237,2)</f>
        <v>0</v>
      </c>
      <c r="K237" s="210" t="s">
        <v>139</v>
      </c>
      <c r="L237" s="48"/>
      <c r="M237" s="215" t="s">
        <v>34</v>
      </c>
      <c r="N237" s="216" t="s">
        <v>50</v>
      </c>
      <c r="O237" s="88"/>
      <c r="P237" s="217">
        <f>O237*H237</f>
        <v>0</v>
      </c>
      <c r="Q237" s="217">
        <v>0</v>
      </c>
      <c r="R237" s="217">
        <f>Q237*H237</f>
        <v>0</v>
      </c>
      <c r="S237" s="217">
        <v>0</v>
      </c>
      <c r="T237" s="218">
        <f>S237*H237</f>
        <v>0</v>
      </c>
      <c r="U237" s="42"/>
      <c r="V237" s="42"/>
      <c r="W237" s="42"/>
      <c r="X237" s="42"/>
      <c r="Y237" s="42"/>
      <c r="Z237" s="42"/>
      <c r="AA237" s="42"/>
      <c r="AB237" s="42"/>
      <c r="AC237" s="42"/>
      <c r="AD237" s="42"/>
      <c r="AE237" s="42"/>
      <c r="AR237" s="219" t="s">
        <v>211</v>
      </c>
      <c r="AT237" s="219" t="s">
        <v>135</v>
      </c>
      <c r="AU237" s="219" t="s">
        <v>88</v>
      </c>
      <c r="AY237" s="20" t="s">
        <v>132</v>
      </c>
      <c r="BE237" s="220">
        <f>IF(N237="základní",J237,0)</f>
        <v>0</v>
      </c>
      <c r="BF237" s="220">
        <f>IF(N237="snížená",J237,0)</f>
        <v>0</v>
      </c>
      <c r="BG237" s="220">
        <f>IF(N237="zákl. přenesená",J237,0)</f>
        <v>0</v>
      </c>
      <c r="BH237" s="220">
        <f>IF(N237="sníž. přenesená",J237,0)</f>
        <v>0</v>
      </c>
      <c r="BI237" s="220">
        <f>IF(N237="nulová",J237,0)</f>
        <v>0</v>
      </c>
      <c r="BJ237" s="20" t="s">
        <v>23</v>
      </c>
      <c r="BK237" s="220">
        <f>ROUND(I237*H237,2)</f>
        <v>0</v>
      </c>
      <c r="BL237" s="20" t="s">
        <v>211</v>
      </c>
      <c r="BM237" s="219" t="s">
        <v>330</v>
      </c>
    </row>
    <row r="238" s="2" customFormat="1">
      <c r="A238" s="42"/>
      <c r="B238" s="43"/>
      <c r="C238" s="44"/>
      <c r="D238" s="221" t="s">
        <v>142</v>
      </c>
      <c r="E238" s="44"/>
      <c r="F238" s="222" t="s">
        <v>331</v>
      </c>
      <c r="G238" s="44"/>
      <c r="H238" s="44"/>
      <c r="I238" s="223"/>
      <c r="J238" s="44"/>
      <c r="K238" s="44"/>
      <c r="L238" s="48"/>
      <c r="M238" s="224"/>
      <c r="N238" s="225"/>
      <c r="O238" s="88"/>
      <c r="P238" s="88"/>
      <c r="Q238" s="88"/>
      <c r="R238" s="88"/>
      <c r="S238" s="88"/>
      <c r="T238" s="89"/>
      <c r="U238" s="42"/>
      <c r="V238" s="42"/>
      <c r="W238" s="42"/>
      <c r="X238" s="42"/>
      <c r="Y238" s="42"/>
      <c r="Z238" s="42"/>
      <c r="AA238" s="42"/>
      <c r="AB238" s="42"/>
      <c r="AC238" s="42"/>
      <c r="AD238" s="42"/>
      <c r="AE238" s="42"/>
      <c r="AT238" s="20" t="s">
        <v>142</v>
      </c>
      <c r="AU238" s="20" t="s">
        <v>88</v>
      </c>
    </row>
    <row r="239" s="12" customFormat="1" ht="22.8" customHeight="1">
      <c r="A239" s="12"/>
      <c r="B239" s="192"/>
      <c r="C239" s="193"/>
      <c r="D239" s="194" t="s">
        <v>78</v>
      </c>
      <c r="E239" s="206" t="s">
        <v>332</v>
      </c>
      <c r="F239" s="206" t="s">
        <v>333</v>
      </c>
      <c r="G239" s="193"/>
      <c r="H239" s="193"/>
      <c r="I239" s="196"/>
      <c r="J239" s="207">
        <f>BK239</f>
        <v>0</v>
      </c>
      <c r="K239" s="193"/>
      <c r="L239" s="198"/>
      <c r="M239" s="199"/>
      <c r="N239" s="200"/>
      <c r="O239" s="200"/>
      <c r="P239" s="201">
        <f>SUM(P240:P277)</f>
        <v>0</v>
      </c>
      <c r="Q239" s="200"/>
      <c r="R239" s="201">
        <f>SUM(R240:R277)</f>
        <v>11.350147659999999</v>
      </c>
      <c r="S239" s="200"/>
      <c r="T239" s="202">
        <f>SUM(T240:T277)</f>
        <v>19.004100000000001</v>
      </c>
      <c r="U239" s="12"/>
      <c r="V239" s="12"/>
      <c r="W239" s="12"/>
      <c r="X239" s="12"/>
      <c r="Y239" s="12"/>
      <c r="Z239" s="12"/>
      <c r="AA239" s="12"/>
      <c r="AB239" s="12"/>
      <c r="AC239" s="12"/>
      <c r="AD239" s="12"/>
      <c r="AE239" s="12"/>
      <c r="AR239" s="203" t="s">
        <v>88</v>
      </c>
      <c r="AT239" s="204" t="s">
        <v>78</v>
      </c>
      <c r="AU239" s="204" t="s">
        <v>23</v>
      </c>
      <c r="AY239" s="203" t="s">
        <v>132</v>
      </c>
      <c r="BK239" s="205">
        <f>SUM(BK240:BK277)</f>
        <v>0</v>
      </c>
    </row>
    <row r="240" s="2" customFormat="1" ht="24.15" customHeight="1">
      <c r="A240" s="42"/>
      <c r="B240" s="43"/>
      <c r="C240" s="208" t="s">
        <v>334</v>
      </c>
      <c r="D240" s="208" t="s">
        <v>135</v>
      </c>
      <c r="E240" s="209" t="s">
        <v>335</v>
      </c>
      <c r="F240" s="210" t="s">
        <v>336</v>
      </c>
      <c r="G240" s="211" t="s">
        <v>138</v>
      </c>
      <c r="H240" s="212">
        <v>132.44</v>
      </c>
      <c r="I240" s="213"/>
      <c r="J240" s="214">
        <f>ROUND(I240*H240,2)</f>
        <v>0</v>
      </c>
      <c r="K240" s="210" t="s">
        <v>139</v>
      </c>
      <c r="L240" s="48"/>
      <c r="M240" s="215" t="s">
        <v>34</v>
      </c>
      <c r="N240" s="216" t="s">
        <v>50</v>
      </c>
      <c r="O240" s="88"/>
      <c r="P240" s="217">
        <f>O240*H240</f>
        <v>0</v>
      </c>
      <c r="Q240" s="217">
        <v>0.0060000000000000001</v>
      </c>
      <c r="R240" s="217">
        <f>Q240*H240</f>
        <v>0.79464000000000001</v>
      </c>
      <c r="S240" s="217">
        <v>0</v>
      </c>
      <c r="T240" s="218">
        <f>S240*H240</f>
        <v>0</v>
      </c>
      <c r="U240" s="42"/>
      <c r="V240" s="42"/>
      <c r="W240" s="42"/>
      <c r="X240" s="42"/>
      <c r="Y240" s="42"/>
      <c r="Z240" s="42"/>
      <c r="AA240" s="42"/>
      <c r="AB240" s="42"/>
      <c r="AC240" s="42"/>
      <c r="AD240" s="42"/>
      <c r="AE240" s="42"/>
      <c r="AR240" s="219" t="s">
        <v>211</v>
      </c>
      <c r="AT240" s="219" t="s">
        <v>135</v>
      </c>
      <c r="AU240" s="219" t="s">
        <v>88</v>
      </c>
      <c r="AY240" s="20" t="s">
        <v>132</v>
      </c>
      <c r="BE240" s="220">
        <f>IF(N240="základní",J240,0)</f>
        <v>0</v>
      </c>
      <c r="BF240" s="220">
        <f>IF(N240="snížená",J240,0)</f>
        <v>0</v>
      </c>
      <c r="BG240" s="220">
        <f>IF(N240="zákl. přenesená",J240,0)</f>
        <v>0</v>
      </c>
      <c r="BH240" s="220">
        <f>IF(N240="sníž. přenesená",J240,0)</f>
        <v>0</v>
      </c>
      <c r="BI240" s="220">
        <f>IF(N240="nulová",J240,0)</f>
        <v>0</v>
      </c>
      <c r="BJ240" s="20" t="s">
        <v>23</v>
      </c>
      <c r="BK240" s="220">
        <f>ROUND(I240*H240,2)</f>
        <v>0</v>
      </c>
      <c r="BL240" s="20" t="s">
        <v>211</v>
      </c>
      <c r="BM240" s="219" t="s">
        <v>337</v>
      </c>
    </row>
    <row r="241" s="2" customFormat="1">
      <c r="A241" s="42"/>
      <c r="B241" s="43"/>
      <c r="C241" s="44"/>
      <c r="D241" s="221" t="s">
        <v>142</v>
      </c>
      <c r="E241" s="44"/>
      <c r="F241" s="222" t="s">
        <v>338</v>
      </c>
      <c r="G241" s="44"/>
      <c r="H241" s="44"/>
      <c r="I241" s="223"/>
      <c r="J241" s="44"/>
      <c r="K241" s="44"/>
      <c r="L241" s="48"/>
      <c r="M241" s="224"/>
      <c r="N241" s="225"/>
      <c r="O241" s="88"/>
      <c r="P241" s="88"/>
      <c r="Q241" s="88"/>
      <c r="R241" s="88"/>
      <c r="S241" s="88"/>
      <c r="T241" s="89"/>
      <c r="U241" s="42"/>
      <c r="V241" s="42"/>
      <c r="W241" s="42"/>
      <c r="X241" s="42"/>
      <c r="Y241" s="42"/>
      <c r="Z241" s="42"/>
      <c r="AA241" s="42"/>
      <c r="AB241" s="42"/>
      <c r="AC241" s="42"/>
      <c r="AD241" s="42"/>
      <c r="AE241" s="42"/>
      <c r="AT241" s="20" t="s">
        <v>142</v>
      </c>
      <c r="AU241" s="20" t="s">
        <v>88</v>
      </c>
    </row>
    <row r="242" s="13" customFormat="1">
      <c r="A242" s="13"/>
      <c r="B242" s="226"/>
      <c r="C242" s="227"/>
      <c r="D242" s="228" t="s">
        <v>144</v>
      </c>
      <c r="E242" s="229" t="s">
        <v>34</v>
      </c>
      <c r="F242" s="230" t="s">
        <v>145</v>
      </c>
      <c r="G242" s="227"/>
      <c r="H242" s="229" t="s">
        <v>34</v>
      </c>
      <c r="I242" s="231"/>
      <c r="J242" s="227"/>
      <c r="K242" s="227"/>
      <c r="L242" s="232"/>
      <c r="M242" s="233"/>
      <c r="N242" s="234"/>
      <c r="O242" s="234"/>
      <c r="P242" s="234"/>
      <c r="Q242" s="234"/>
      <c r="R242" s="234"/>
      <c r="S242" s="234"/>
      <c r="T242" s="235"/>
      <c r="U242" s="13"/>
      <c r="V242" s="13"/>
      <c r="W242" s="13"/>
      <c r="X242" s="13"/>
      <c r="Y242" s="13"/>
      <c r="Z242" s="13"/>
      <c r="AA242" s="13"/>
      <c r="AB242" s="13"/>
      <c r="AC242" s="13"/>
      <c r="AD242" s="13"/>
      <c r="AE242" s="13"/>
      <c r="AT242" s="236" t="s">
        <v>144</v>
      </c>
      <c r="AU242" s="236" t="s">
        <v>88</v>
      </c>
      <c r="AV242" s="13" t="s">
        <v>23</v>
      </c>
      <c r="AW242" s="13" t="s">
        <v>146</v>
      </c>
      <c r="AX242" s="13" t="s">
        <v>79</v>
      </c>
      <c r="AY242" s="236" t="s">
        <v>132</v>
      </c>
    </row>
    <row r="243" s="14" customFormat="1">
      <c r="A243" s="14"/>
      <c r="B243" s="237"/>
      <c r="C243" s="238"/>
      <c r="D243" s="228" t="s">
        <v>144</v>
      </c>
      <c r="E243" s="239" t="s">
        <v>34</v>
      </c>
      <c r="F243" s="240" t="s">
        <v>147</v>
      </c>
      <c r="G243" s="238"/>
      <c r="H243" s="241">
        <v>45.140000000000001</v>
      </c>
      <c r="I243" s="242"/>
      <c r="J243" s="238"/>
      <c r="K243" s="238"/>
      <c r="L243" s="243"/>
      <c r="M243" s="244"/>
      <c r="N243" s="245"/>
      <c r="O243" s="245"/>
      <c r="P243" s="245"/>
      <c r="Q243" s="245"/>
      <c r="R243" s="245"/>
      <c r="S243" s="245"/>
      <c r="T243" s="246"/>
      <c r="U243" s="14"/>
      <c r="V243" s="14"/>
      <c r="W243" s="14"/>
      <c r="X243" s="14"/>
      <c r="Y243" s="14"/>
      <c r="Z243" s="14"/>
      <c r="AA243" s="14"/>
      <c r="AB243" s="14"/>
      <c r="AC243" s="14"/>
      <c r="AD243" s="14"/>
      <c r="AE243" s="14"/>
      <c r="AT243" s="247" t="s">
        <v>144</v>
      </c>
      <c r="AU243" s="247" t="s">
        <v>88</v>
      </c>
      <c r="AV243" s="14" t="s">
        <v>88</v>
      </c>
      <c r="AW243" s="14" t="s">
        <v>146</v>
      </c>
      <c r="AX243" s="14" t="s">
        <v>79</v>
      </c>
      <c r="AY243" s="247" t="s">
        <v>132</v>
      </c>
    </row>
    <row r="244" s="13" customFormat="1">
      <c r="A244" s="13"/>
      <c r="B244" s="226"/>
      <c r="C244" s="227"/>
      <c r="D244" s="228" t="s">
        <v>144</v>
      </c>
      <c r="E244" s="229" t="s">
        <v>34</v>
      </c>
      <c r="F244" s="230" t="s">
        <v>148</v>
      </c>
      <c r="G244" s="227"/>
      <c r="H244" s="229" t="s">
        <v>34</v>
      </c>
      <c r="I244" s="231"/>
      <c r="J244" s="227"/>
      <c r="K244" s="227"/>
      <c r="L244" s="232"/>
      <c r="M244" s="233"/>
      <c r="N244" s="234"/>
      <c r="O244" s="234"/>
      <c r="P244" s="234"/>
      <c r="Q244" s="234"/>
      <c r="R244" s="234"/>
      <c r="S244" s="234"/>
      <c r="T244" s="235"/>
      <c r="U244" s="13"/>
      <c r="V244" s="13"/>
      <c r="W244" s="13"/>
      <c r="X244" s="13"/>
      <c r="Y244" s="13"/>
      <c r="Z244" s="13"/>
      <c r="AA244" s="13"/>
      <c r="AB244" s="13"/>
      <c r="AC244" s="13"/>
      <c r="AD244" s="13"/>
      <c r="AE244" s="13"/>
      <c r="AT244" s="236" t="s">
        <v>144</v>
      </c>
      <c r="AU244" s="236" t="s">
        <v>88</v>
      </c>
      <c r="AV244" s="13" t="s">
        <v>23</v>
      </c>
      <c r="AW244" s="13" t="s">
        <v>146</v>
      </c>
      <c r="AX244" s="13" t="s">
        <v>79</v>
      </c>
      <c r="AY244" s="236" t="s">
        <v>132</v>
      </c>
    </row>
    <row r="245" s="14" customFormat="1">
      <c r="A245" s="14"/>
      <c r="B245" s="237"/>
      <c r="C245" s="238"/>
      <c r="D245" s="228" t="s">
        <v>144</v>
      </c>
      <c r="E245" s="239" t="s">
        <v>34</v>
      </c>
      <c r="F245" s="240" t="s">
        <v>149</v>
      </c>
      <c r="G245" s="238"/>
      <c r="H245" s="241">
        <v>20.800000000000001</v>
      </c>
      <c r="I245" s="242"/>
      <c r="J245" s="238"/>
      <c r="K245" s="238"/>
      <c r="L245" s="243"/>
      <c r="M245" s="244"/>
      <c r="N245" s="245"/>
      <c r="O245" s="245"/>
      <c r="P245" s="245"/>
      <c r="Q245" s="245"/>
      <c r="R245" s="245"/>
      <c r="S245" s="245"/>
      <c r="T245" s="246"/>
      <c r="U245" s="14"/>
      <c r="V245" s="14"/>
      <c r="W245" s="14"/>
      <c r="X245" s="14"/>
      <c r="Y245" s="14"/>
      <c r="Z245" s="14"/>
      <c r="AA245" s="14"/>
      <c r="AB245" s="14"/>
      <c r="AC245" s="14"/>
      <c r="AD245" s="14"/>
      <c r="AE245" s="14"/>
      <c r="AT245" s="247" t="s">
        <v>144</v>
      </c>
      <c r="AU245" s="247" t="s">
        <v>88</v>
      </c>
      <c r="AV245" s="14" t="s">
        <v>88</v>
      </c>
      <c r="AW245" s="14" t="s">
        <v>146</v>
      </c>
      <c r="AX245" s="14" t="s">
        <v>79</v>
      </c>
      <c r="AY245" s="247" t="s">
        <v>132</v>
      </c>
    </row>
    <row r="246" s="13" customFormat="1">
      <c r="A246" s="13"/>
      <c r="B246" s="226"/>
      <c r="C246" s="227"/>
      <c r="D246" s="228" t="s">
        <v>144</v>
      </c>
      <c r="E246" s="229" t="s">
        <v>34</v>
      </c>
      <c r="F246" s="230" t="s">
        <v>150</v>
      </c>
      <c r="G246" s="227"/>
      <c r="H246" s="229" t="s">
        <v>34</v>
      </c>
      <c r="I246" s="231"/>
      <c r="J246" s="227"/>
      <c r="K246" s="227"/>
      <c r="L246" s="232"/>
      <c r="M246" s="233"/>
      <c r="N246" s="234"/>
      <c r="O246" s="234"/>
      <c r="P246" s="234"/>
      <c r="Q246" s="234"/>
      <c r="R246" s="234"/>
      <c r="S246" s="234"/>
      <c r="T246" s="235"/>
      <c r="U246" s="13"/>
      <c r="V246" s="13"/>
      <c r="W246" s="13"/>
      <c r="X246" s="13"/>
      <c r="Y246" s="13"/>
      <c r="Z246" s="13"/>
      <c r="AA246" s="13"/>
      <c r="AB246" s="13"/>
      <c r="AC246" s="13"/>
      <c r="AD246" s="13"/>
      <c r="AE246" s="13"/>
      <c r="AT246" s="236" t="s">
        <v>144</v>
      </c>
      <c r="AU246" s="236" t="s">
        <v>88</v>
      </c>
      <c r="AV246" s="13" t="s">
        <v>23</v>
      </c>
      <c r="AW246" s="13" t="s">
        <v>146</v>
      </c>
      <c r="AX246" s="13" t="s">
        <v>79</v>
      </c>
      <c r="AY246" s="236" t="s">
        <v>132</v>
      </c>
    </row>
    <row r="247" s="14" customFormat="1">
      <c r="A247" s="14"/>
      <c r="B247" s="237"/>
      <c r="C247" s="238"/>
      <c r="D247" s="228" t="s">
        <v>144</v>
      </c>
      <c r="E247" s="239" t="s">
        <v>34</v>
      </c>
      <c r="F247" s="240" t="s">
        <v>151</v>
      </c>
      <c r="G247" s="238"/>
      <c r="H247" s="241">
        <v>66.5</v>
      </c>
      <c r="I247" s="242"/>
      <c r="J247" s="238"/>
      <c r="K247" s="238"/>
      <c r="L247" s="243"/>
      <c r="M247" s="244"/>
      <c r="N247" s="245"/>
      <c r="O247" s="245"/>
      <c r="P247" s="245"/>
      <c r="Q247" s="245"/>
      <c r="R247" s="245"/>
      <c r="S247" s="245"/>
      <c r="T247" s="246"/>
      <c r="U247" s="14"/>
      <c r="V247" s="14"/>
      <c r="W247" s="14"/>
      <c r="X247" s="14"/>
      <c r="Y247" s="14"/>
      <c r="Z247" s="14"/>
      <c r="AA247" s="14"/>
      <c r="AB247" s="14"/>
      <c r="AC247" s="14"/>
      <c r="AD247" s="14"/>
      <c r="AE247" s="14"/>
      <c r="AT247" s="247" t="s">
        <v>144</v>
      </c>
      <c r="AU247" s="247" t="s">
        <v>88</v>
      </c>
      <c r="AV247" s="14" t="s">
        <v>88</v>
      </c>
      <c r="AW247" s="14" t="s">
        <v>146</v>
      </c>
      <c r="AX247" s="14" t="s">
        <v>79</v>
      </c>
      <c r="AY247" s="247" t="s">
        <v>132</v>
      </c>
    </row>
    <row r="248" s="15" customFormat="1">
      <c r="A248" s="15"/>
      <c r="B248" s="248"/>
      <c r="C248" s="249"/>
      <c r="D248" s="228" t="s">
        <v>144</v>
      </c>
      <c r="E248" s="250" t="s">
        <v>34</v>
      </c>
      <c r="F248" s="251" t="s">
        <v>152</v>
      </c>
      <c r="G248" s="249"/>
      <c r="H248" s="252">
        <v>132.44</v>
      </c>
      <c r="I248" s="253"/>
      <c r="J248" s="249"/>
      <c r="K248" s="249"/>
      <c r="L248" s="254"/>
      <c r="M248" s="255"/>
      <c r="N248" s="256"/>
      <c r="O248" s="256"/>
      <c r="P248" s="256"/>
      <c r="Q248" s="256"/>
      <c r="R248" s="256"/>
      <c r="S248" s="256"/>
      <c r="T248" s="257"/>
      <c r="U248" s="15"/>
      <c r="V248" s="15"/>
      <c r="W248" s="15"/>
      <c r="X248" s="15"/>
      <c r="Y248" s="15"/>
      <c r="Z248" s="15"/>
      <c r="AA248" s="15"/>
      <c r="AB248" s="15"/>
      <c r="AC248" s="15"/>
      <c r="AD248" s="15"/>
      <c r="AE248" s="15"/>
      <c r="AT248" s="258" t="s">
        <v>144</v>
      </c>
      <c r="AU248" s="258" t="s">
        <v>88</v>
      </c>
      <c r="AV248" s="15" t="s">
        <v>140</v>
      </c>
      <c r="AW248" s="15" t="s">
        <v>146</v>
      </c>
      <c r="AX248" s="15" t="s">
        <v>23</v>
      </c>
      <c r="AY248" s="258" t="s">
        <v>132</v>
      </c>
    </row>
    <row r="249" s="2" customFormat="1" ht="16.5" customHeight="1">
      <c r="A249" s="42"/>
      <c r="B249" s="43"/>
      <c r="C249" s="260" t="s">
        <v>339</v>
      </c>
      <c r="D249" s="260" t="s">
        <v>227</v>
      </c>
      <c r="E249" s="261" t="s">
        <v>340</v>
      </c>
      <c r="F249" s="262" t="s">
        <v>341</v>
      </c>
      <c r="G249" s="263" t="s">
        <v>138</v>
      </c>
      <c r="H249" s="264">
        <v>139.06200000000001</v>
      </c>
      <c r="I249" s="265"/>
      <c r="J249" s="266">
        <f>ROUND(I249*H249,2)</f>
        <v>0</v>
      </c>
      <c r="K249" s="262" t="s">
        <v>139</v>
      </c>
      <c r="L249" s="267"/>
      <c r="M249" s="268" t="s">
        <v>34</v>
      </c>
      <c r="N249" s="269" t="s">
        <v>50</v>
      </c>
      <c r="O249" s="88"/>
      <c r="P249" s="217">
        <f>O249*H249</f>
        <v>0</v>
      </c>
      <c r="Q249" s="217">
        <v>0.0014</v>
      </c>
      <c r="R249" s="217">
        <f>Q249*H249</f>
        <v>0.19468680000000002</v>
      </c>
      <c r="S249" s="217">
        <v>0</v>
      </c>
      <c r="T249" s="218">
        <f>S249*H249</f>
        <v>0</v>
      </c>
      <c r="U249" s="42"/>
      <c r="V249" s="42"/>
      <c r="W249" s="42"/>
      <c r="X249" s="42"/>
      <c r="Y249" s="42"/>
      <c r="Z249" s="42"/>
      <c r="AA249" s="42"/>
      <c r="AB249" s="42"/>
      <c r="AC249" s="42"/>
      <c r="AD249" s="42"/>
      <c r="AE249" s="42"/>
      <c r="AR249" s="219" t="s">
        <v>230</v>
      </c>
      <c r="AT249" s="219" t="s">
        <v>227</v>
      </c>
      <c r="AU249" s="219" t="s">
        <v>88</v>
      </c>
      <c r="AY249" s="20" t="s">
        <v>132</v>
      </c>
      <c r="BE249" s="220">
        <f>IF(N249="základní",J249,0)</f>
        <v>0</v>
      </c>
      <c r="BF249" s="220">
        <f>IF(N249="snížená",J249,0)</f>
        <v>0</v>
      </c>
      <c r="BG249" s="220">
        <f>IF(N249="zákl. přenesená",J249,0)</f>
        <v>0</v>
      </c>
      <c r="BH249" s="220">
        <f>IF(N249="sníž. přenesená",J249,0)</f>
        <v>0</v>
      </c>
      <c r="BI249" s="220">
        <f>IF(N249="nulová",J249,0)</f>
        <v>0</v>
      </c>
      <c r="BJ249" s="20" t="s">
        <v>23</v>
      </c>
      <c r="BK249" s="220">
        <f>ROUND(I249*H249,2)</f>
        <v>0</v>
      </c>
      <c r="BL249" s="20" t="s">
        <v>211</v>
      </c>
      <c r="BM249" s="219" t="s">
        <v>342</v>
      </c>
    </row>
    <row r="250" s="14" customFormat="1">
      <c r="A250" s="14"/>
      <c r="B250" s="237"/>
      <c r="C250" s="238"/>
      <c r="D250" s="228" t="s">
        <v>144</v>
      </c>
      <c r="E250" s="238"/>
      <c r="F250" s="240" t="s">
        <v>343</v>
      </c>
      <c r="G250" s="238"/>
      <c r="H250" s="241">
        <v>139.06200000000001</v>
      </c>
      <c r="I250" s="242"/>
      <c r="J250" s="238"/>
      <c r="K250" s="238"/>
      <c r="L250" s="243"/>
      <c r="M250" s="244"/>
      <c r="N250" s="245"/>
      <c r="O250" s="245"/>
      <c r="P250" s="245"/>
      <c r="Q250" s="245"/>
      <c r="R250" s="245"/>
      <c r="S250" s="245"/>
      <c r="T250" s="246"/>
      <c r="U250" s="14"/>
      <c r="V250" s="14"/>
      <c r="W250" s="14"/>
      <c r="X250" s="14"/>
      <c r="Y250" s="14"/>
      <c r="Z250" s="14"/>
      <c r="AA250" s="14"/>
      <c r="AB250" s="14"/>
      <c r="AC250" s="14"/>
      <c r="AD250" s="14"/>
      <c r="AE250" s="14"/>
      <c r="AT250" s="247" t="s">
        <v>144</v>
      </c>
      <c r="AU250" s="247" t="s">
        <v>88</v>
      </c>
      <c r="AV250" s="14" t="s">
        <v>88</v>
      </c>
      <c r="AW250" s="14" t="s">
        <v>4</v>
      </c>
      <c r="AX250" s="14" t="s">
        <v>23</v>
      </c>
      <c r="AY250" s="247" t="s">
        <v>132</v>
      </c>
    </row>
    <row r="251" s="2" customFormat="1" ht="24.15" customHeight="1">
      <c r="A251" s="42"/>
      <c r="B251" s="43"/>
      <c r="C251" s="208" t="s">
        <v>344</v>
      </c>
      <c r="D251" s="208" t="s">
        <v>135</v>
      </c>
      <c r="E251" s="209" t="s">
        <v>345</v>
      </c>
      <c r="F251" s="210" t="s">
        <v>346</v>
      </c>
      <c r="G251" s="211" t="s">
        <v>138</v>
      </c>
      <c r="H251" s="212">
        <v>1266.9400000000001</v>
      </c>
      <c r="I251" s="213"/>
      <c r="J251" s="214">
        <f>ROUND(I251*H251,2)</f>
        <v>0</v>
      </c>
      <c r="K251" s="210" t="s">
        <v>139</v>
      </c>
      <c r="L251" s="48"/>
      <c r="M251" s="215" t="s">
        <v>34</v>
      </c>
      <c r="N251" s="216" t="s">
        <v>50</v>
      </c>
      <c r="O251" s="88"/>
      <c r="P251" s="217">
        <f>O251*H251</f>
        <v>0</v>
      </c>
      <c r="Q251" s="217">
        <v>0</v>
      </c>
      <c r="R251" s="217">
        <f>Q251*H251</f>
        <v>0</v>
      </c>
      <c r="S251" s="217">
        <v>0.014999999999999999</v>
      </c>
      <c r="T251" s="218">
        <f>S251*H251</f>
        <v>19.004100000000001</v>
      </c>
      <c r="U251" s="42"/>
      <c r="V251" s="42"/>
      <c r="W251" s="42"/>
      <c r="X251" s="42"/>
      <c r="Y251" s="42"/>
      <c r="Z251" s="42"/>
      <c r="AA251" s="42"/>
      <c r="AB251" s="42"/>
      <c r="AC251" s="42"/>
      <c r="AD251" s="42"/>
      <c r="AE251" s="42"/>
      <c r="AR251" s="219" t="s">
        <v>211</v>
      </c>
      <c r="AT251" s="219" t="s">
        <v>135</v>
      </c>
      <c r="AU251" s="219" t="s">
        <v>88</v>
      </c>
      <c r="AY251" s="20" t="s">
        <v>132</v>
      </c>
      <c r="BE251" s="220">
        <f>IF(N251="základní",J251,0)</f>
        <v>0</v>
      </c>
      <c r="BF251" s="220">
        <f>IF(N251="snížená",J251,0)</f>
        <v>0</v>
      </c>
      <c r="BG251" s="220">
        <f>IF(N251="zákl. přenesená",J251,0)</f>
        <v>0</v>
      </c>
      <c r="BH251" s="220">
        <f>IF(N251="sníž. přenesená",J251,0)</f>
        <v>0</v>
      </c>
      <c r="BI251" s="220">
        <f>IF(N251="nulová",J251,0)</f>
        <v>0</v>
      </c>
      <c r="BJ251" s="20" t="s">
        <v>23</v>
      </c>
      <c r="BK251" s="220">
        <f>ROUND(I251*H251,2)</f>
        <v>0</v>
      </c>
      <c r="BL251" s="20" t="s">
        <v>211</v>
      </c>
      <c r="BM251" s="219" t="s">
        <v>347</v>
      </c>
    </row>
    <row r="252" s="2" customFormat="1">
      <c r="A252" s="42"/>
      <c r="B252" s="43"/>
      <c r="C252" s="44"/>
      <c r="D252" s="221" t="s">
        <v>142</v>
      </c>
      <c r="E252" s="44"/>
      <c r="F252" s="222" t="s">
        <v>348</v>
      </c>
      <c r="G252" s="44"/>
      <c r="H252" s="44"/>
      <c r="I252" s="223"/>
      <c r="J252" s="44"/>
      <c r="K252" s="44"/>
      <c r="L252" s="48"/>
      <c r="M252" s="224"/>
      <c r="N252" s="225"/>
      <c r="O252" s="88"/>
      <c r="P252" s="88"/>
      <c r="Q252" s="88"/>
      <c r="R252" s="88"/>
      <c r="S252" s="88"/>
      <c r="T252" s="89"/>
      <c r="U252" s="42"/>
      <c r="V252" s="42"/>
      <c r="W252" s="42"/>
      <c r="X252" s="42"/>
      <c r="Y252" s="42"/>
      <c r="Z252" s="42"/>
      <c r="AA252" s="42"/>
      <c r="AB252" s="42"/>
      <c r="AC252" s="42"/>
      <c r="AD252" s="42"/>
      <c r="AE252" s="42"/>
      <c r="AT252" s="20" t="s">
        <v>142</v>
      </c>
      <c r="AU252" s="20" t="s">
        <v>88</v>
      </c>
    </row>
    <row r="253" s="13" customFormat="1">
      <c r="A253" s="13"/>
      <c r="B253" s="226"/>
      <c r="C253" s="227"/>
      <c r="D253" s="228" t="s">
        <v>144</v>
      </c>
      <c r="E253" s="229" t="s">
        <v>34</v>
      </c>
      <c r="F253" s="230" t="s">
        <v>349</v>
      </c>
      <c r="G253" s="227"/>
      <c r="H253" s="229" t="s">
        <v>34</v>
      </c>
      <c r="I253" s="231"/>
      <c r="J253" s="227"/>
      <c r="K253" s="227"/>
      <c r="L253" s="232"/>
      <c r="M253" s="233"/>
      <c r="N253" s="234"/>
      <c r="O253" s="234"/>
      <c r="P253" s="234"/>
      <c r="Q253" s="234"/>
      <c r="R253" s="234"/>
      <c r="S253" s="234"/>
      <c r="T253" s="235"/>
      <c r="U253" s="13"/>
      <c r="V253" s="13"/>
      <c r="W253" s="13"/>
      <c r="X253" s="13"/>
      <c r="Y253" s="13"/>
      <c r="Z253" s="13"/>
      <c r="AA253" s="13"/>
      <c r="AB253" s="13"/>
      <c r="AC253" s="13"/>
      <c r="AD253" s="13"/>
      <c r="AE253" s="13"/>
      <c r="AT253" s="236" t="s">
        <v>144</v>
      </c>
      <c r="AU253" s="236" t="s">
        <v>88</v>
      </c>
      <c r="AV253" s="13" t="s">
        <v>23</v>
      </c>
      <c r="AW253" s="13" t="s">
        <v>146</v>
      </c>
      <c r="AX253" s="13" t="s">
        <v>79</v>
      </c>
      <c r="AY253" s="236" t="s">
        <v>132</v>
      </c>
    </row>
    <row r="254" s="14" customFormat="1">
      <c r="A254" s="14"/>
      <c r="B254" s="237"/>
      <c r="C254" s="238"/>
      <c r="D254" s="228" t="s">
        <v>144</v>
      </c>
      <c r="E254" s="239" t="s">
        <v>350</v>
      </c>
      <c r="F254" s="240" t="s">
        <v>215</v>
      </c>
      <c r="G254" s="238"/>
      <c r="H254" s="241">
        <v>1266.9400000000001</v>
      </c>
      <c r="I254" s="242"/>
      <c r="J254" s="238"/>
      <c r="K254" s="238"/>
      <c r="L254" s="243"/>
      <c r="M254" s="244"/>
      <c r="N254" s="245"/>
      <c r="O254" s="245"/>
      <c r="P254" s="245"/>
      <c r="Q254" s="245"/>
      <c r="R254" s="245"/>
      <c r="S254" s="245"/>
      <c r="T254" s="246"/>
      <c r="U254" s="14"/>
      <c r="V254" s="14"/>
      <c r="W254" s="14"/>
      <c r="X254" s="14"/>
      <c r="Y254" s="14"/>
      <c r="Z254" s="14"/>
      <c r="AA254" s="14"/>
      <c r="AB254" s="14"/>
      <c r="AC254" s="14"/>
      <c r="AD254" s="14"/>
      <c r="AE254" s="14"/>
      <c r="AT254" s="247" t="s">
        <v>144</v>
      </c>
      <c r="AU254" s="247" t="s">
        <v>88</v>
      </c>
      <c r="AV254" s="14" t="s">
        <v>88</v>
      </c>
      <c r="AW254" s="14" t="s">
        <v>146</v>
      </c>
      <c r="AX254" s="14" t="s">
        <v>23</v>
      </c>
      <c r="AY254" s="247" t="s">
        <v>132</v>
      </c>
    </row>
    <row r="255" s="2" customFormat="1" ht="24.15" customHeight="1">
      <c r="A255" s="42"/>
      <c r="B255" s="43"/>
      <c r="C255" s="208" t="s">
        <v>351</v>
      </c>
      <c r="D255" s="208" t="s">
        <v>135</v>
      </c>
      <c r="E255" s="209" t="s">
        <v>352</v>
      </c>
      <c r="F255" s="210" t="s">
        <v>353</v>
      </c>
      <c r="G255" s="211" t="s">
        <v>138</v>
      </c>
      <c r="H255" s="212">
        <v>145.92599999999999</v>
      </c>
      <c r="I255" s="213"/>
      <c r="J255" s="214">
        <f>ROUND(I255*H255,2)</f>
        <v>0</v>
      </c>
      <c r="K255" s="210" t="s">
        <v>139</v>
      </c>
      <c r="L255" s="48"/>
      <c r="M255" s="215" t="s">
        <v>34</v>
      </c>
      <c r="N255" s="216" t="s">
        <v>50</v>
      </c>
      <c r="O255" s="88"/>
      <c r="P255" s="217">
        <f>O255*H255</f>
        <v>0</v>
      </c>
      <c r="Q255" s="217">
        <v>6.0000000000000002E-05</v>
      </c>
      <c r="R255" s="217">
        <f>Q255*H255</f>
        <v>0.008755559999999999</v>
      </c>
      <c r="S255" s="217">
        <v>0</v>
      </c>
      <c r="T255" s="218">
        <f>S255*H255</f>
        <v>0</v>
      </c>
      <c r="U255" s="42"/>
      <c r="V255" s="42"/>
      <c r="W255" s="42"/>
      <c r="X255" s="42"/>
      <c r="Y255" s="42"/>
      <c r="Z255" s="42"/>
      <c r="AA255" s="42"/>
      <c r="AB255" s="42"/>
      <c r="AC255" s="42"/>
      <c r="AD255" s="42"/>
      <c r="AE255" s="42"/>
      <c r="AR255" s="219" t="s">
        <v>211</v>
      </c>
      <c r="AT255" s="219" t="s">
        <v>135</v>
      </c>
      <c r="AU255" s="219" t="s">
        <v>88</v>
      </c>
      <c r="AY255" s="20" t="s">
        <v>132</v>
      </c>
      <c r="BE255" s="220">
        <f>IF(N255="základní",J255,0)</f>
        <v>0</v>
      </c>
      <c r="BF255" s="220">
        <f>IF(N255="snížená",J255,0)</f>
        <v>0</v>
      </c>
      <c r="BG255" s="220">
        <f>IF(N255="zákl. přenesená",J255,0)</f>
        <v>0</v>
      </c>
      <c r="BH255" s="220">
        <f>IF(N255="sníž. přenesená",J255,0)</f>
        <v>0</v>
      </c>
      <c r="BI255" s="220">
        <f>IF(N255="nulová",J255,0)</f>
        <v>0</v>
      </c>
      <c r="BJ255" s="20" t="s">
        <v>23</v>
      </c>
      <c r="BK255" s="220">
        <f>ROUND(I255*H255,2)</f>
        <v>0</v>
      </c>
      <c r="BL255" s="20" t="s">
        <v>211</v>
      </c>
      <c r="BM255" s="219" t="s">
        <v>354</v>
      </c>
    </row>
    <row r="256" s="2" customFormat="1">
      <c r="A256" s="42"/>
      <c r="B256" s="43"/>
      <c r="C256" s="44"/>
      <c r="D256" s="221" t="s">
        <v>142</v>
      </c>
      <c r="E256" s="44"/>
      <c r="F256" s="222" t="s">
        <v>355</v>
      </c>
      <c r="G256" s="44"/>
      <c r="H256" s="44"/>
      <c r="I256" s="223"/>
      <c r="J256" s="44"/>
      <c r="K256" s="44"/>
      <c r="L256" s="48"/>
      <c r="M256" s="224"/>
      <c r="N256" s="225"/>
      <c r="O256" s="88"/>
      <c r="P256" s="88"/>
      <c r="Q256" s="88"/>
      <c r="R256" s="88"/>
      <c r="S256" s="88"/>
      <c r="T256" s="89"/>
      <c r="U256" s="42"/>
      <c r="V256" s="42"/>
      <c r="W256" s="42"/>
      <c r="X256" s="42"/>
      <c r="Y256" s="42"/>
      <c r="Z256" s="42"/>
      <c r="AA256" s="42"/>
      <c r="AB256" s="42"/>
      <c r="AC256" s="42"/>
      <c r="AD256" s="42"/>
      <c r="AE256" s="42"/>
      <c r="AT256" s="20" t="s">
        <v>142</v>
      </c>
      <c r="AU256" s="20" t="s">
        <v>88</v>
      </c>
    </row>
    <row r="257" s="13" customFormat="1">
      <c r="A257" s="13"/>
      <c r="B257" s="226"/>
      <c r="C257" s="227"/>
      <c r="D257" s="228" t="s">
        <v>144</v>
      </c>
      <c r="E257" s="229" t="s">
        <v>34</v>
      </c>
      <c r="F257" s="230" t="s">
        <v>356</v>
      </c>
      <c r="G257" s="227"/>
      <c r="H257" s="229" t="s">
        <v>34</v>
      </c>
      <c r="I257" s="231"/>
      <c r="J257" s="227"/>
      <c r="K257" s="227"/>
      <c r="L257" s="232"/>
      <c r="M257" s="233"/>
      <c r="N257" s="234"/>
      <c r="O257" s="234"/>
      <c r="P257" s="234"/>
      <c r="Q257" s="234"/>
      <c r="R257" s="234"/>
      <c r="S257" s="234"/>
      <c r="T257" s="235"/>
      <c r="U257" s="13"/>
      <c r="V257" s="13"/>
      <c r="W257" s="13"/>
      <c r="X257" s="13"/>
      <c r="Y257" s="13"/>
      <c r="Z257" s="13"/>
      <c r="AA257" s="13"/>
      <c r="AB257" s="13"/>
      <c r="AC257" s="13"/>
      <c r="AD257" s="13"/>
      <c r="AE257" s="13"/>
      <c r="AT257" s="236" t="s">
        <v>144</v>
      </c>
      <c r="AU257" s="236" t="s">
        <v>88</v>
      </c>
      <c r="AV257" s="13" t="s">
        <v>23</v>
      </c>
      <c r="AW257" s="13" t="s">
        <v>146</v>
      </c>
      <c r="AX257" s="13" t="s">
        <v>79</v>
      </c>
      <c r="AY257" s="236" t="s">
        <v>132</v>
      </c>
    </row>
    <row r="258" s="14" customFormat="1">
      <c r="A258" s="14"/>
      <c r="B258" s="237"/>
      <c r="C258" s="238"/>
      <c r="D258" s="228" t="s">
        <v>144</v>
      </c>
      <c r="E258" s="239" t="s">
        <v>34</v>
      </c>
      <c r="F258" s="240" t="s">
        <v>221</v>
      </c>
      <c r="G258" s="238"/>
      <c r="H258" s="241">
        <v>48.985500000000002</v>
      </c>
      <c r="I258" s="242"/>
      <c r="J258" s="238"/>
      <c r="K258" s="238"/>
      <c r="L258" s="243"/>
      <c r="M258" s="244"/>
      <c r="N258" s="245"/>
      <c r="O258" s="245"/>
      <c r="P258" s="245"/>
      <c r="Q258" s="245"/>
      <c r="R258" s="245"/>
      <c r="S258" s="245"/>
      <c r="T258" s="246"/>
      <c r="U258" s="14"/>
      <c r="V258" s="14"/>
      <c r="W258" s="14"/>
      <c r="X258" s="14"/>
      <c r="Y258" s="14"/>
      <c r="Z258" s="14"/>
      <c r="AA258" s="14"/>
      <c r="AB258" s="14"/>
      <c r="AC258" s="14"/>
      <c r="AD258" s="14"/>
      <c r="AE258" s="14"/>
      <c r="AT258" s="247" t="s">
        <v>144</v>
      </c>
      <c r="AU258" s="247" t="s">
        <v>88</v>
      </c>
      <c r="AV258" s="14" t="s">
        <v>88</v>
      </c>
      <c r="AW258" s="14" t="s">
        <v>146</v>
      </c>
      <c r="AX258" s="14" t="s">
        <v>79</v>
      </c>
      <c r="AY258" s="247" t="s">
        <v>132</v>
      </c>
    </row>
    <row r="259" s="13" customFormat="1">
      <c r="A259" s="13"/>
      <c r="B259" s="226"/>
      <c r="C259" s="227"/>
      <c r="D259" s="228" t="s">
        <v>144</v>
      </c>
      <c r="E259" s="229" t="s">
        <v>34</v>
      </c>
      <c r="F259" s="230" t="s">
        <v>357</v>
      </c>
      <c r="G259" s="227"/>
      <c r="H259" s="229" t="s">
        <v>34</v>
      </c>
      <c r="I259" s="231"/>
      <c r="J259" s="227"/>
      <c r="K259" s="227"/>
      <c r="L259" s="232"/>
      <c r="M259" s="233"/>
      <c r="N259" s="234"/>
      <c r="O259" s="234"/>
      <c r="P259" s="234"/>
      <c r="Q259" s="234"/>
      <c r="R259" s="234"/>
      <c r="S259" s="234"/>
      <c r="T259" s="235"/>
      <c r="U259" s="13"/>
      <c r="V259" s="13"/>
      <c r="W259" s="13"/>
      <c r="X259" s="13"/>
      <c r="Y259" s="13"/>
      <c r="Z259" s="13"/>
      <c r="AA259" s="13"/>
      <c r="AB259" s="13"/>
      <c r="AC259" s="13"/>
      <c r="AD259" s="13"/>
      <c r="AE259" s="13"/>
      <c r="AT259" s="236" t="s">
        <v>144</v>
      </c>
      <c r="AU259" s="236" t="s">
        <v>88</v>
      </c>
      <c r="AV259" s="13" t="s">
        <v>23</v>
      </c>
      <c r="AW259" s="13" t="s">
        <v>146</v>
      </c>
      <c r="AX259" s="13" t="s">
        <v>79</v>
      </c>
      <c r="AY259" s="236" t="s">
        <v>132</v>
      </c>
    </row>
    <row r="260" s="14" customFormat="1">
      <c r="A260" s="14"/>
      <c r="B260" s="237"/>
      <c r="C260" s="238"/>
      <c r="D260" s="228" t="s">
        <v>144</v>
      </c>
      <c r="E260" s="239" t="s">
        <v>34</v>
      </c>
      <c r="F260" s="240" t="s">
        <v>223</v>
      </c>
      <c r="G260" s="238"/>
      <c r="H260" s="241">
        <v>44.725000000000001</v>
      </c>
      <c r="I260" s="242"/>
      <c r="J260" s="238"/>
      <c r="K260" s="238"/>
      <c r="L260" s="243"/>
      <c r="M260" s="244"/>
      <c r="N260" s="245"/>
      <c r="O260" s="245"/>
      <c r="P260" s="245"/>
      <c r="Q260" s="245"/>
      <c r="R260" s="245"/>
      <c r="S260" s="245"/>
      <c r="T260" s="246"/>
      <c r="U260" s="14"/>
      <c r="V260" s="14"/>
      <c r="W260" s="14"/>
      <c r="X260" s="14"/>
      <c r="Y260" s="14"/>
      <c r="Z260" s="14"/>
      <c r="AA260" s="14"/>
      <c r="AB260" s="14"/>
      <c r="AC260" s="14"/>
      <c r="AD260" s="14"/>
      <c r="AE260" s="14"/>
      <c r="AT260" s="247" t="s">
        <v>144</v>
      </c>
      <c r="AU260" s="247" t="s">
        <v>88</v>
      </c>
      <c r="AV260" s="14" t="s">
        <v>88</v>
      </c>
      <c r="AW260" s="14" t="s">
        <v>146</v>
      </c>
      <c r="AX260" s="14" t="s">
        <v>79</v>
      </c>
      <c r="AY260" s="247" t="s">
        <v>132</v>
      </c>
    </row>
    <row r="261" s="13" customFormat="1">
      <c r="A261" s="13"/>
      <c r="B261" s="226"/>
      <c r="C261" s="227"/>
      <c r="D261" s="228" t="s">
        <v>144</v>
      </c>
      <c r="E261" s="229" t="s">
        <v>34</v>
      </c>
      <c r="F261" s="230" t="s">
        <v>358</v>
      </c>
      <c r="G261" s="227"/>
      <c r="H261" s="229" t="s">
        <v>34</v>
      </c>
      <c r="I261" s="231"/>
      <c r="J261" s="227"/>
      <c r="K261" s="227"/>
      <c r="L261" s="232"/>
      <c r="M261" s="233"/>
      <c r="N261" s="234"/>
      <c r="O261" s="234"/>
      <c r="P261" s="234"/>
      <c r="Q261" s="234"/>
      <c r="R261" s="234"/>
      <c r="S261" s="234"/>
      <c r="T261" s="235"/>
      <c r="U261" s="13"/>
      <c r="V261" s="13"/>
      <c r="W261" s="13"/>
      <c r="X261" s="13"/>
      <c r="Y261" s="13"/>
      <c r="Z261" s="13"/>
      <c r="AA261" s="13"/>
      <c r="AB261" s="13"/>
      <c r="AC261" s="13"/>
      <c r="AD261" s="13"/>
      <c r="AE261" s="13"/>
      <c r="AT261" s="236" t="s">
        <v>144</v>
      </c>
      <c r="AU261" s="236" t="s">
        <v>88</v>
      </c>
      <c r="AV261" s="13" t="s">
        <v>23</v>
      </c>
      <c r="AW261" s="13" t="s">
        <v>146</v>
      </c>
      <c r="AX261" s="13" t="s">
        <v>79</v>
      </c>
      <c r="AY261" s="236" t="s">
        <v>132</v>
      </c>
    </row>
    <row r="262" s="14" customFormat="1">
      <c r="A262" s="14"/>
      <c r="B262" s="237"/>
      <c r="C262" s="238"/>
      <c r="D262" s="228" t="s">
        <v>144</v>
      </c>
      <c r="E262" s="239" t="s">
        <v>34</v>
      </c>
      <c r="F262" s="240" t="s">
        <v>225</v>
      </c>
      <c r="G262" s="238"/>
      <c r="H262" s="241">
        <v>52.215000000000003</v>
      </c>
      <c r="I262" s="242"/>
      <c r="J262" s="238"/>
      <c r="K262" s="238"/>
      <c r="L262" s="243"/>
      <c r="M262" s="244"/>
      <c r="N262" s="245"/>
      <c r="O262" s="245"/>
      <c r="P262" s="245"/>
      <c r="Q262" s="245"/>
      <c r="R262" s="245"/>
      <c r="S262" s="245"/>
      <c r="T262" s="246"/>
      <c r="U262" s="14"/>
      <c r="V262" s="14"/>
      <c r="W262" s="14"/>
      <c r="X262" s="14"/>
      <c r="Y262" s="14"/>
      <c r="Z262" s="14"/>
      <c r="AA262" s="14"/>
      <c r="AB262" s="14"/>
      <c r="AC262" s="14"/>
      <c r="AD262" s="14"/>
      <c r="AE262" s="14"/>
      <c r="AT262" s="247" t="s">
        <v>144</v>
      </c>
      <c r="AU262" s="247" t="s">
        <v>88</v>
      </c>
      <c r="AV262" s="14" t="s">
        <v>88</v>
      </c>
      <c r="AW262" s="14" t="s">
        <v>146</v>
      </c>
      <c r="AX262" s="14" t="s">
        <v>79</v>
      </c>
      <c r="AY262" s="247" t="s">
        <v>132</v>
      </c>
    </row>
    <row r="263" s="15" customFormat="1">
      <c r="A263" s="15"/>
      <c r="B263" s="248"/>
      <c r="C263" s="249"/>
      <c r="D263" s="228" t="s">
        <v>144</v>
      </c>
      <c r="E263" s="250" t="s">
        <v>34</v>
      </c>
      <c r="F263" s="251" t="s">
        <v>152</v>
      </c>
      <c r="G263" s="249"/>
      <c r="H263" s="252">
        <v>145.9255</v>
      </c>
      <c r="I263" s="253"/>
      <c r="J263" s="249"/>
      <c r="K263" s="249"/>
      <c r="L263" s="254"/>
      <c r="M263" s="255"/>
      <c r="N263" s="256"/>
      <c r="O263" s="256"/>
      <c r="P263" s="256"/>
      <c r="Q263" s="256"/>
      <c r="R263" s="256"/>
      <c r="S263" s="256"/>
      <c r="T263" s="257"/>
      <c r="U263" s="15"/>
      <c r="V263" s="15"/>
      <c r="W263" s="15"/>
      <c r="X263" s="15"/>
      <c r="Y263" s="15"/>
      <c r="Z263" s="15"/>
      <c r="AA263" s="15"/>
      <c r="AB263" s="15"/>
      <c r="AC263" s="15"/>
      <c r="AD263" s="15"/>
      <c r="AE263" s="15"/>
      <c r="AT263" s="258" t="s">
        <v>144</v>
      </c>
      <c r="AU263" s="258" t="s">
        <v>88</v>
      </c>
      <c r="AV263" s="15" t="s">
        <v>140</v>
      </c>
      <c r="AW263" s="15" t="s">
        <v>146</v>
      </c>
      <c r="AX263" s="15" t="s">
        <v>23</v>
      </c>
      <c r="AY263" s="258" t="s">
        <v>132</v>
      </c>
    </row>
    <row r="264" s="2" customFormat="1" ht="16.5" customHeight="1">
      <c r="A264" s="42"/>
      <c r="B264" s="43"/>
      <c r="C264" s="260" t="s">
        <v>359</v>
      </c>
      <c r="D264" s="260" t="s">
        <v>227</v>
      </c>
      <c r="E264" s="261" t="s">
        <v>360</v>
      </c>
      <c r="F264" s="262" t="s">
        <v>361</v>
      </c>
      <c r="G264" s="263" t="s">
        <v>138</v>
      </c>
      <c r="H264" s="264">
        <v>160.51900000000001</v>
      </c>
      <c r="I264" s="265"/>
      <c r="J264" s="266">
        <f>ROUND(I264*H264,2)</f>
        <v>0</v>
      </c>
      <c r="K264" s="262" t="s">
        <v>139</v>
      </c>
      <c r="L264" s="267"/>
      <c r="M264" s="268" t="s">
        <v>34</v>
      </c>
      <c r="N264" s="269" t="s">
        <v>50</v>
      </c>
      <c r="O264" s="88"/>
      <c r="P264" s="217">
        <f>O264*H264</f>
        <v>0</v>
      </c>
      <c r="Q264" s="217">
        <v>0.0011999999999999999</v>
      </c>
      <c r="R264" s="217">
        <f>Q264*H264</f>
        <v>0.19262279999999998</v>
      </c>
      <c r="S264" s="217">
        <v>0</v>
      </c>
      <c r="T264" s="218">
        <f>S264*H264</f>
        <v>0</v>
      </c>
      <c r="U264" s="42"/>
      <c r="V264" s="42"/>
      <c r="W264" s="42"/>
      <c r="X264" s="42"/>
      <c r="Y264" s="42"/>
      <c r="Z264" s="42"/>
      <c r="AA264" s="42"/>
      <c r="AB264" s="42"/>
      <c r="AC264" s="42"/>
      <c r="AD264" s="42"/>
      <c r="AE264" s="42"/>
      <c r="AR264" s="219" t="s">
        <v>230</v>
      </c>
      <c r="AT264" s="219" t="s">
        <v>227</v>
      </c>
      <c r="AU264" s="219" t="s">
        <v>88</v>
      </c>
      <c r="AY264" s="20" t="s">
        <v>132</v>
      </c>
      <c r="BE264" s="220">
        <f>IF(N264="základní",J264,0)</f>
        <v>0</v>
      </c>
      <c r="BF264" s="220">
        <f>IF(N264="snížená",J264,0)</f>
        <v>0</v>
      </c>
      <c r="BG264" s="220">
        <f>IF(N264="zákl. přenesená",J264,0)</f>
        <v>0</v>
      </c>
      <c r="BH264" s="220">
        <f>IF(N264="sníž. přenesená",J264,0)</f>
        <v>0</v>
      </c>
      <c r="BI264" s="220">
        <f>IF(N264="nulová",J264,0)</f>
        <v>0</v>
      </c>
      <c r="BJ264" s="20" t="s">
        <v>23</v>
      </c>
      <c r="BK264" s="220">
        <f>ROUND(I264*H264,2)</f>
        <v>0</v>
      </c>
      <c r="BL264" s="20" t="s">
        <v>211</v>
      </c>
      <c r="BM264" s="219" t="s">
        <v>362</v>
      </c>
    </row>
    <row r="265" s="14" customFormat="1">
      <c r="A265" s="14"/>
      <c r="B265" s="237"/>
      <c r="C265" s="238"/>
      <c r="D265" s="228" t="s">
        <v>144</v>
      </c>
      <c r="E265" s="238"/>
      <c r="F265" s="240" t="s">
        <v>363</v>
      </c>
      <c r="G265" s="238"/>
      <c r="H265" s="241">
        <v>160.51900000000001</v>
      </c>
      <c r="I265" s="242"/>
      <c r="J265" s="238"/>
      <c r="K265" s="238"/>
      <c r="L265" s="243"/>
      <c r="M265" s="244"/>
      <c r="N265" s="245"/>
      <c r="O265" s="245"/>
      <c r="P265" s="245"/>
      <c r="Q265" s="245"/>
      <c r="R265" s="245"/>
      <c r="S265" s="245"/>
      <c r="T265" s="246"/>
      <c r="U265" s="14"/>
      <c r="V265" s="14"/>
      <c r="W265" s="14"/>
      <c r="X265" s="14"/>
      <c r="Y265" s="14"/>
      <c r="Z265" s="14"/>
      <c r="AA265" s="14"/>
      <c r="AB265" s="14"/>
      <c r="AC265" s="14"/>
      <c r="AD265" s="14"/>
      <c r="AE265" s="14"/>
      <c r="AT265" s="247" t="s">
        <v>144</v>
      </c>
      <c r="AU265" s="247" t="s">
        <v>88</v>
      </c>
      <c r="AV265" s="14" t="s">
        <v>88</v>
      </c>
      <c r="AW265" s="14" t="s">
        <v>4</v>
      </c>
      <c r="AX265" s="14" t="s">
        <v>23</v>
      </c>
      <c r="AY265" s="247" t="s">
        <v>132</v>
      </c>
    </row>
    <row r="266" s="2" customFormat="1" ht="24.15" customHeight="1">
      <c r="A266" s="42"/>
      <c r="B266" s="43"/>
      <c r="C266" s="208" t="s">
        <v>364</v>
      </c>
      <c r="D266" s="208" t="s">
        <v>135</v>
      </c>
      <c r="E266" s="209" t="s">
        <v>365</v>
      </c>
      <c r="F266" s="210" t="s">
        <v>366</v>
      </c>
      <c r="G266" s="211" t="s">
        <v>138</v>
      </c>
      <c r="H266" s="212">
        <v>1134.5</v>
      </c>
      <c r="I266" s="213"/>
      <c r="J266" s="214">
        <f>ROUND(I266*H266,2)</f>
        <v>0</v>
      </c>
      <c r="K266" s="210" t="s">
        <v>139</v>
      </c>
      <c r="L266" s="48"/>
      <c r="M266" s="215" t="s">
        <v>34</v>
      </c>
      <c r="N266" s="216" t="s">
        <v>50</v>
      </c>
      <c r="O266" s="88"/>
      <c r="P266" s="217">
        <f>O266*H266</f>
        <v>0</v>
      </c>
      <c r="Q266" s="217">
        <v>0.00010000000000000001</v>
      </c>
      <c r="R266" s="217">
        <f>Q266*H266</f>
        <v>0.11345000000000001</v>
      </c>
      <c r="S266" s="217">
        <v>0</v>
      </c>
      <c r="T266" s="218">
        <f>S266*H266</f>
        <v>0</v>
      </c>
      <c r="U266" s="42"/>
      <c r="V266" s="42"/>
      <c r="W266" s="42"/>
      <c r="X266" s="42"/>
      <c r="Y266" s="42"/>
      <c r="Z266" s="42"/>
      <c r="AA266" s="42"/>
      <c r="AB266" s="42"/>
      <c r="AC266" s="42"/>
      <c r="AD266" s="42"/>
      <c r="AE266" s="42"/>
      <c r="AR266" s="219" t="s">
        <v>211</v>
      </c>
      <c r="AT266" s="219" t="s">
        <v>135</v>
      </c>
      <c r="AU266" s="219" t="s">
        <v>88</v>
      </c>
      <c r="AY266" s="20" t="s">
        <v>132</v>
      </c>
      <c r="BE266" s="220">
        <f>IF(N266="základní",J266,0)</f>
        <v>0</v>
      </c>
      <c r="BF266" s="220">
        <f>IF(N266="snížená",J266,0)</f>
        <v>0</v>
      </c>
      <c r="BG266" s="220">
        <f>IF(N266="zákl. přenesená",J266,0)</f>
        <v>0</v>
      </c>
      <c r="BH266" s="220">
        <f>IF(N266="sníž. přenesená",J266,0)</f>
        <v>0</v>
      </c>
      <c r="BI266" s="220">
        <f>IF(N266="nulová",J266,0)</f>
        <v>0</v>
      </c>
      <c r="BJ266" s="20" t="s">
        <v>23</v>
      </c>
      <c r="BK266" s="220">
        <f>ROUND(I266*H266,2)</f>
        <v>0</v>
      </c>
      <c r="BL266" s="20" t="s">
        <v>211</v>
      </c>
      <c r="BM266" s="219" t="s">
        <v>367</v>
      </c>
    </row>
    <row r="267" s="2" customFormat="1">
      <c r="A267" s="42"/>
      <c r="B267" s="43"/>
      <c r="C267" s="44"/>
      <c r="D267" s="221" t="s">
        <v>142</v>
      </c>
      <c r="E267" s="44"/>
      <c r="F267" s="222" t="s">
        <v>368</v>
      </c>
      <c r="G267" s="44"/>
      <c r="H267" s="44"/>
      <c r="I267" s="223"/>
      <c r="J267" s="44"/>
      <c r="K267" s="44"/>
      <c r="L267" s="48"/>
      <c r="M267" s="224"/>
      <c r="N267" s="225"/>
      <c r="O267" s="88"/>
      <c r="P267" s="88"/>
      <c r="Q267" s="88"/>
      <c r="R267" s="88"/>
      <c r="S267" s="88"/>
      <c r="T267" s="89"/>
      <c r="U267" s="42"/>
      <c r="V267" s="42"/>
      <c r="W267" s="42"/>
      <c r="X267" s="42"/>
      <c r="Y267" s="42"/>
      <c r="Z267" s="42"/>
      <c r="AA267" s="42"/>
      <c r="AB267" s="42"/>
      <c r="AC267" s="42"/>
      <c r="AD267" s="42"/>
      <c r="AE267" s="42"/>
      <c r="AT267" s="20" t="s">
        <v>142</v>
      </c>
      <c r="AU267" s="20" t="s">
        <v>88</v>
      </c>
    </row>
    <row r="268" s="13" customFormat="1">
      <c r="A268" s="13"/>
      <c r="B268" s="226"/>
      <c r="C268" s="227"/>
      <c r="D268" s="228" t="s">
        <v>144</v>
      </c>
      <c r="E268" s="229" t="s">
        <v>34</v>
      </c>
      <c r="F268" s="230" t="s">
        <v>369</v>
      </c>
      <c r="G268" s="227"/>
      <c r="H268" s="229" t="s">
        <v>34</v>
      </c>
      <c r="I268" s="231"/>
      <c r="J268" s="227"/>
      <c r="K268" s="227"/>
      <c r="L268" s="232"/>
      <c r="M268" s="233"/>
      <c r="N268" s="234"/>
      <c r="O268" s="234"/>
      <c r="P268" s="234"/>
      <c r="Q268" s="234"/>
      <c r="R268" s="234"/>
      <c r="S268" s="234"/>
      <c r="T268" s="235"/>
      <c r="U268" s="13"/>
      <c r="V268" s="13"/>
      <c r="W268" s="13"/>
      <c r="X268" s="13"/>
      <c r="Y268" s="13"/>
      <c r="Z268" s="13"/>
      <c r="AA268" s="13"/>
      <c r="AB268" s="13"/>
      <c r="AC268" s="13"/>
      <c r="AD268" s="13"/>
      <c r="AE268" s="13"/>
      <c r="AT268" s="236" t="s">
        <v>144</v>
      </c>
      <c r="AU268" s="236" t="s">
        <v>88</v>
      </c>
      <c r="AV268" s="13" t="s">
        <v>23</v>
      </c>
      <c r="AW268" s="13" t="s">
        <v>146</v>
      </c>
      <c r="AX268" s="13" t="s">
        <v>79</v>
      </c>
      <c r="AY268" s="236" t="s">
        <v>132</v>
      </c>
    </row>
    <row r="269" s="14" customFormat="1">
      <c r="A269" s="14"/>
      <c r="B269" s="237"/>
      <c r="C269" s="238"/>
      <c r="D269" s="228" t="s">
        <v>144</v>
      </c>
      <c r="E269" s="239" t="s">
        <v>34</v>
      </c>
      <c r="F269" s="240" t="s">
        <v>370</v>
      </c>
      <c r="G269" s="238"/>
      <c r="H269" s="241">
        <v>1134.5</v>
      </c>
      <c r="I269" s="242"/>
      <c r="J269" s="238"/>
      <c r="K269" s="238"/>
      <c r="L269" s="243"/>
      <c r="M269" s="244"/>
      <c r="N269" s="245"/>
      <c r="O269" s="245"/>
      <c r="P269" s="245"/>
      <c r="Q269" s="245"/>
      <c r="R269" s="245"/>
      <c r="S269" s="245"/>
      <c r="T269" s="246"/>
      <c r="U269" s="14"/>
      <c r="V269" s="14"/>
      <c r="W269" s="14"/>
      <c r="X269" s="14"/>
      <c r="Y269" s="14"/>
      <c r="Z269" s="14"/>
      <c r="AA269" s="14"/>
      <c r="AB269" s="14"/>
      <c r="AC269" s="14"/>
      <c r="AD269" s="14"/>
      <c r="AE269" s="14"/>
      <c r="AT269" s="247" t="s">
        <v>144</v>
      </c>
      <c r="AU269" s="247" t="s">
        <v>88</v>
      </c>
      <c r="AV269" s="14" t="s">
        <v>88</v>
      </c>
      <c r="AW269" s="14" t="s">
        <v>146</v>
      </c>
      <c r="AX269" s="14" t="s">
        <v>23</v>
      </c>
      <c r="AY269" s="247" t="s">
        <v>132</v>
      </c>
    </row>
    <row r="270" s="2" customFormat="1" ht="16.5" customHeight="1">
      <c r="A270" s="42"/>
      <c r="B270" s="43"/>
      <c r="C270" s="260" t="s">
        <v>371</v>
      </c>
      <c r="D270" s="260" t="s">
        <v>227</v>
      </c>
      <c r="E270" s="261" t="s">
        <v>372</v>
      </c>
      <c r="F270" s="262" t="s">
        <v>373</v>
      </c>
      <c r="G270" s="263" t="s">
        <v>138</v>
      </c>
      <c r="H270" s="264">
        <v>1247.9500000000001</v>
      </c>
      <c r="I270" s="265"/>
      <c r="J270" s="266">
        <f>ROUND(I270*H270,2)</f>
        <v>0</v>
      </c>
      <c r="K270" s="262" t="s">
        <v>139</v>
      </c>
      <c r="L270" s="267"/>
      <c r="M270" s="268" t="s">
        <v>34</v>
      </c>
      <c r="N270" s="269" t="s">
        <v>50</v>
      </c>
      <c r="O270" s="88"/>
      <c r="P270" s="217">
        <f>O270*H270</f>
        <v>0</v>
      </c>
      <c r="Q270" s="217">
        <v>0.0037499999999999999</v>
      </c>
      <c r="R270" s="217">
        <f>Q270*H270</f>
        <v>4.6798124999999997</v>
      </c>
      <c r="S270" s="217">
        <v>0</v>
      </c>
      <c r="T270" s="218">
        <f>S270*H270</f>
        <v>0</v>
      </c>
      <c r="U270" s="42"/>
      <c r="V270" s="42"/>
      <c r="W270" s="42"/>
      <c r="X270" s="42"/>
      <c r="Y270" s="42"/>
      <c r="Z270" s="42"/>
      <c r="AA270" s="42"/>
      <c r="AB270" s="42"/>
      <c r="AC270" s="42"/>
      <c r="AD270" s="42"/>
      <c r="AE270" s="42"/>
      <c r="AR270" s="219" t="s">
        <v>230</v>
      </c>
      <c r="AT270" s="219" t="s">
        <v>227</v>
      </c>
      <c r="AU270" s="219" t="s">
        <v>88</v>
      </c>
      <c r="AY270" s="20" t="s">
        <v>132</v>
      </c>
      <c r="BE270" s="220">
        <f>IF(N270="základní",J270,0)</f>
        <v>0</v>
      </c>
      <c r="BF270" s="220">
        <f>IF(N270="snížená",J270,0)</f>
        <v>0</v>
      </c>
      <c r="BG270" s="220">
        <f>IF(N270="zákl. přenesená",J270,0)</f>
        <v>0</v>
      </c>
      <c r="BH270" s="220">
        <f>IF(N270="sníž. přenesená",J270,0)</f>
        <v>0</v>
      </c>
      <c r="BI270" s="220">
        <f>IF(N270="nulová",J270,0)</f>
        <v>0</v>
      </c>
      <c r="BJ270" s="20" t="s">
        <v>23</v>
      </c>
      <c r="BK270" s="220">
        <f>ROUND(I270*H270,2)</f>
        <v>0</v>
      </c>
      <c r="BL270" s="20" t="s">
        <v>211</v>
      </c>
      <c r="BM270" s="219" t="s">
        <v>374</v>
      </c>
    </row>
    <row r="271" s="14" customFormat="1">
      <c r="A271" s="14"/>
      <c r="B271" s="237"/>
      <c r="C271" s="238"/>
      <c r="D271" s="228" t="s">
        <v>144</v>
      </c>
      <c r="E271" s="238"/>
      <c r="F271" s="240" t="s">
        <v>375</v>
      </c>
      <c r="G271" s="238"/>
      <c r="H271" s="241">
        <v>1247.9500000000001</v>
      </c>
      <c r="I271" s="242"/>
      <c r="J271" s="238"/>
      <c r="K271" s="238"/>
      <c r="L271" s="243"/>
      <c r="M271" s="244"/>
      <c r="N271" s="245"/>
      <c r="O271" s="245"/>
      <c r="P271" s="245"/>
      <c r="Q271" s="245"/>
      <c r="R271" s="245"/>
      <c r="S271" s="245"/>
      <c r="T271" s="246"/>
      <c r="U271" s="14"/>
      <c r="V271" s="14"/>
      <c r="W271" s="14"/>
      <c r="X271" s="14"/>
      <c r="Y271" s="14"/>
      <c r="Z271" s="14"/>
      <c r="AA271" s="14"/>
      <c r="AB271" s="14"/>
      <c r="AC271" s="14"/>
      <c r="AD271" s="14"/>
      <c r="AE271" s="14"/>
      <c r="AT271" s="247" t="s">
        <v>144</v>
      </c>
      <c r="AU271" s="247" t="s">
        <v>88</v>
      </c>
      <c r="AV271" s="14" t="s">
        <v>88</v>
      </c>
      <c r="AW271" s="14" t="s">
        <v>4</v>
      </c>
      <c r="AX271" s="14" t="s">
        <v>23</v>
      </c>
      <c r="AY271" s="247" t="s">
        <v>132</v>
      </c>
    </row>
    <row r="272" s="2" customFormat="1" ht="16.5" customHeight="1">
      <c r="A272" s="42"/>
      <c r="B272" s="43"/>
      <c r="C272" s="260" t="s">
        <v>230</v>
      </c>
      <c r="D272" s="260" t="s">
        <v>227</v>
      </c>
      <c r="E272" s="261" t="s">
        <v>376</v>
      </c>
      <c r="F272" s="262" t="s">
        <v>377</v>
      </c>
      <c r="G272" s="263" t="s">
        <v>163</v>
      </c>
      <c r="H272" s="264">
        <v>268.30900000000003</v>
      </c>
      <c r="I272" s="265"/>
      <c r="J272" s="266">
        <f>ROUND(I272*H272,2)</f>
        <v>0</v>
      </c>
      <c r="K272" s="262" t="s">
        <v>139</v>
      </c>
      <c r="L272" s="267"/>
      <c r="M272" s="268" t="s">
        <v>34</v>
      </c>
      <c r="N272" s="269" t="s">
        <v>50</v>
      </c>
      <c r="O272" s="88"/>
      <c r="P272" s="217">
        <f>O272*H272</f>
        <v>0</v>
      </c>
      <c r="Q272" s="217">
        <v>0.02</v>
      </c>
      <c r="R272" s="217">
        <f>Q272*H272</f>
        <v>5.3661800000000008</v>
      </c>
      <c r="S272" s="217">
        <v>0</v>
      </c>
      <c r="T272" s="218">
        <f>S272*H272</f>
        <v>0</v>
      </c>
      <c r="U272" s="42"/>
      <c r="V272" s="42"/>
      <c r="W272" s="42"/>
      <c r="X272" s="42"/>
      <c r="Y272" s="42"/>
      <c r="Z272" s="42"/>
      <c r="AA272" s="42"/>
      <c r="AB272" s="42"/>
      <c r="AC272" s="42"/>
      <c r="AD272" s="42"/>
      <c r="AE272" s="42"/>
      <c r="AR272" s="219" t="s">
        <v>230</v>
      </c>
      <c r="AT272" s="219" t="s">
        <v>227</v>
      </c>
      <c r="AU272" s="219" t="s">
        <v>88</v>
      </c>
      <c r="AY272" s="20" t="s">
        <v>132</v>
      </c>
      <c r="BE272" s="220">
        <f>IF(N272="základní",J272,0)</f>
        <v>0</v>
      </c>
      <c r="BF272" s="220">
        <f>IF(N272="snížená",J272,0)</f>
        <v>0</v>
      </c>
      <c r="BG272" s="220">
        <f>IF(N272="zákl. přenesená",J272,0)</f>
        <v>0</v>
      </c>
      <c r="BH272" s="220">
        <f>IF(N272="sníž. přenesená",J272,0)</f>
        <v>0</v>
      </c>
      <c r="BI272" s="220">
        <f>IF(N272="nulová",J272,0)</f>
        <v>0</v>
      </c>
      <c r="BJ272" s="20" t="s">
        <v>23</v>
      </c>
      <c r="BK272" s="220">
        <f>ROUND(I272*H272,2)</f>
        <v>0</v>
      </c>
      <c r="BL272" s="20" t="s">
        <v>211</v>
      </c>
      <c r="BM272" s="219" t="s">
        <v>378</v>
      </c>
    </row>
    <row r="273" s="14" customFormat="1">
      <c r="A273" s="14"/>
      <c r="B273" s="237"/>
      <c r="C273" s="238"/>
      <c r="D273" s="228" t="s">
        <v>144</v>
      </c>
      <c r="E273" s="239" t="s">
        <v>34</v>
      </c>
      <c r="F273" s="240" t="s">
        <v>379</v>
      </c>
      <c r="G273" s="238"/>
      <c r="H273" s="241">
        <v>243.91749999999999</v>
      </c>
      <c r="I273" s="242"/>
      <c r="J273" s="238"/>
      <c r="K273" s="238"/>
      <c r="L273" s="243"/>
      <c r="M273" s="244"/>
      <c r="N273" s="245"/>
      <c r="O273" s="245"/>
      <c r="P273" s="245"/>
      <c r="Q273" s="245"/>
      <c r="R273" s="245"/>
      <c r="S273" s="245"/>
      <c r="T273" s="246"/>
      <c r="U273" s="14"/>
      <c r="V273" s="14"/>
      <c r="W273" s="14"/>
      <c r="X273" s="14"/>
      <c r="Y273" s="14"/>
      <c r="Z273" s="14"/>
      <c r="AA273" s="14"/>
      <c r="AB273" s="14"/>
      <c r="AC273" s="14"/>
      <c r="AD273" s="14"/>
      <c r="AE273" s="14"/>
      <c r="AT273" s="247" t="s">
        <v>144</v>
      </c>
      <c r="AU273" s="247" t="s">
        <v>88</v>
      </c>
      <c r="AV273" s="14" t="s">
        <v>88</v>
      </c>
      <c r="AW273" s="14" t="s">
        <v>146</v>
      </c>
      <c r="AX273" s="14" t="s">
        <v>23</v>
      </c>
      <c r="AY273" s="247" t="s">
        <v>132</v>
      </c>
    </row>
    <row r="274" s="14" customFormat="1">
      <c r="A274" s="14"/>
      <c r="B274" s="237"/>
      <c r="C274" s="238"/>
      <c r="D274" s="228" t="s">
        <v>144</v>
      </c>
      <c r="E274" s="238"/>
      <c r="F274" s="240" t="s">
        <v>380</v>
      </c>
      <c r="G274" s="238"/>
      <c r="H274" s="241">
        <v>268.30900000000003</v>
      </c>
      <c r="I274" s="242"/>
      <c r="J274" s="238"/>
      <c r="K274" s="238"/>
      <c r="L274" s="243"/>
      <c r="M274" s="244"/>
      <c r="N274" s="245"/>
      <c r="O274" s="245"/>
      <c r="P274" s="245"/>
      <c r="Q274" s="245"/>
      <c r="R274" s="245"/>
      <c r="S274" s="245"/>
      <c r="T274" s="246"/>
      <c r="U274" s="14"/>
      <c r="V274" s="14"/>
      <c r="W274" s="14"/>
      <c r="X274" s="14"/>
      <c r="Y274" s="14"/>
      <c r="Z274" s="14"/>
      <c r="AA274" s="14"/>
      <c r="AB274" s="14"/>
      <c r="AC274" s="14"/>
      <c r="AD274" s="14"/>
      <c r="AE274" s="14"/>
      <c r="AT274" s="247" t="s">
        <v>144</v>
      </c>
      <c r="AU274" s="247" t="s">
        <v>88</v>
      </c>
      <c r="AV274" s="14" t="s">
        <v>88</v>
      </c>
      <c r="AW274" s="14" t="s">
        <v>4</v>
      </c>
      <c r="AX274" s="14" t="s">
        <v>23</v>
      </c>
      <c r="AY274" s="247" t="s">
        <v>132</v>
      </c>
    </row>
    <row r="275" s="2" customFormat="1" ht="24.15" customHeight="1">
      <c r="A275" s="42"/>
      <c r="B275" s="43"/>
      <c r="C275" s="208" t="s">
        <v>381</v>
      </c>
      <c r="D275" s="208" t="s">
        <v>135</v>
      </c>
      <c r="E275" s="209" t="s">
        <v>382</v>
      </c>
      <c r="F275" s="210" t="s">
        <v>383</v>
      </c>
      <c r="G275" s="211" t="s">
        <v>176</v>
      </c>
      <c r="H275" s="212">
        <v>11.35</v>
      </c>
      <c r="I275" s="213"/>
      <c r="J275" s="214">
        <f>ROUND(I275*H275,2)</f>
        <v>0</v>
      </c>
      <c r="K275" s="210" t="s">
        <v>139</v>
      </c>
      <c r="L275" s="48"/>
      <c r="M275" s="215" t="s">
        <v>34</v>
      </c>
      <c r="N275" s="216" t="s">
        <v>50</v>
      </c>
      <c r="O275" s="88"/>
      <c r="P275" s="217">
        <f>O275*H275</f>
        <v>0</v>
      </c>
      <c r="Q275" s="217">
        <v>0</v>
      </c>
      <c r="R275" s="217">
        <f>Q275*H275</f>
        <v>0</v>
      </c>
      <c r="S275" s="217">
        <v>0</v>
      </c>
      <c r="T275" s="218">
        <f>S275*H275</f>
        <v>0</v>
      </c>
      <c r="U275" s="42"/>
      <c r="V275" s="42"/>
      <c r="W275" s="42"/>
      <c r="X275" s="42"/>
      <c r="Y275" s="42"/>
      <c r="Z275" s="42"/>
      <c r="AA275" s="42"/>
      <c r="AB275" s="42"/>
      <c r="AC275" s="42"/>
      <c r="AD275" s="42"/>
      <c r="AE275" s="42"/>
      <c r="AR275" s="219" t="s">
        <v>211</v>
      </c>
      <c r="AT275" s="219" t="s">
        <v>135</v>
      </c>
      <c r="AU275" s="219" t="s">
        <v>88</v>
      </c>
      <c r="AY275" s="20" t="s">
        <v>132</v>
      </c>
      <c r="BE275" s="220">
        <f>IF(N275="základní",J275,0)</f>
        <v>0</v>
      </c>
      <c r="BF275" s="220">
        <f>IF(N275="snížená",J275,0)</f>
        <v>0</v>
      </c>
      <c r="BG275" s="220">
        <f>IF(N275="zákl. přenesená",J275,0)</f>
        <v>0</v>
      </c>
      <c r="BH275" s="220">
        <f>IF(N275="sníž. přenesená",J275,0)</f>
        <v>0</v>
      </c>
      <c r="BI275" s="220">
        <f>IF(N275="nulová",J275,0)</f>
        <v>0</v>
      </c>
      <c r="BJ275" s="20" t="s">
        <v>23</v>
      </c>
      <c r="BK275" s="220">
        <f>ROUND(I275*H275,2)</f>
        <v>0</v>
      </c>
      <c r="BL275" s="20" t="s">
        <v>211</v>
      </c>
      <c r="BM275" s="219" t="s">
        <v>384</v>
      </c>
    </row>
    <row r="276" s="2" customFormat="1">
      <c r="A276" s="42"/>
      <c r="B276" s="43"/>
      <c r="C276" s="44"/>
      <c r="D276" s="221" t="s">
        <v>142</v>
      </c>
      <c r="E276" s="44"/>
      <c r="F276" s="222" t="s">
        <v>385</v>
      </c>
      <c r="G276" s="44"/>
      <c r="H276" s="44"/>
      <c r="I276" s="223"/>
      <c r="J276" s="44"/>
      <c r="K276" s="44"/>
      <c r="L276" s="48"/>
      <c r="M276" s="224"/>
      <c r="N276" s="225"/>
      <c r="O276" s="88"/>
      <c r="P276" s="88"/>
      <c r="Q276" s="88"/>
      <c r="R276" s="88"/>
      <c r="S276" s="88"/>
      <c r="T276" s="89"/>
      <c r="U276" s="42"/>
      <c r="V276" s="42"/>
      <c r="W276" s="42"/>
      <c r="X276" s="42"/>
      <c r="Y276" s="42"/>
      <c r="Z276" s="42"/>
      <c r="AA276" s="42"/>
      <c r="AB276" s="42"/>
      <c r="AC276" s="42"/>
      <c r="AD276" s="42"/>
      <c r="AE276" s="42"/>
      <c r="AT276" s="20" t="s">
        <v>142</v>
      </c>
      <c r="AU276" s="20" t="s">
        <v>88</v>
      </c>
    </row>
    <row r="277" s="2" customFormat="1">
      <c r="A277" s="42"/>
      <c r="B277" s="43"/>
      <c r="C277" s="44"/>
      <c r="D277" s="228" t="s">
        <v>166</v>
      </c>
      <c r="E277" s="44"/>
      <c r="F277" s="259" t="s">
        <v>386</v>
      </c>
      <c r="G277" s="44"/>
      <c r="H277" s="44"/>
      <c r="I277" s="223"/>
      <c r="J277" s="44"/>
      <c r="K277" s="44"/>
      <c r="L277" s="48"/>
      <c r="M277" s="224"/>
      <c r="N277" s="225"/>
      <c r="O277" s="88"/>
      <c r="P277" s="88"/>
      <c r="Q277" s="88"/>
      <c r="R277" s="88"/>
      <c r="S277" s="88"/>
      <c r="T277" s="89"/>
      <c r="U277" s="42"/>
      <c r="V277" s="42"/>
      <c r="W277" s="42"/>
      <c r="X277" s="42"/>
      <c r="Y277" s="42"/>
      <c r="Z277" s="42"/>
      <c r="AA277" s="42"/>
      <c r="AB277" s="42"/>
      <c r="AC277" s="42"/>
      <c r="AD277" s="42"/>
      <c r="AE277" s="42"/>
      <c r="AT277" s="20" t="s">
        <v>166</v>
      </c>
      <c r="AU277" s="20" t="s">
        <v>88</v>
      </c>
    </row>
    <row r="278" s="12" customFormat="1" ht="22.8" customHeight="1">
      <c r="A278" s="12"/>
      <c r="B278" s="192"/>
      <c r="C278" s="193"/>
      <c r="D278" s="194" t="s">
        <v>78</v>
      </c>
      <c r="E278" s="206" t="s">
        <v>387</v>
      </c>
      <c r="F278" s="206" t="s">
        <v>388</v>
      </c>
      <c r="G278" s="193"/>
      <c r="H278" s="193"/>
      <c r="I278" s="196"/>
      <c r="J278" s="207">
        <f>BK278</f>
        <v>0</v>
      </c>
      <c r="K278" s="193"/>
      <c r="L278" s="198"/>
      <c r="M278" s="199"/>
      <c r="N278" s="200"/>
      <c r="O278" s="200"/>
      <c r="P278" s="201">
        <f>SUM(P279:P315)</f>
        <v>0</v>
      </c>
      <c r="Q278" s="200"/>
      <c r="R278" s="201">
        <f>SUM(R279:R315)</f>
        <v>1.9311042000000001</v>
      </c>
      <c r="S278" s="200"/>
      <c r="T278" s="202">
        <f>SUM(T279:T315)</f>
        <v>19.004100000000001</v>
      </c>
      <c r="U278" s="12"/>
      <c r="V278" s="12"/>
      <c r="W278" s="12"/>
      <c r="X278" s="12"/>
      <c r="Y278" s="12"/>
      <c r="Z278" s="12"/>
      <c r="AA278" s="12"/>
      <c r="AB278" s="12"/>
      <c r="AC278" s="12"/>
      <c r="AD278" s="12"/>
      <c r="AE278" s="12"/>
      <c r="AR278" s="203" t="s">
        <v>88</v>
      </c>
      <c r="AT278" s="204" t="s">
        <v>78</v>
      </c>
      <c r="AU278" s="204" t="s">
        <v>23</v>
      </c>
      <c r="AY278" s="203" t="s">
        <v>132</v>
      </c>
      <c r="BK278" s="205">
        <f>SUM(BK279:BK315)</f>
        <v>0</v>
      </c>
    </row>
    <row r="279" s="2" customFormat="1" ht="24.15" customHeight="1">
      <c r="A279" s="42"/>
      <c r="B279" s="43"/>
      <c r="C279" s="208" t="s">
        <v>389</v>
      </c>
      <c r="D279" s="208" t="s">
        <v>135</v>
      </c>
      <c r="E279" s="209" t="s">
        <v>390</v>
      </c>
      <c r="F279" s="210" t="s">
        <v>391</v>
      </c>
      <c r="G279" s="211" t="s">
        <v>138</v>
      </c>
      <c r="H279" s="212">
        <v>132.44</v>
      </c>
      <c r="I279" s="213"/>
      <c r="J279" s="214">
        <f>ROUND(I279*H279,2)</f>
        <v>0</v>
      </c>
      <c r="K279" s="210" t="s">
        <v>139</v>
      </c>
      <c r="L279" s="48"/>
      <c r="M279" s="215" t="s">
        <v>34</v>
      </c>
      <c r="N279" s="216" t="s">
        <v>50</v>
      </c>
      <c r="O279" s="88"/>
      <c r="P279" s="217">
        <f>O279*H279</f>
        <v>0</v>
      </c>
      <c r="Q279" s="217">
        <v>0.01157</v>
      </c>
      <c r="R279" s="217">
        <f>Q279*H279</f>
        <v>1.5323308</v>
      </c>
      <c r="S279" s="217">
        <v>0</v>
      </c>
      <c r="T279" s="218">
        <f>S279*H279</f>
        <v>0</v>
      </c>
      <c r="U279" s="42"/>
      <c r="V279" s="42"/>
      <c r="W279" s="42"/>
      <c r="X279" s="42"/>
      <c r="Y279" s="42"/>
      <c r="Z279" s="42"/>
      <c r="AA279" s="42"/>
      <c r="AB279" s="42"/>
      <c r="AC279" s="42"/>
      <c r="AD279" s="42"/>
      <c r="AE279" s="42"/>
      <c r="AR279" s="219" t="s">
        <v>211</v>
      </c>
      <c r="AT279" s="219" t="s">
        <v>135</v>
      </c>
      <c r="AU279" s="219" t="s">
        <v>88</v>
      </c>
      <c r="AY279" s="20" t="s">
        <v>132</v>
      </c>
      <c r="BE279" s="220">
        <f>IF(N279="základní",J279,0)</f>
        <v>0</v>
      </c>
      <c r="BF279" s="220">
        <f>IF(N279="snížená",J279,0)</f>
        <v>0</v>
      </c>
      <c r="BG279" s="220">
        <f>IF(N279="zákl. přenesená",J279,0)</f>
        <v>0</v>
      </c>
      <c r="BH279" s="220">
        <f>IF(N279="sníž. přenesená",J279,0)</f>
        <v>0</v>
      </c>
      <c r="BI279" s="220">
        <f>IF(N279="nulová",J279,0)</f>
        <v>0</v>
      </c>
      <c r="BJ279" s="20" t="s">
        <v>23</v>
      </c>
      <c r="BK279" s="220">
        <f>ROUND(I279*H279,2)</f>
        <v>0</v>
      </c>
      <c r="BL279" s="20" t="s">
        <v>211</v>
      </c>
      <c r="BM279" s="219" t="s">
        <v>392</v>
      </c>
    </row>
    <row r="280" s="2" customFormat="1">
      <c r="A280" s="42"/>
      <c r="B280" s="43"/>
      <c r="C280" s="44"/>
      <c r="D280" s="221" t="s">
        <v>142</v>
      </c>
      <c r="E280" s="44"/>
      <c r="F280" s="222" t="s">
        <v>393</v>
      </c>
      <c r="G280" s="44"/>
      <c r="H280" s="44"/>
      <c r="I280" s="223"/>
      <c r="J280" s="44"/>
      <c r="K280" s="44"/>
      <c r="L280" s="48"/>
      <c r="M280" s="224"/>
      <c r="N280" s="225"/>
      <c r="O280" s="88"/>
      <c r="P280" s="88"/>
      <c r="Q280" s="88"/>
      <c r="R280" s="88"/>
      <c r="S280" s="88"/>
      <c r="T280" s="89"/>
      <c r="U280" s="42"/>
      <c r="V280" s="42"/>
      <c r="W280" s="42"/>
      <c r="X280" s="42"/>
      <c r="Y280" s="42"/>
      <c r="Z280" s="42"/>
      <c r="AA280" s="42"/>
      <c r="AB280" s="42"/>
      <c r="AC280" s="42"/>
      <c r="AD280" s="42"/>
      <c r="AE280" s="42"/>
      <c r="AT280" s="20" t="s">
        <v>142</v>
      </c>
      <c r="AU280" s="20" t="s">
        <v>88</v>
      </c>
    </row>
    <row r="281" s="2" customFormat="1">
      <c r="A281" s="42"/>
      <c r="B281" s="43"/>
      <c r="C281" s="44"/>
      <c r="D281" s="228" t="s">
        <v>166</v>
      </c>
      <c r="E281" s="44"/>
      <c r="F281" s="259" t="s">
        <v>394</v>
      </c>
      <c r="G281" s="44"/>
      <c r="H281" s="44"/>
      <c r="I281" s="223"/>
      <c r="J281" s="44"/>
      <c r="K281" s="44"/>
      <c r="L281" s="48"/>
      <c r="M281" s="224"/>
      <c r="N281" s="225"/>
      <c r="O281" s="88"/>
      <c r="P281" s="88"/>
      <c r="Q281" s="88"/>
      <c r="R281" s="88"/>
      <c r="S281" s="88"/>
      <c r="T281" s="89"/>
      <c r="U281" s="42"/>
      <c r="V281" s="42"/>
      <c r="W281" s="42"/>
      <c r="X281" s="42"/>
      <c r="Y281" s="42"/>
      <c r="Z281" s="42"/>
      <c r="AA281" s="42"/>
      <c r="AB281" s="42"/>
      <c r="AC281" s="42"/>
      <c r="AD281" s="42"/>
      <c r="AE281" s="42"/>
      <c r="AT281" s="20" t="s">
        <v>166</v>
      </c>
      <c r="AU281" s="20" t="s">
        <v>88</v>
      </c>
    </row>
    <row r="282" s="13" customFormat="1">
      <c r="A282" s="13"/>
      <c r="B282" s="226"/>
      <c r="C282" s="227"/>
      <c r="D282" s="228" t="s">
        <v>144</v>
      </c>
      <c r="E282" s="229" t="s">
        <v>34</v>
      </c>
      <c r="F282" s="230" t="s">
        <v>145</v>
      </c>
      <c r="G282" s="227"/>
      <c r="H282" s="229" t="s">
        <v>34</v>
      </c>
      <c r="I282" s="231"/>
      <c r="J282" s="227"/>
      <c r="K282" s="227"/>
      <c r="L282" s="232"/>
      <c r="M282" s="233"/>
      <c r="N282" s="234"/>
      <c r="O282" s="234"/>
      <c r="P282" s="234"/>
      <c r="Q282" s="234"/>
      <c r="R282" s="234"/>
      <c r="S282" s="234"/>
      <c r="T282" s="235"/>
      <c r="U282" s="13"/>
      <c r="V282" s="13"/>
      <c r="W282" s="13"/>
      <c r="X282" s="13"/>
      <c r="Y282" s="13"/>
      <c r="Z282" s="13"/>
      <c r="AA282" s="13"/>
      <c r="AB282" s="13"/>
      <c r="AC282" s="13"/>
      <c r="AD282" s="13"/>
      <c r="AE282" s="13"/>
      <c r="AT282" s="236" t="s">
        <v>144</v>
      </c>
      <c r="AU282" s="236" t="s">
        <v>88</v>
      </c>
      <c r="AV282" s="13" t="s">
        <v>23</v>
      </c>
      <c r="AW282" s="13" t="s">
        <v>146</v>
      </c>
      <c r="AX282" s="13" t="s">
        <v>79</v>
      </c>
      <c r="AY282" s="236" t="s">
        <v>132</v>
      </c>
    </row>
    <row r="283" s="14" customFormat="1">
      <c r="A283" s="14"/>
      <c r="B283" s="237"/>
      <c r="C283" s="238"/>
      <c r="D283" s="228" t="s">
        <v>144</v>
      </c>
      <c r="E283" s="239" t="s">
        <v>34</v>
      </c>
      <c r="F283" s="240" t="s">
        <v>147</v>
      </c>
      <c r="G283" s="238"/>
      <c r="H283" s="241">
        <v>45.140000000000001</v>
      </c>
      <c r="I283" s="242"/>
      <c r="J283" s="238"/>
      <c r="K283" s="238"/>
      <c r="L283" s="243"/>
      <c r="M283" s="244"/>
      <c r="N283" s="245"/>
      <c r="O283" s="245"/>
      <c r="P283" s="245"/>
      <c r="Q283" s="245"/>
      <c r="R283" s="245"/>
      <c r="S283" s="245"/>
      <c r="T283" s="246"/>
      <c r="U283" s="14"/>
      <c r="V283" s="14"/>
      <c r="W283" s="14"/>
      <c r="X283" s="14"/>
      <c r="Y283" s="14"/>
      <c r="Z283" s="14"/>
      <c r="AA283" s="14"/>
      <c r="AB283" s="14"/>
      <c r="AC283" s="14"/>
      <c r="AD283" s="14"/>
      <c r="AE283" s="14"/>
      <c r="AT283" s="247" t="s">
        <v>144</v>
      </c>
      <c r="AU283" s="247" t="s">
        <v>88</v>
      </c>
      <c r="AV283" s="14" t="s">
        <v>88</v>
      </c>
      <c r="AW283" s="14" t="s">
        <v>146</v>
      </c>
      <c r="AX283" s="14" t="s">
        <v>79</v>
      </c>
      <c r="AY283" s="247" t="s">
        <v>132</v>
      </c>
    </row>
    <row r="284" s="13" customFormat="1">
      <c r="A284" s="13"/>
      <c r="B284" s="226"/>
      <c r="C284" s="227"/>
      <c r="D284" s="228" t="s">
        <v>144</v>
      </c>
      <c r="E284" s="229" t="s">
        <v>34</v>
      </c>
      <c r="F284" s="230" t="s">
        <v>148</v>
      </c>
      <c r="G284" s="227"/>
      <c r="H284" s="229" t="s">
        <v>34</v>
      </c>
      <c r="I284" s="231"/>
      <c r="J284" s="227"/>
      <c r="K284" s="227"/>
      <c r="L284" s="232"/>
      <c r="M284" s="233"/>
      <c r="N284" s="234"/>
      <c r="O284" s="234"/>
      <c r="P284" s="234"/>
      <c r="Q284" s="234"/>
      <c r="R284" s="234"/>
      <c r="S284" s="234"/>
      <c r="T284" s="235"/>
      <c r="U284" s="13"/>
      <c r="V284" s="13"/>
      <c r="W284" s="13"/>
      <c r="X284" s="13"/>
      <c r="Y284" s="13"/>
      <c r="Z284" s="13"/>
      <c r="AA284" s="13"/>
      <c r="AB284" s="13"/>
      <c r="AC284" s="13"/>
      <c r="AD284" s="13"/>
      <c r="AE284" s="13"/>
      <c r="AT284" s="236" t="s">
        <v>144</v>
      </c>
      <c r="AU284" s="236" t="s">
        <v>88</v>
      </c>
      <c r="AV284" s="13" t="s">
        <v>23</v>
      </c>
      <c r="AW284" s="13" t="s">
        <v>146</v>
      </c>
      <c r="AX284" s="13" t="s">
        <v>79</v>
      </c>
      <c r="AY284" s="236" t="s">
        <v>132</v>
      </c>
    </row>
    <row r="285" s="14" customFormat="1">
      <c r="A285" s="14"/>
      <c r="B285" s="237"/>
      <c r="C285" s="238"/>
      <c r="D285" s="228" t="s">
        <v>144</v>
      </c>
      <c r="E285" s="239" t="s">
        <v>34</v>
      </c>
      <c r="F285" s="240" t="s">
        <v>149</v>
      </c>
      <c r="G285" s="238"/>
      <c r="H285" s="241">
        <v>20.800000000000001</v>
      </c>
      <c r="I285" s="242"/>
      <c r="J285" s="238"/>
      <c r="K285" s="238"/>
      <c r="L285" s="243"/>
      <c r="M285" s="244"/>
      <c r="N285" s="245"/>
      <c r="O285" s="245"/>
      <c r="P285" s="245"/>
      <c r="Q285" s="245"/>
      <c r="R285" s="245"/>
      <c r="S285" s="245"/>
      <c r="T285" s="246"/>
      <c r="U285" s="14"/>
      <c r="V285" s="14"/>
      <c r="W285" s="14"/>
      <c r="X285" s="14"/>
      <c r="Y285" s="14"/>
      <c r="Z285" s="14"/>
      <c r="AA285" s="14"/>
      <c r="AB285" s="14"/>
      <c r="AC285" s="14"/>
      <c r="AD285" s="14"/>
      <c r="AE285" s="14"/>
      <c r="AT285" s="247" t="s">
        <v>144</v>
      </c>
      <c r="AU285" s="247" t="s">
        <v>88</v>
      </c>
      <c r="AV285" s="14" t="s">
        <v>88</v>
      </c>
      <c r="AW285" s="14" t="s">
        <v>146</v>
      </c>
      <c r="AX285" s="14" t="s">
        <v>79</v>
      </c>
      <c r="AY285" s="247" t="s">
        <v>132</v>
      </c>
    </row>
    <row r="286" s="13" customFormat="1">
      <c r="A286" s="13"/>
      <c r="B286" s="226"/>
      <c r="C286" s="227"/>
      <c r="D286" s="228" t="s">
        <v>144</v>
      </c>
      <c r="E286" s="229" t="s">
        <v>34</v>
      </c>
      <c r="F286" s="230" t="s">
        <v>150</v>
      </c>
      <c r="G286" s="227"/>
      <c r="H286" s="229" t="s">
        <v>34</v>
      </c>
      <c r="I286" s="231"/>
      <c r="J286" s="227"/>
      <c r="K286" s="227"/>
      <c r="L286" s="232"/>
      <c r="M286" s="233"/>
      <c r="N286" s="234"/>
      <c r="O286" s="234"/>
      <c r="P286" s="234"/>
      <c r="Q286" s="234"/>
      <c r="R286" s="234"/>
      <c r="S286" s="234"/>
      <c r="T286" s="235"/>
      <c r="U286" s="13"/>
      <c r="V286" s="13"/>
      <c r="W286" s="13"/>
      <c r="X286" s="13"/>
      <c r="Y286" s="13"/>
      <c r="Z286" s="13"/>
      <c r="AA286" s="13"/>
      <c r="AB286" s="13"/>
      <c r="AC286" s="13"/>
      <c r="AD286" s="13"/>
      <c r="AE286" s="13"/>
      <c r="AT286" s="236" t="s">
        <v>144</v>
      </c>
      <c r="AU286" s="236" t="s">
        <v>88</v>
      </c>
      <c r="AV286" s="13" t="s">
        <v>23</v>
      </c>
      <c r="AW286" s="13" t="s">
        <v>146</v>
      </c>
      <c r="AX286" s="13" t="s">
        <v>79</v>
      </c>
      <c r="AY286" s="236" t="s">
        <v>132</v>
      </c>
    </row>
    <row r="287" s="14" customFormat="1">
      <c r="A287" s="14"/>
      <c r="B287" s="237"/>
      <c r="C287" s="238"/>
      <c r="D287" s="228" t="s">
        <v>144</v>
      </c>
      <c r="E287" s="239" t="s">
        <v>34</v>
      </c>
      <c r="F287" s="240" t="s">
        <v>151</v>
      </c>
      <c r="G287" s="238"/>
      <c r="H287" s="241">
        <v>66.5</v>
      </c>
      <c r="I287" s="242"/>
      <c r="J287" s="238"/>
      <c r="K287" s="238"/>
      <c r="L287" s="243"/>
      <c r="M287" s="244"/>
      <c r="N287" s="245"/>
      <c r="O287" s="245"/>
      <c r="P287" s="245"/>
      <c r="Q287" s="245"/>
      <c r="R287" s="245"/>
      <c r="S287" s="245"/>
      <c r="T287" s="246"/>
      <c r="U287" s="14"/>
      <c r="V287" s="14"/>
      <c r="W287" s="14"/>
      <c r="X287" s="14"/>
      <c r="Y287" s="14"/>
      <c r="Z287" s="14"/>
      <c r="AA287" s="14"/>
      <c r="AB287" s="14"/>
      <c r="AC287" s="14"/>
      <c r="AD287" s="14"/>
      <c r="AE287" s="14"/>
      <c r="AT287" s="247" t="s">
        <v>144</v>
      </c>
      <c r="AU287" s="247" t="s">
        <v>88</v>
      </c>
      <c r="AV287" s="14" t="s">
        <v>88</v>
      </c>
      <c r="AW287" s="14" t="s">
        <v>146</v>
      </c>
      <c r="AX287" s="14" t="s">
        <v>79</v>
      </c>
      <c r="AY287" s="247" t="s">
        <v>132</v>
      </c>
    </row>
    <row r="288" s="15" customFormat="1">
      <c r="A288" s="15"/>
      <c r="B288" s="248"/>
      <c r="C288" s="249"/>
      <c r="D288" s="228" t="s">
        <v>144</v>
      </c>
      <c r="E288" s="250" t="s">
        <v>34</v>
      </c>
      <c r="F288" s="251" t="s">
        <v>152</v>
      </c>
      <c r="G288" s="249"/>
      <c r="H288" s="252">
        <v>132.44</v>
      </c>
      <c r="I288" s="253"/>
      <c r="J288" s="249"/>
      <c r="K288" s="249"/>
      <c r="L288" s="254"/>
      <c r="M288" s="255"/>
      <c r="N288" s="256"/>
      <c r="O288" s="256"/>
      <c r="P288" s="256"/>
      <c r="Q288" s="256"/>
      <c r="R288" s="256"/>
      <c r="S288" s="256"/>
      <c r="T288" s="257"/>
      <c r="U288" s="15"/>
      <c r="V288" s="15"/>
      <c r="W288" s="15"/>
      <c r="X288" s="15"/>
      <c r="Y288" s="15"/>
      <c r="Z288" s="15"/>
      <c r="AA288" s="15"/>
      <c r="AB288" s="15"/>
      <c r="AC288" s="15"/>
      <c r="AD288" s="15"/>
      <c r="AE288" s="15"/>
      <c r="AT288" s="258" t="s">
        <v>144</v>
      </c>
      <c r="AU288" s="258" t="s">
        <v>88</v>
      </c>
      <c r="AV288" s="15" t="s">
        <v>140</v>
      </c>
      <c r="AW288" s="15" t="s">
        <v>146</v>
      </c>
      <c r="AX288" s="15" t="s">
        <v>23</v>
      </c>
      <c r="AY288" s="258" t="s">
        <v>132</v>
      </c>
    </row>
    <row r="289" s="2" customFormat="1" ht="24.15" customHeight="1">
      <c r="A289" s="42"/>
      <c r="B289" s="43"/>
      <c r="C289" s="208" t="s">
        <v>395</v>
      </c>
      <c r="D289" s="208" t="s">
        <v>135</v>
      </c>
      <c r="E289" s="209" t="s">
        <v>396</v>
      </c>
      <c r="F289" s="210" t="s">
        <v>397</v>
      </c>
      <c r="G289" s="211" t="s">
        <v>138</v>
      </c>
      <c r="H289" s="212">
        <v>1266.9400000000001</v>
      </c>
      <c r="I289" s="213"/>
      <c r="J289" s="214">
        <f>ROUND(I289*H289,2)</f>
        <v>0</v>
      </c>
      <c r="K289" s="210" t="s">
        <v>139</v>
      </c>
      <c r="L289" s="48"/>
      <c r="M289" s="215" t="s">
        <v>34</v>
      </c>
      <c r="N289" s="216" t="s">
        <v>50</v>
      </c>
      <c r="O289" s="88"/>
      <c r="P289" s="217">
        <f>O289*H289</f>
        <v>0</v>
      </c>
      <c r="Q289" s="217">
        <v>0</v>
      </c>
      <c r="R289" s="217">
        <f>Q289*H289</f>
        <v>0</v>
      </c>
      <c r="S289" s="217">
        <v>0.014999999999999999</v>
      </c>
      <c r="T289" s="218">
        <f>S289*H289</f>
        <v>19.004100000000001</v>
      </c>
      <c r="U289" s="42"/>
      <c r="V289" s="42"/>
      <c r="W289" s="42"/>
      <c r="X289" s="42"/>
      <c r="Y289" s="42"/>
      <c r="Z289" s="42"/>
      <c r="AA289" s="42"/>
      <c r="AB289" s="42"/>
      <c r="AC289" s="42"/>
      <c r="AD289" s="42"/>
      <c r="AE289" s="42"/>
      <c r="AR289" s="219" t="s">
        <v>211</v>
      </c>
      <c r="AT289" s="219" t="s">
        <v>135</v>
      </c>
      <c r="AU289" s="219" t="s">
        <v>88</v>
      </c>
      <c r="AY289" s="20" t="s">
        <v>132</v>
      </c>
      <c r="BE289" s="220">
        <f>IF(N289="základní",J289,0)</f>
        <v>0</v>
      </c>
      <c r="BF289" s="220">
        <f>IF(N289="snížená",J289,0)</f>
        <v>0</v>
      </c>
      <c r="BG289" s="220">
        <f>IF(N289="zákl. přenesená",J289,0)</f>
        <v>0</v>
      </c>
      <c r="BH289" s="220">
        <f>IF(N289="sníž. přenesená",J289,0)</f>
        <v>0</v>
      </c>
      <c r="BI289" s="220">
        <f>IF(N289="nulová",J289,0)</f>
        <v>0</v>
      </c>
      <c r="BJ289" s="20" t="s">
        <v>23</v>
      </c>
      <c r="BK289" s="220">
        <f>ROUND(I289*H289,2)</f>
        <v>0</v>
      </c>
      <c r="BL289" s="20" t="s">
        <v>211</v>
      </c>
      <c r="BM289" s="219" t="s">
        <v>398</v>
      </c>
    </row>
    <row r="290" s="2" customFormat="1">
      <c r="A290" s="42"/>
      <c r="B290" s="43"/>
      <c r="C290" s="44"/>
      <c r="D290" s="221" t="s">
        <v>142</v>
      </c>
      <c r="E290" s="44"/>
      <c r="F290" s="222" t="s">
        <v>399</v>
      </c>
      <c r="G290" s="44"/>
      <c r="H290" s="44"/>
      <c r="I290" s="223"/>
      <c r="J290" s="44"/>
      <c r="K290" s="44"/>
      <c r="L290" s="48"/>
      <c r="M290" s="224"/>
      <c r="N290" s="225"/>
      <c r="O290" s="88"/>
      <c r="P290" s="88"/>
      <c r="Q290" s="88"/>
      <c r="R290" s="88"/>
      <c r="S290" s="88"/>
      <c r="T290" s="89"/>
      <c r="U290" s="42"/>
      <c r="V290" s="42"/>
      <c r="W290" s="42"/>
      <c r="X290" s="42"/>
      <c r="Y290" s="42"/>
      <c r="Z290" s="42"/>
      <c r="AA290" s="42"/>
      <c r="AB290" s="42"/>
      <c r="AC290" s="42"/>
      <c r="AD290" s="42"/>
      <c r="AE290" s="42"/>
      <c r="AT290" s="20" t="s">
        <v>142</v>
      </c>
      <c r="AU290" s="20" t="s">
        <v>88</v>
      </c>
    </row>
    <row r="291" s="13" customFormat="1">
      <c r="A291" s="13"/>
      <c r="B291" s="226"/>
      <c r="C291" s="227"/>
      <c r="D291" s="228" t="s">
        <v>144</v>
      </c>
      <c r="E291" s="229" t="s">
        <v>34</v>
      </c>
      <c r="F291" s="230" t="s">
        <v>349</v>
      </c>
      <c r="G291" s="227"/>
      <c r="H291" s="229" t="s">
        <v>34</v>
      </c>
      <c r="I291" s="231"/>
      <c r="J291" s="227"/>
      <c r="K291" s="227"/>
      <c r="L291" s="232"/>
      <c r="M291" s="233"/>
      <c r="N291" s="234"/>
      <c r="O291" s="234"/>
      <c r="P291" s="234"/>
      <c r="Q291" s="234"/>
      <c r="R291" s="234"/>
      <c r="S291" s="234"/>
      <c r="T291" s="235"/>
      <c r="U291" s="13"/>
      <c r="V291" s="13"/>
      <c r="W291" s="13"/>
      <c r="X291" s="13"/>
      <c r="Y291" s="13"/>
      <c r="Z291" s="13"/>
      <c r="AA291" s="13"/>
      <c r="AB291" s="13"/>
      <c r="AC291" s="13"/>
      <c r="AD291" s="13"/>
      <c r="AE291" s="13"/>
      <c r="AT291" s="236" t="s">
        <v>144</v>
      </c>
      <c r="AU291" s="236" t="s">
        <v>88</v>
      </c>
      <c r="AV291" s="13" t="s">
        <v>23</v>
      </c>
      <c r="AW291" s="13" t="s">
        <v>146</v>
      </c>
      <c r="AX291" s="13" t="s">
        <v>79</v>
      </c>
      <c r="AY291" s="236" t="s">
        <v>132</v>
      </c>
    </row>
    <row r="292" s="14" customFormat="1">
      <c r="A292" s="14"/>
      <c r="B292" s="237"/>
      <c r="C292" s="238"/>
      <c r="D292" s="228" t="s">
        <v>144</v>
      </c>
      <c r="E292" s="239" t="s">
        <v>34</v>
      </c>
      <c r="F292" s="240" t="s">
        <v>215</v>
      </c>
      <c r="G292" s="238"/>
      <c r="H292" s="241">
        <v>1266.9400000000001</v>
      </c>
      <c r="I292" s="242"/>
      <c r="J292" s="238"/>
      <c r="K292" s="238"/>
      <c r="L292" s="243"/>
      <c r="M292" s="244"/>
      <c r="N292" s="245"/>
      <c r="O292" s="245"/>
      <c r="P292" s="245"/>
      <c r="Q292" s="245"/>
      <c r="R292" s="245"/>
      <c r="S292" s="245"/>
      <c r="T292" s="246"/>
      <c r="U292" s="14"/>
      <c r="V292" s="14"/>
      <c r="W292" s="14"/>
      <c r="X292" s="14"/>
      <c r="Y292" s="14"/>
      <c r="Z292" s="14"/>
      <c r="AA292" s="14"/>
      <c r="AB292" s="14"/>
      <c r="AC292" s="14"/>
      <c r="AD292" s="14"/>
      <c r="AE292" s="14"/>
      <c r="AT292" s="247" t="s">
        <v>144</v>
      </c>
      <c r="AU292" s="247" t="s">
        <v>88</v>
      </c>
      <c r="AV292" s="14" t="s">
        <v>88</v>
      </c>
      <c r="AW292" s="14" t="s">
        <v>146</v>
      </c>
      <c r="AX292" s="14" t="s">
        <v>23</v>
      </c>
      <c r="AY292" s="247" t="s">
        <v>132</v>
      </c>
    </row>
    <row r="293" s="2" customFormat="1" ht="16.5" customHeight="1">
      <c r="A293" s="42"/>
      <c r="B293" s="43"/>
      <c r="C293" s="208" t="s">
        <v>400</v>
      </c>
      <c r="D293" s="208" t="s">
        <v>135</v>
      </c>
      <c r="E293" s="209" t="s">
        <v>401</v>
      </c>
      <c r="F293" s="210" t="s">
        <v>402</v>
      </c>
      <c r="G293" s="211" t="s">
        <v>275</v>
      </c>
      <c r="H293" s="212">
        <v>261.02999999999997</v>
      </c>
      <c r="I293" s="213"/>
      <c r="J293" s="214">
        <f>ROUND(I293*H293,2)</f>
        <v>0</v>
      </c>
      <c r="K293" s="210" t="s">
        <v>139</v>
      </c>
      <c r="L293" s="48"/>
      <c r="M293" s="215" t="s">
        <v>34</v>
      </c>
      <c r="N293" s="216" t="s">
        <v>50</v>
      </c>
      <c r="O293" s="88"/>
      <c r="P293" s="217">
        <f>O293*H293</f>
        <v>0</v>
      </c>
      <c r="Q293" s="217">
        <v>0</v>
      </c>
      <c r="R293" s="217">
        <f>Q293*H293</f>
        <v>0</v>
      </c>
      <c r="S293" s="217">
        <v>0</v>
      </c>
      <c r="T293" s="218">
        <f>S293*H293</f>
        <v>0</v>
      </c>
      <c r="U293" s="42"/>
      <c r="V293" s="42"/>
      <c r="W293" s="42"/>
      <c r="X293" s="42"/>
      <c r="Y293" s="42"/>
      <c r="Z293" s="42"/>
      <c r="AA293" s="42"/>
      <c r="AB293" s="42"/>
      <c r="AC293" s="42"/>
      <c r="AD293" s="42"/>
      <c r="AE293" s="42"/>
      <c r="AR293" s="219" t="s">
        <v>211</v>
      </c>
      <c r="AT293" s="219" t="s">
        <v>135</v>
      </c>
      <c r="AU293" s="219" t="s">
        <v>88</v>
      </c>
      <c r="AY293" s="20" t="s">
        <v>132</v>
      </c>
      <c r="BE293" s="220">
        <f>IF(N293="základní",J293,0)</f>
        <v>0</v>
      </c>
      <c r="BF293" s="220">
        <f>IF(N293="snížená",J293,0)</f>
        <v>0</v>
      </c>
      <c r="BG293" s="220">
        <f>IF(N293="zákl. přenesená",J293,0)</f>
        <v>0</v>
      </c>
      <c r="BH293" s="220">
        <f>IF(N293="sníž. přenesená",J293,0)</f>
        <v>0</v>
      </c>
      <c r="BI293" s="220">
        <f>IF(N293="nulová",J293,0)</f>
        <v>0</v>
      </c>
      <c r="BJ293" s="20" t="s">
        <v>23</v>
      </c>
      <c r="BK293" s="220">
        <f>ROUND(I293*H293,2)</f>
        <v>0</v>
      </c>
      <c r="BL293" s="20" t="s">
        <v>211</v>
      </c>
      <c r="BM293" s="219" t="s">
        <v>403</v>
      </c>
    </row>
    <row r="294" s="2" customFormat="1">
      <c r="A294" s="42"/>
      <c r="B294" s="43"/>
      <c r="C294" s="44"/>
      <c r="D294" s="221" t="s">
        <v>142</v>
      </c>
      <c r="E294" s="44"/>
      <c r="F294" s="222" t="s">
        <v>404</v>
      </c>
      <c r="G294" s="44"/>
      <c r="H294" s="44"/>
      <c r="I294" s="223"/>
      <c r="J294" s="44"/>
      <c r="K294" s="44"/>
      <c r="L294" s="48"/>
      <c r="M294" s="224"/>
      <c r="N294" s="225"/>
      <c r="O294" s="88"/>
      <c r="P294" s="88"/>
      <c r="Q294" s="88"/>
      <c r="R294" s="88"/>
      <c r="S294" s="88"/>
      <c r="T294" s="89"/>
      <c r="U294" s="42"/>
      <c r="V294" s="42"/>
      <c r="W294" s="42"/>
      <c r="X294" s="42"/>
      <c r="Y294" s="42"/>
      <c r="Z294" s="42"/>
      <c r="AA294" s="42"/>
      <c r="AB294" s="42"/>
      <c r="AC294" s="42"/>
      <c r="AD294" s="42"/>
      <c r="AE294" s="42"/>
      <c r="AT294" s="20" t="s">
        <v>142</v>
      </c>
      <c r="AU294" s="20" t="s">
        <v>88</v>
      </c>
    </row>
    <row r="295" s="2" customFormat="1">
      <c r="A295" s="42"/>
      <c r="B295" s="43"/>
      <c r="C295" s="44"/>
      <c r="D295" s="228" t="s">
        <v>166</v>
      </c>
      <c r="E295" s="44"/>
      <c r="F295" s="259" t="s">
        <v>394</v>
      </c>
      <c r="G295" s="44"/>
      <c r="H295" s="44"/>
      <c r="I295" s="223"/>
      <c r="J295" s="44"/>
      <c r="K295" s="44"/>
      <c r="L295" s="48"/>
      <c r="M295" s="224"/>
      <c r="N295" s="225"/>
      <c r="O295" s="88"/>
      <c r="P295" s="88"/>
      <c r="Q295" s="88"/>
      <c r="R295" s="88"/>
      <c r="S295" s="88"/>
      <c r="T295" s="89"/>
      <c r="U295" s="42"/>
      <c r="V295" s="42"/>
      <c r="W295" s="42"/>
      <c r="X295" s="42"/>
      <c r="Y295" s="42"/>
      <c r="Z295" s="42"/>
      <c r="AA295" s="42"/>
      <c r="AB295" s="42"/>
      <c r="AC295" s="42"/>
      <c r="AD295" s="42"/>
      <c r="AE295" s="42"/>
      <c r="AT295" s="20" t="s">
        <v>166</v>
      </c>
      <c r="AU295" s="20" t="s">
        <v>88</v>
      </c>
    </row>
    <row r="296" s="13" customFormat="1">
      <c r="A296" s="13"/>
      <c r="B296" s="226"/>
      <c r="C296" s="227"/>
      <c r="D296" s="228" t="s">
        <v>144</v>
      </c>
      <c r="E296" s="229" t="s">
        <v>34</v>
      </c>
      <c r="F296" s="230" t="s">
        <v>145</v>
      </c>
      <c r="G296" s="227"/>
      <c r="H296" s="229" t="s">
        <v>34</v>
      </c>
      <c r="I296" s="231"/>
      <c r="J296" s="227"/>
      <c r="K296" s="227"/>
      <c r="L296" s="232"/>
      <c r="M296" s="233"/>
      <c r="N296" s="234"/>
      <c r="O296" s="234"/>
      <c r="P296" s="234"/>
      <c r="Q296" s="234"/>
      <c r="R296" s="234"/>
      <c r="S296" s="234"/>
      <c r="T296" s="235"/>
      <c r="U296" s="13"/>
      <c r="V296" s="13"/>
      <c r="W296" s="13"/>
      <c r="X296" s="13"/>
      <c r="Y296" s="13"/>
      <c r="Z296" s="13"/>
      <c r="AA296" s="13"/>
      <c r="AB296" s="13"/>
      <c r="AC296" s="13"/>
      <c r="AD296" s="13"/>
      <c r="AE296" s="13"/>
      <c r="AT296" s="236" t="s">
        <v>144</v>
      </c>
      <c r="AU296" s="236" t="s">
        <v>88</v>
      </c>
      <c r="AV296" s="13" t="s">
        <v>23</v>
      </c>
      <c r="AW296" s="13" t="s">
        <v>146</v>
      </c>
      <c r="AX296" s="13" t="s">
        <v>79</v>
      </c>
      <c r="AY296" s="236" t="s">
        <v>132</v>
      </c>
    </row>
    <row r="297" s="14" customFormat="1">
      <c r="A297" s="14"/>
      <c r="B297" s="237"/>
      <c r="C297" s="238"/>
      <c r="D297" s="228" t="s">
        <v>144</v>
      </c>
      <c r="E297" s="239" t="s">
        <v>34</v>
      </c>
      <c r="F297" s="240" t="s">
        <v>405</v>
      </c>
      <c r="G297" s="238"/>
      <c r="H297" s="241">
        <v>51.728000000000002</v>
      </c>
      <c r="I297" s="242"/>
      <c r="J297" s="238"/>
      <c r="K297" s="238"/>
      <c r="L297" s="243"/>
      <c r="M297" s="244"/>
      <c r="N297" s="245"/>
      <c r="O297" s="245"/>
      <c r="P297" s="245"/>
      <c r="Q297" s="245"/>
      <c r="R297" s="245"/>
      <c r="S297" s="245"/>
      <c r="T297" s="246"/>
      <c r="U297" s="14"/>
      <c r="V297" s="14"/>
      <c r="W297" s="14"/>
      <c r="X297" s="14"/>
      <c r="Y297" s="14"/>
      <c r="Z297" s="14"/>
      <c r="AA297" s="14"/>
      <c r="AB297" s="14"/>
      <c r="AC297" s="14"/>
      <c r="AD297" s="14"/>
      <c r="AE297" s="14"/>
      <c r="AT297" s="247" t="s">
        <v>144</v>
      </c>
      <c r="AU297" s="247" t="s">
        <v>88</v>
      </c>
      <c r="AV297" s="14" t="s">
        <v>88</v>
      </c>
      <c r="AW297" s="14" t="s">
        <v>146</v>
      </c>
      <c r="AX297" s="14" t="s">
        <v>79</v>
      </c>
      <c r="AY297" s="247" t="s">
        <v>132</v>
      </c>
    </row>
    <row r="298" s="14" customFormat="1">
      <c r="A298" s="14"/>
      <c r="B298" s="237"/>
      <c r="C298" s="238"/>
      <c r="D298" s="228" t="s">
        <v>144</v>
      </c>
      <c r="E298" s="239" t="s">
        <v>34</v>
      </c>
      <c r="F298" s="240" t="s">
        <v>406</v>
      </c>
      <c r="G298" s="238"/>
      <c r="H298" s="241">
        <v>37.719999999999999</v>
      </c>
      <c r="I298" s="242"/>
      <c r="J298" s="238"/>
      <c r="K298" s="238"/>
      <c r="L298" s="243"/>
      <c r="M298" s="244"/>
      <c r="N298" s="245"/>
      <c r="O298" s="245"/>
      <c r="P298" s="245"/>
      <c r="Q298" s="245"/>
      <c r="R298" s="245"/>
      <c r="S298" s="245"/>
      <c r="T298" s="246"/>
      <c r="U298" s="14"/>
      <c r="V298" s="14"/>
      <c r="W298" s="14"/>
      <c r="X298" s="14"/>
      <c r="Y298" s="14"/>
      <c r="Z298" s="14"/>
      <c r="AA298" s="14"/>
      <c r="AB298" s="14"/>
      <c r="AC298" s="14"/>
      <c r="AD298" s="14"/>
      <c r="AE298" s="14"/>
      <c r="AT298" s="247" t="s">
        <v>144</v>
      </c>
      <c r="AU298" s="247" t="s">
        <v>88</v>
      </c>
      <c r="AV298" s="14" t="s">
        <v>88</v>
      </c>
      <c r="AW298" s="14" t="s">
        <v>146</v>
      </c>
      <c r="AX298" s="14" t="s">
        <v>79</v>
      </c>
      <c r="AY298" s="247" t="s">
        <v>132</v>
      </c>
    </row>
    <row r="299" s="13" customFormat="1">
      <c r="A299" s="13"/>
      <c r="B299" s="226"/>
      <c r="C299" s="227"/>
      <c r="D299" s="228" t="s">
        <v>144</v>
      </c>
      <c r="E299" s="229" t="s">
        <v>34</v>
      </c>
      <c r="F299" s="230" t="s">
        <v>148</v>
      </c>
      <c r="G299" s="227"/>
      <c r="H299" s="229" t="s">
        <v>34</v>
      </c>
      <c r="I299" s="231"/>
      <c r="J299" s="227"/>
      <c r="K299" s="227"/>
      <c r="L299" s="232"/>
      <c r="M299" s="233"/>
      <c r="N299" s="234"/>
      <c r="O299" s="234"/>
      <c r="P299" s="234"/>
      <c r="Q299" s="234"/>
      <c r="R299" s="234"/>
      <c r="S299" s="234"/>
      <c r="T299" s="235"/>
      <c r="U299" s="13"/>
      <c r="V299" s="13"/>
      <c r="W299" s="13"/>
      <c r="X299" s="13"/>
      <c r="Y299" s="13"/>
      <c r="Z299" s="13"/>
      <c r="AA299" s="13"/>
      <c r="AB299" s="13"/>
      <c r="AC299" s="13"/>
      <c r="AD299" s="13"/>
      <c r="AE299" s="13"/>
      <c r="AT299" s="236" t="s">
        <v>144</v>
      </c>
      <c r="AU299" s="236" t="s">
        <v>88</v>
      </c>
      <c r="AV299" s="13" t="s">
        <v>23</v>
      </c>
      <c r="AW299" s="13" t="s">
        <v>146</v>
      </c>
      <c r="AX299" s="13" t="s">
        <v>79</v>
      </c>
      <c r="AY299" s="236" t="s">
        <v>132</v>
      </c>
    </row>
    <row r="300" s="14" customFormat="1">
      <c r="A300" s="14"/>
      <c r="B300" s="237"/>
      <c r="C300" s="238"/>
      <c r="D300" s="228" t="s">
        <v>144</v>
      </c>
      <c r="E300" s="239" t="s">
        <v>34</v>
      </c>
      <c r="F300" s="240" t="s">
        <v>407</v>
      </c>
      <c r="G300" s="238"/>
      <c r="H300" s="241">
        <v>11.935000000000001</v>
      </c>
      <c r="I300" s="242"/>
      <c r="J300" s="238"/>
      <c r="K300" s="238"/>
      <c r="L300" s="243"/>
      <c r="M300" s="244"/>
      <c r="N300" s="245"/>
      <c r="O300" s="245"/>
      <c r="P300" s="245"/>
      <c r="Q300" s="245"/>
      <c r="R300" s="245"/>
      <c r="S300" s="245"/>
      <c r="T300" s="246"/>
      <c r="U300" s="14"/>
      <c r="V300" s="14"/>
      <c r="W300" s="14"/>
      <c r="X300" s="14"/>
      <c r="Y300" s="14"/>
      <c r="Z300" s="14"/>
      <c r="AA300" s="14"/>
      <c r="AB300" s="14"/>
      <c r="AC300" s="14"/>
      <c r="AD300" s="14"/>
      <c r="AE300" s="14"/>
      <c r="AT300" s="247" t="s">
        <v>144</v>
      </c>
      <c r="AU300" s="247" t="s">
        <v>88</v>
      </c>
      <c r="AV300" s="14" t="s">
        <v>88</v>
      </c>
      <c r="AW300" s="14" t="s">
        <v>146</v>
      </c>
      <c r="AX300" s="14" t="s">
        <v>79</v>
      </c>
      <c r="AY300" s="247" t="s">
        <v>132</v>
      </c>
    </row>
    <row r="301" s="14" customFormat="1">
      <c r="A301" s="14"/>
      <c r="B301" s="237"/>
      <c r="C301" s="238"/>
      <c r="D301" s="228" t="s">
        <v>144</v>
      </c>
      <c r="E301" s="239" t="s">
        <v>34</v>
      </c>
      <c r="F301" s="240" t="s">
        <v>408</v>
      </c>
      <c r="G301" s="238"/>
      <c r="H301" s="241">
        <v>31.632000000000001</v>
      </c>
      <c r="I301" s="242"/>
      <c r="J301" s="238"/>
      <c r="K301" s="238"/>
      <c r="L301" s="243"/>
      <c r="M301" s="244"/>
      <c r="N301" s="245"/>
      <c r="O301" s="245"/>
      <c r="P301" s="245"/>
      <c r="Q301" s="245"/>
      <c r="R301" s="245"/>
      <c r="S301" s="245"/>
      <c r="T301" s="246"/>
      <c r="U301" s="14"/>
      <c r="V301" s="14"/>
      <c r="W301" s="14"/>
      <c r="X301" s="14"/>
      <c r="Y301" s="14"/>
      <c r="Z301" s="14"/>
      <c r="AA301" s="14"/>
      <c r="AB301" s="14"/>
      <c r="AC301" s="14"/>
      <c r="AD301" s="14"/>
      <c r="AE301" s="14"/>
      <c r="AT301" s="247" t="s">
        <v>144</v>
      </c>
      <c r="AU301" s="247" t="s">
        <v>88</v>
      </c>
      <c r="AV301" s="14" t="s">
        <v>88</v>
      </c>
      <c r="AW301" s="14" t="s">
        <v>146</v>
      </c>
      <c r="AX301" s="14" t="s">
        <v>79</v>
      </c>
      <c r="AY301" s="247" t="s">
        <v>132</v>
      </c>
    </row>
    <row r="302" s="13" customFormat="1">
      <c r="A302" s="13"/>
      <c r="B302" s="226"/>
      <c r="C302" s="227"/>
      <c r="D302" s="228" t="s">
        <v>144</v>
      </c>
      <c r="E302" s="229" t="s">
        <v>34</v>
      </c>
      <c r="F302" s="230" t="s">
        <v>150</v>
      </c>
      <c r="G302" s="227"/>
      <c r="H302" s="229" t="s">
        <v>34</v>
      </c>
      <c r="I302" s="231"/>
      <c r="J302" s="227"/>
      <c r="K302" s="227"/>
      <c r="L302" s="232"/>
      <c r="M302" s="233"/>
      <c r="N302" s="234"/>
      <c r="O302" s="234"/>
      <c r="P302" s="234"/>
      <c r="Q302" s="234"/>
      <c r="R302" s="234"/>
      <c r="S302" s="234"/>
      <c r="T302" s="235"/>
      <c r="U302" s="13"/>
      <c r="V302" s="13"/>
      <c r="W302" s="13"/>
      <c r="X302" s="13"/>
      <c r="Y302" s="13"/>
      <c r="Z302" s="13"/>
      <c r="AA302" s="13"/>
      <c r="AB302" s="13"/>
      <c r="AC302" s="13"/>
      <c r="AD302" s="13"/>
      <c r="AE302" s="13"/>
      <c r="AT302" s="236" t="s">
        <v>144</v>
      </c>
      <c r="AU302" s="236" t="s">
        <v>88</v>
      </c>
      <c r="AV302" s="13" t="s">
        <v>23</v>
      </c>
      <c r="AW302" s="13" t="s">
        <v>146</v>
      </c>
      <c r="AX302" s="13" t="s">
        <v>79</v>
      </c>
      <c r="AY302" s="236" t="s">
        <v>132</v>
      </c>
    </row>
    <row r="303" s="14" customFormat="1">
      <c r="A303" s="14"/>
      <c r="B303" s="237"/>
      <c r="C303" s="238"/>
      <c r="D303" s="228" t="s">
        <v>144</v>
      </c>
      <c r="E303" s="239" t="s">
        <v>34</v>
      </c>
      <c r="F303" s="240" t="s">
        <v>409</v>
      </c>
      <c r="G303" s="238"/>
      <c r="H303" s="241">
        <v>128.0146</v>
      </c>
      <c r="I303" s="242"/>
      <c r="J303" s="238"/>
      <c r="K303" s="238"/>
      <c r="L303" s="243"/>
      <c r="M303" s="244"/>
      <c r="N303" s="245"/>
      <c r="O303" s="245"/>
      <c r="P303" s="245"/>
      <c r="Q303" s="245"/>
      <c r="R303" s="245"/>
      <c r="S303" s="245"/>
      <c r="T303" s="246"/>
      <c r="U303" s="14"/>
      <c r="V303" s="14"/>
      <c r="W303" s="14"/>
      <c r="X303" s="14"/>
      <c r="Y303" s="14"/>
      <c r="Z303" s="14"/>
      <c r="AA303" s="14"/>
      <c r="AB303" s="14"/>
      <c r="AC303" s="14"/>
      <c r="AD303" s="14"/>
      <c r="AE303" s="14"/>
      <c r="AT303" s="247" t="s">
        <v>144</v>
      </c>
      <c r="AU303" s="247" t="s">
        <v>88</v>
      </c>
      <c r="AV303" s="14" t="s">
        <v>88</v>
      </c>
      <c r="AW303" s="14" t="s">
        <v>146</v>
      </c>
      <c r="AX303" s="14" t="s">
        <v>79</v>
      </c>
      <c r="AY303" s="247" t="s">
        <v>132</v>
      </c>
    </row>
    <row r="304" s="15" customFormat="1">
      <c r="A304" s="15"/>
      <c r="B304" s="248"/>
      <c r="C304" s="249"/>
      <c r="D304" s="228" t="s">
        <v>144</v>
      </c>
      <c r="E304" s="250" t="s">
        <v>34</v>
      </c>
      <c r="F304" s="251" t="s">
        <v>152</v>
      </c>
      <c r="G304" s="249"/>
      <c r="H304" s="252">
        <v>261.02960000000002</v>
      </c>
      <c r="I304" s="253"/>
      <c r="J304" s="249"/>
      <c r="K304" s="249"/>
      <c r="L304" s="254"/>
      <c r="M304" s="255"/>
      <c r="N304" s="256"/>
      <c r="O304" s="256"/>
      <c r="P304" s="256"/>
      <c r="Q304" s="256"/>
      <c r="R304" s="256"/>
      <c r="S304" s="256"/>
      <c r="T304" s="257"/>
      <c r="U304" s="15"/>
      <c r="V304" s="15"/>
      <c r="W304" s="15"/>
      <c r="X304" s="15"/>
      <c r="Y304" s="15"/>
      <c r="Z304" s="15"/>
      <c r="AA304" s="15"/>
      <c r="AB304" s="15"/>
      <c r="AC304" s="15"/>
      <c r="AD304" s="15"/>
      <c r="AE304" s="15"/>
      <c r="AT304" s="258" t="s">
        <v>144</v>
      </c>
      <c r="AU304" s="258" t="s">
        <v>88</v>
      </c>
      <c r="AV304" s="15" t="s">
        <v>140</v>
      </c>
      <c r="AW304" s="15" t="s">
        <v>146</v>
      </c>
      <c r="AX304" s="15" t="s">
        <v>23</v>
      </c>
      <c r="AY304" s="258" t="s">
        <v>132</v>
      </c>
    </row>
    <row r="305" s="2" customFormat="1" ht="16.5" customHeight="1">
      <c r="A305" s="42"/>
      <c r="B305" s="43"/>
      <c r="C305" s="260" t="s">
        <v>410</v>
      </c>
      <c r="D305" s="260" t="s">
        <v>227</v>
      </c>
      <c r="E305" s="261" t="s">
        <v>411</v>
      </c>
      <c r="F305" s="262" t="s">
        <v>412</v>
      </c>
      <c r="G305" s="263" t="s">
        <v>163</v>
      </c>
      <c r="H305" s="264">
        <v>0.626</v>
      </c>
      <c r="I305" s="265"/>
      <c r="J305" s="266">
        <f>ROUND(I305*H305,2)</f>
        <v>0</v>
      </c>
      <c r="K305" s="262" t="s">
        <v>139</v>
      </c>
      <c r="L305" s="267"/>
      <c r="M305" s="268" t="s">
        <v>34</v>
      </c>
      <c r="N305" s="269" t="s">
        <v>50</v>
      </c>
      <c r="O305" s="88"/>
      <c r="P305" s="217">
        <f>O305*H305</f>
        <v>0</v>
      </c>
      <c r="Q305" s="217">
        <v>0.55000000000000004</v>
      </c>
      <c r="R305" s="217">
        <f>Q305*H305</f>
        <v>0.34430000000000005</v>
      </c>
      <c r="S305" s="217">
        <v>0</v>
      </c>
      <c r="T305" s="218">
        <f>S305*H305</f>
        <v>0</v>
      </c>
      <c r="U305" s="42"/>
      <c r="V305" s="42"/>
      <c r="W305" s="42"/>
      <c r="X305" s="42"/>
      <c r="Y305" s="42"/>
      <c r="Z305" s="42"/>
      <c r="AA305" s="42"/>
      <c r="AB305" s="42"/>
      <c r="AC305" s="42"/>
      <c r="AD305" s="42"/>
      <c r="AE305" s="42"/>
      <c r="AR305" s="219" t="s">
        <v>230</v>
      </c>
      <c r="AT305" s="219" t="s">
        <v>227</v>
      </c>
      <c r="AU305" s="219" t="s">
        <v>88</v>
      </c>
      <c r="AY305" s="20" t="s">
        <v>132</v>
      </c>
      <c r="BE305" s="220">
        <f>IF(N305="základní",J305,0)</f>
        <v>0</v>
      </c>
      <c r="BF305" s="220">
        <f>IF(N305="snížená",J305,0)</f>
        <v>0</v>
      </c>
      <c r="BG305" s="220">
        <f>IF(N305="zákl. přenesená",J305,0)</f>
        <v>0</v>
      </c>
      <c r="BH305" s="220">
        <f>IF(N305="sníž. přenesená",J305,0)</f>
        <v>0</v>
      </c>
      <c r="BI305" s="220">
        <f>IF(N305="nulová",J305,0)</f>
        <v>0</v>
      </c>
      <c r="BJ305" s="20" t="s">
        <v>23</v>
      </c>
      <c r="BK305" s="220">
        <f>ROUND(I305*H305,2)</f>
        <v>0</v>
      </c>
      <c r="BL305" s="20" t="s">
        <v>211</v>
      </c>
      <c r="BM305" s="219" t="s">
        <v>413</v>
      </c>
    </row>
    <row r="306" s="14" customFormat="1">
      <c r="A306" s="14"/>
      <c r="B306" s="237"/>
      <c r="C306" s="238"/>
      <c r="D306" s="228" t="s">
        <v>144</v>
      </c>
      <c r="E306" s="239" t="s">
        <v>34</v>
      </c>
      <c r="F306" s="240" t="s">
        <v>414</v>
      </c>
      <c r="G306" s="238"/>
      <c r="H306" s="241">
        <v>0.62647200000000003</v>
      </c>
      <c r="I306" s="242"/>
      <c r="J306" s="238"/>
      <c r="K306" s="238"/>
      <c r="L306" s="243"/>
      <c r="M306" s="244"/>
      <c r="N306" s="245"/>
      <c r="O306" s="245"/>
      <c r="P306" s="245"/>
      <c r="Q306" s="245"/>
      <c r="R306" s="245"/>
      <c r="S306" s="245"/>
      <c r="T306" s="246"/>
      <c r="U306" s="14"/>
      <c r="V306" s="14"/>
      <c r="W306" s="14"/>
      <c r="X306" s="14"/>
      <c r="Y306" s="14"/>
      <c r="Z306" s="14"/>
      <c r="AA306" s="14"/>
      <c r="AB306" s="14"/>
      <c r="AC306" s="14"/>
      <c r="AD306" s="14"/>
      <c r="AE306" s="14"/>
      <c r="AT306" s="247" t="s">
        <v>144</v>
      </c>
      <c r="AU306" s="247" t="s">
        <v>88</v>
      </c>
      <c r="AV306" s="14" t="s">
        <v>88</v>
      </c>
      <c r="AW306" s="14" t="s">
        <v>146</v>
      </c>
      <c r="AX306" s="14" t="s">
        <v>23</v>
      </c>
      <c r="AY306" s="247" t="s">
        <v>132</v>
      </c>
    </row>
    <row r="307" s="2" customFormat="1" ht="24.15" customHeight="1">
      <c r="A307" s="42"/>
      <c r="B307" s="43"/>
      <c r="C307" s="208" t="s">
        <v>415</v>
      </c>
      <c r="D307" s="208" t="s">
        <v>135</v>
      </c>
      <c r="E307" s="209" t="s">
        <v>416</v>
      </c>
      <c r="F307" s="210" t="s">
        <v>417</v>
      </c>
      <c r="G307" s="211" t="s">
        <v>163</v>
      </c>
      <c r="H307" s="212">
        <v>2.3849999999999998</v>
      </c>
      <c r="I307" s="213"/>
      <c r="J307" s="214">
        <f>ROUND(I307*H307,2)</f>
        <v>0</v>
      </c>
      <c r="K307" s="210" t="s">
        <v>139</v>
      </c>
      <c r="L307" s="48"/>
      <c r="M307" s="215" t="s">
        <v>34</v>
      </c>
      <c r="N307" s="216" t="s">
        <v>50</v>
      </c>
      <c r="O307" s="88"/>
      <c r="P307" s="217">
        <f>O307*H307</f>
        <v>0</v>
      </c>
      <c r="Q307" s="217">
        <v>0.022839999999999999</v>
      </c>
      <c r="R307" s="217">
        <f>Q307*H307</f>
        <v>0.054473399999999991</v>
      </c>
      <c r="S307" s="217">
        <v>0</v>
      </c>
      <c r="T307" s="218">
        <f>S307*H307</f>
        <v>0</v>
      </c>
      <c r="U307" s="42"/>
      <c r="V307" s="42"/>
      <c r="W307" s="42"/>
      <c r="X307" s="42"/>
      <c r="Y307" s="42"/>
      <c r="Z307" s="42"/>
      <c r="AA307" s="42"/>
      <c r="AB307" s="42"/>
      <c r="AC307" s="42"/>
      <c r="AD307" s="42"/>
      <c r="AE307" s="42"/>
      <c r="AR307" s="219" t="s">
        <v>211</v>
      </c>
      <c r="AT307" s="219" t="s">
        <v>135</v>
      </c>
      <c r="AU307" s="219" t="s">
        <v>88</v>
      </c>
      <c r="AY307" s="20" t="s">
        <v>132</v>
      </c>
      <c r="BE307" s="220">
        <f>IF(N307="základní",J307,0)</f>
        <v>0</v>
      </c>
      <c r="BF307" s="220">
        <f>IF(N307="snížená",J307,0)</f>
        <v>0</v>
      </c>
      <c r="BG307" s="220">
        <f>IF(N307="zákl. přenesená",J307,0)</f>
        <v>0</v>
      </c>
      <c r="BH307" s="220">
        <f>IF(N307="sníž. přenesená",J307,0)</f>
        <v>0</v>
      </c>
      <c r="BI307" s="220">
        <f>IF(N307="nulová",J307,0)</f>
        <v>0</v>
      </c>
      <c r="BJ307" s="20" t="s">
        <v>23</v>
      </c>
      <c r="BK307" s="220">
        <f>ROUND(I307*H307,2)</f>
        <v>0</v>
      </c>
      <c r="BL307" s="20" t="s">
        <v>211</v>
      </c>
      <c r="BM307" s="219" t="s">
        <v>418</v>
      </c>
    </row>
    <row r="308" s="2" customFormat="1">
      <c r="A308" s="42"/>
      <c r="B308" s="43"/>
      <c r="C308" s="44"/>
      <c r="D308" s="221" t="s">
        <v>142</v>
      </c>
      <c r="E308" s="44"/>
      <c r="F308" s="222" t="s">
        <v>419</v>
      </c>
      <c r="G308" s="44"/>
      <c r="H308" s="44"/>
      <c r="I308" s="223"/>
      <c r="J308" s="44"/>
      <c r="K308" s="44"/>
      <c r="L308" s="48"/>
      <c r="M308" s="224"/>
      <c r="N308" s="225"/>
      <c r="O308" s="88"/>
      <c r="P308" s="88"/>
      <c r="Q308" s="88"/>
      <c r="R308" s="88"/>
      <c r="S308" s="88"/>
      <c r="T308" s="89"/>
      <c r="U308" s="42"/>
      <c r="V308" s="42"/>
      <c r="W308" s="42"/>
      <c r="X308" s="42"/>
      <c r="Y308" s="42"/>
      <c r="Z308" s="42"/>
      <c r="AA308" s="42"/>
      <c r="AB308" s="42"/>
      <c r="AC308" s="42"/>
      <c r="AD308" s="42"/>
      <c r="AE308" s="42"/>
      <c r="AT308" s="20" t="s">
        <v>142</v>
      </c>
      <c r="AU308" s="20" t="s">
        <v>88</v>
      </c>
    </row>
    <row r="309" s="2" customFormat="1">
      <c r="A309" s="42"/>
      <c r="B309" s="43"/>
      <c r="C309" s="44"/>
      <c r="D309" s="228" t="s">
        <v>166</v>
      </c>
      <c r="E309" s="44"/>
      <c r="F309" s="259" t="s">
        <v>420</v>
      </c>
      <c r="G309" s="44"/>
      <c r="H309" s="44"/>
      <c r="I309" s="223"/>
      <c r="J309" s="44"/>
      <c r="K309" s="44"/>
      <c r="L309" s="48"/>
      <c r="M309" s="224"/>
      <c r="N309" s="225"/>
      <c r="O309" s="88"/>
      <c r="P309" s="88"/>
      <c r="Q309" s="88"/>
      <c r="R309" s="88"/>
      <c r="S309" s="88"/>
      <c r="T309" s="89"/>
      <c r="U309" s="42"/>
      <c r="V309" s="42"/>
      <c r="W309" s="42"/>
      <c r="X309" s="42"/>
      <c r="Y309" s="42"/>
      <c r="Z309" s="42"/>
      <c r="AA309" s="42"/>
      <c r="AB309" s="42"/>
      <c r="AC309" s="42"/>
      <c r="AD309" s="42"/>
      <c r="AE309" s="42"/>
      <c r="AT309" s="20" t="s">
        <v>166</v>
      </c>
      <c r="AU309" s="20" t="s">
        <v>88</v>
      </c>
    </row>
    <row r="310" s="14" customFormat="1">
      <c r="A310" s="14"/>
      <c r="B310" s="237"/>
      <c r="C310" s="238"/>
      <c r="D310" s="228" t="s">
        <v>144</v>
      </c>
      <c r="E310" s="239" t="s">
        <v>34</v>
      </c>
      <c r="F310" s="240" t="s">
        <v>421</v>
      </c>
      <c r="G310" s="238"/>
      <c r="H310" s="241">
        <v>0.0015024000000000001</v>
      </c>
      <c r="I310" s="242"/>
      <c r="J310" s="238"/>
      <c r="K310" s="238"/>
      <c r="L310" s="243"/>
      <c r="M310" s="244"/>
      <c r="N310" s="245"/>
      <c r="O310" s="245"/>
      <c r="P310" s="245"/>
      <c r="Q310" s="245"/>
      <c r="R310" s="245"/>
      <c r="S310" s="245"/>
      <c r="T310" s="246"/>
      <c r="U310" s="14"/>
      <c r="V310" s="14"/>
      <c r="W310" s="14"/>
      <c r="X310" s="14"/>
      <c r="Y310" s="14"/>
      <c r="Z310" s="14"/>
      <c r="AA310" s="14"/>
      <c r="AB310" s="14"/>
      <c r="AC310" s="14"/>
      <c r="AD310" s="14"/>
      <c r="AE310" s="14"/>
      <c r="AT310" s="247" t="s">
        <v>144</v>
      </c>
      <c r="AU310" s="247" t="s">
        <v>88</v>
      </c>
      <c r="AV310" s="14" t="s">
        <v>88</v>
      </c>
      <c r="AW310" s="14" t="s">
        <v>146</v>
      </c>
      <c r="AX310" s="14" t="s">
        <v>79</v>
      </c>
      <c r="AY310" s="247" t="s">
        <v>132</v>
      </c>
    </row>
    <row r="311" s="14" customFormat="1">
      <c r="A311" s="14"/>
      <c r="B311" s="237"/>
      <c r="C311" s="238"/>
      <c r="D311" s="228" t="s">
        <v>144</v>
      </c>
      <c r="E311" s="239" t="s">
        <v>34</v>
      </c>
      <c r="F311" s="240" t="s">
        <v>422</v>
      </c>
      <c r="G311" s="238"/>
      <c r="H311" s="241">
        <v>2.3839199999999998</v>
      </c>
      <c r="I311" s="242"/>
      <c r="J311" s="238"/>
      <c r="K311" s="238"/>
      <c r="L311" s="243"/>
      <c r="M311" s="244"/>
      <c r="N311" s="245"/>
      <c r="O311" s="245"/>
      <c r="P311" s="245"/>
      <c r="Q311" s="245"/>
      <c r="R311" s="245"/>
      <c r="S311" s="245"/>
      <c r="T311" s="246"/>
      <c r="U311" s="14"/>
      <c r="V311" s="14"/>
      <c r="W311" s="14"/>
      <c r="X311" s="14"/>
      <c r="Y311" s="14"/>
      <c r="Z311" s="14"/>
      <c r="AA311" s="14"/>
      <c r="AB311" s="14"/>
      <c r="AC311" s="14"/>
      <c r="AD311" s="14"/>
      <c r="AE311" s="14"/>
      <c r="AT311" s="247" t="s">
        <v>144</v>
      </c>
      <c r="AU311" s="247" t="s">
        <v>88</v>
      </c>
      <c r="AV311" s="14" t="s">
        <v>88</v>
      </c>
      <c r="AW311" s="14" t="s">
        <v>146</v>
      </c>
      <c r="AX311" s="14" t="s">
        <v>79</v>
      </c>
      <c r="AY311" s="247" t="s">
        <v>132</v>
      </c>
    </row>
    <row r="312" s="15" customFormat="1">
      <c r="A312" s="15"/>
      <c r="B312" s="248"/>
      <c r="C312" s="249"/>
      <c r="D312" s="228" t="s">
        <v>144</v>
      </c>
      <c r="E312" s="250" t="s">
        <v>34</v>
      </c>
      <c r="F312" s="251" t="s">
        <v>152</v>
      </c>
      <c r="G312" s="249"/>
      <c r="H312" s="252">
        <v>2.3854223999999999</v>
      </c>
      <c r="I312" s="253"/>
      <c r="J312" s="249"/>
      <c r="K312" s="249"/>
      <c r="L312" s="254"/>
      <c r="M312" s="255"/>
      <c r="N312" s="256"/>
      <c r="O312" s="256"/>
      <c r="P312" s="256"/>
      <c r="Q312" s="256"/>
      <c r="R312" s="256"/>
      <c r="S312" s="256"/>
      <c r="T312" s="257"/>
      <c r="U312" s="15"/>
      <c r="V312" s="15"/>
      <c r="W312" s="15"/>
      <c r="X312" s="15"/>
      <c r="Y312" s="15"/>
      <c r="Z312" s="15"/>
      <c r="AA312" s="15"/>
      <c r="AB312" s="15"/>
      <c r="AC312" s="15"/>
      <c r="AD312" s="15"/>
      <c r="AE312" s="15"/>
      <c r="AT312" s="258" t="s">
        <v>144</v>
      </c>
      <c r="AU312" s="258" t="s">
        <v>88</v>
      </c>
      <c r="AV312" s="15" t="s">
        <v>140</v>
      </c>
      <c r="AW312" s="15" t="s">
        <v>146</v>
      </c>
      <c r="AX312" s="15" t="s">
        <v>23</v>
      </c>
      <c r="AY312" s="258" t="s">
        <v>132</v>
      </c>
    </row>
    <row r="313" s="2" customFormat="1" ht="24.15" customHeight="1">
      <c r="A313" s="42"/>
      <c r="B313" s="43"/>
      <c r="C313" s="208" t="s">
        <v>423</v>
      </c>
      <c r="D313" s="208" t="s">
        <v>135</v>
      </c>
      <c r="E313" s="209" t="s">
        <v>424</v>
      </c>
      <c r="F313" s="210" t="s">
        <v>425</v>
      </c>
      <c r="G313" s="211" t="s">
        <v>176</v>
      </c>
      <c r="H313" s="212">
        <v>1.9310000000000001</v>
      </c>
      <c r="I313" s="213"/>
      <c r="J313" s="214">
        <f>ROUND(I313*H313,2)</f>
        <v>0</v>
      </c>
      <c r="K313" s="210" t="s">
        <v>139</v>
      </c>
      <c r="L313" s="48"/>
      <c r="M313" s="215" t="s">
        <v>34</v>
      </c>
      <c r="N313" s="216" t="s">
        <v>50</v>
      </c>
      <c r="O313" s="88"/>
      <c r="P313" s="217">
        <f>O313*H313</f>
        <v>0</v>
      </c>
      <c r="Q313" s="217">
        <v>0</v>
      </c>
      <c r="R313" s="217">
        <f>Q313*H313</f>
        <v>0</v>
      </c>
      <c r="S313" s="217">
        <v>0</v>
      </c>
      <c r="T313" s="218">
        <f>S313*H313</f>
        <v>0</v>
      </c>
      <c r="U313" s="42"/>
      <c r="V313" s="42"/>
      <c r="W313" s="42"/>
      <c r="X313" s="42"/>
      <c r="Y313" s="42"/>
      <c r="Z313" s="42"/>
      <c r="AA313" s="42"/>
      <c r="AB313" s="42"/>
      <c r="AC313" s="42"/>
      <c r="AD313" s="42"/>
      <c r="AE313" s="42"/>
      <c r="AR313" s="219" t="s">
        <v>211</v>
      </c>
      <c r="AT313" s="219" t="s">
        <v>135</v>
      </c>
      <c r="AU313" s="219" t="s">
        <v>88</v>
      </c>
      <c r="AY313" s="20" t="s">
        <v>132</v>
      </c>
      <c r="BE313" s="220">
        <f>IF(N313="základní",J313,0)</f>
        <v>0</v>
      </c>
      <c r="BF313" s="220">
        <f>IF(N313="snížená",J313,0)</f>
        <v>0</v>
      </c>
      <c r="BG313" s="220">
        <f>IF(N313="zákl. přenesená",J313,0)</f>
        <v>0</v>
      </c>
      <c r="BH313" s="220">
        <f>IF(N313="sníž. přenesená",J313,0)</f>
        <v>0</v>
      </c>
      <c r="BI313" s="220">
        <f>IF(N313="nulová",J313,0)</f>
        <v>0</v>
      </c>
      <c r="BJ313" s="20" t="s">
        <v>23</v>
      </c>
      <c r="BK313" s="220">
        <f>ROUND(I313*H313,2)</f>
        <v>0</v>
      </c>
      <c r="BL313" s="20" t="s">
        <v>211</v>
      </c>
      <c r="BM313" s="219" t="s">
        <v>426</v>
      </c>
    </row>
    <row r="314" s="2" customFormat="1">
      <c r="A314" s="42"/>
      <c r="B314" s="43"/>
      <c r="C314" s="44"/>
      <c r="D314" s="221" t="s">
        <v>142</v>
      </c>
      <c r="E314" s="44"/>
      <c r="F314" s="222" t="s">
        <v>427</v>
      </c>
      <c r="G314" s="44"/>
      <c r="H314" s="44"/>
      <c r="I314" s="223"/>
      <c r="J314" s="44"/>
      <c r="K314" s="44"/>
      <c r="L314" s="48"/>
      <c r="M314" s="224"/>
      <c r="N314" s="225"/>
      <c r="O314" s="88"/>
      <c r="P314" s="88"/>
      <c r="Q314" s="88"/>
      <c r="R314" s="88"/>
      <c r="S314" s="88"/>
      <c r="T314" s="89"/>
      <c r="U314" s="42"/>
      <c r="V314" s="42"/>
      <c r="W314" s="42"/>
      <c r="X314" s="42"/>
      <c r="Y314" s="42"/>
      <c r="Z314" s="42"/>
      <c r="AA314" s="42"/>
      <c r="AB314" s="42"/>
      <c r="AC314" s="42"/>
      <c r="AD314" s="42"/>
      <c r="AE314" s="42"/>
      <c r="AT314" s="20" t="s">
        <v>142</v>
      </c>
      <c r="AU314" s="20" t="s">
        <v>88</v>
      </c>
    </row>
    <row r="315" s="2" customFormat="1">
      <c r="A315" s="42"/>
      <c r="B315" s="43"/>
      <c r="C315" s="44"/>
      <c r="D315" s="228" t="s">
        <v>166</v>
      </c>
      <c r="E315" s="44"/>
      <c r="F315" s="259" t="s">
        <v>428</v>
      </c>
      <c r="G315" s="44"/>
      <c r="H315" s="44"/>
      <c r="I315" s="223"/>
      <c r="J315" s="44"/>
      <c r="K315" s="44"/>
      <c r="L315" s="48"/>
      <c r="M315" s="224"/>
      <c r="N315" s="225"/>
      <c r="O315" s="88"/>
      <c r="P315" s="88"/>
      <c r="Q315" s="88"/>
      <c r="R315" s="88"/>
      <c r="S315" s="88"/>
      <c r="T315" s="89"/>
      <c r="U315" s="42"/>
      <c r="V315" s="42"/>
      <c r="W315" s="42"/>
      <c r="X315" s="42"/>
      <c r="Y315" s="42"/>
      <c r="Z315" s="42"/>
      <c r="AA315" s="42"/>
      <c r="AB315" s="42"/>
      <c r="AC315" s="42"/>
      <c r="AD315" s="42"/>
      <c r="AE315" s="42"/>
      <c r="AT315" s="20" t="s">
        <v>166</v>
      </c>
      <c r="AU315" s="20" t="s">
        <v>88</v>
      </c>
    </row>
    <row r="316" s="12" customFormat="1" ht="22.8" customHeight="1">
      <c r="A316" s="12"/>
      <c r="B316" s="192"/>
      <c r="C316" s="193"/>
      <c r="D316" s="194" t="s">
        <v>78</v>
      </c>
      <c r="E316" s="206" t="s">
        <v>429</v>
      </c>
      <c r="F316" s="206" t="s">
        <v>430</v>
      </c>
      <c r="G316" s="193"/>
      <c r="H316" s="193"/>
      <c r="I316" s="196"/>
      <c r="J316" s="207">
        <f>BK316</f>
        <v>0</v>
      </c>
      <c r="K316" s="193"/>
      <c r="L316" s="198"/>
      <c r="M316" s="199"/>
      <c r="N316" s="200"/>
      <c r="O316" s="200"/>
      <c r="P316" s="201">
        <f>SUM(P317:P356)</f>
        <v>0</v>
      </c>
      <c r="Q316" s="200"/>
      <c r="R316" s="201">
        <f>SUM(R317:R356)</f>
        <v>1.5043076399999997</v>
      </c>
      <c r="S316" s="200"/>
      <c r="T316" s="202">
        <f>SUM(T317:T356)</f>
        <v>0</v>
      </c>
      <c r="U316" s="12"/>
      <c r="V316" s="12"/>
      <c r="W316" s="12"/>
      <c r="X316" s="12"/>
      <c r="Y316" s="12"/>
      <c r="Z316" s="12"/>
      <c r="AA316" s="12"/>
      <c r="AB316" s="12"/>
      <c r="AC316" s="12"/>
      <c r="AD316" s="12"/>
      <c r="AE316" s="12"/>
      <c r="AR316" s="203" t="s">
        <v>88</v>
      </c>
      <c r="AT316" s="204" t="s">
        <v>78</v>
      </c>
      <c r="AU316" s="204" t="s">
        <v>23</v>
      </c>
      <c r="AY316" s="203" t="s">
        <v>132</v>
      </c>
      <c r="BK316" s="205">
        <f>SUM(BK317:BK356)</f>
        <v>0</v>
      </c>
    </row>
    <row r="317" s="2" customFormat="1" ht="33" customHeight="1">
      <c r="A317" s="42"/>
      <c r="B317" s="43"/>
      <c r="C317" s="208" t="s">
        <v>431</v>
      </c>
      <c r="D317" s="208" t="s">
        <v>135</v>
      </c>
      <c r="E317" s="209" t="s">
        <v>432</v>
      </c>
      <c r="F317" s="210" t="s">
        <v>433</v>
      </c>
      <c r="G317" s="211" t="s">
        <v>138</v>
      </c>
      <c r="H317" s="212">
        <v>4.306</v>
      </c>
      <c r="I317" s="213"/>
      <c r="J317" s="214">
        <f>ROUND(I317*H317,2)</f>
        <v>0</v>
      </c>
      <c r="K317" s="210" t="s">
        <v>139</v>
      </c>
      <c r="L317" s="48"/>
      <c r="M317" s="215" t="s">
        <v>34</v>
      </c>
      <c r="N317" s="216" t="s">
        <v>50</v>
      </c>
      <c r="O317" s="88"/>
      <c r="P317" s="217">
        <f>O317*H317</f>
        <v>0</v>
      </c>
      <c r="Q317" s="217">
        <v>0.0066899999999999998</v>
      </c>
      <c r="R317" s="217">
        <f>Q317*H317</f>
        <v>0.028807139999999998</v>
      </c>
      <c r="S317" s="217">
        <v>0</v>
      </c>
      <c r="T317" s="218">
        <f>S317*H317</f>
        <v>0</v>
      </c>
      <c r="U317" s="42"/>
      <c r="V317" s="42"/>
      <c r="W317" s="42"/>
      <c r="X317" s="42"/>
      <c r="Y317" s="42"/>
      <c r="Z317" s="42"/>
      <c r="AA317" s="42"/>
      <c r="AB317" s="42"/>
      <c r="AC317" s="42"/>
      <c r="AD317" s="42"/>
      <c r="AE317" s="42"/>
      <c r="AR317" s="219" t="s">
        <v>211</v>
      </c>
      <c r="AT317" s="219" t="s">
        <v>135</v>
      </c>
      <c r="AU317" s="219" t="s">
        <v>88</v>
      </c>
      <c r="AY317" s="20" t="s">
        <v>132</v>
      </c>
      <c r="BE317" s="220">
        <f>IF(N317="základní",J317,0)</f>
        <v>0</v>
      </c>
      <c r="BF317" s="220">
        <f>IF(N317="snížená",J317,0)</f>
        <v>0</v>
      </c>
      <c r="BG317" s="220">
        <f>IF(N317="zákl. přenesená",J317,0)</f>
        <v>0</v>
      </c>
      <c r="BH317" s="220">
        <f>IF(N317="sníž. přenesená",J317,0)</f>
        <v>0</v>
      </c>
      <c r="BI317" s="220">
        <f>IF(N317="nulová",J317,0)</f>
        <v>0</v>
      </c>
      <c r="BJ317" s="20" t="s">
        <v>23</v>
      </c>
      <c r="BK317" s="220">
        <f>ROUND(I317*H317,2)</f>
        <v>0</v>
      </c>
      <c r="BL317" s="20" t="s">
        <v>211</v>
      </c>
      <c r="BM317" s="219" t="s">
        <v>434</v>
      </c>
    </row>
    <row r="318" s="2" customFormat="1">
      <c r="A318" s="42"/>
      <c r="B318" s="43"/>
      <c r="C318" s="44"/>
      <c r="D318" s="221" t="s">
        <v>142</v>
      </c>
      <c r="E318" s="44"/>
      <c r="F318" s="222" t="s">
        <v>435</v>
      </c>
      <c r="G318" s="44"/>
      <c r="H318" s="44"/>
      <c r="I318" s="223"/>
      <c r="J318" s="44"/>
      <c r="K318" s="44"/>
      <c r="L318" s="48"/>
      <c r="M318" s="224"/>
      <c r="N318" s="225"/>
      <c r="O318" s="88"/>
      <c r="P318" s="88"/>
      <c r="Q318" s="88"/>
      <c r="R318" s="88"/>
      <c r="S318" s="88"/>
      <c r="T318" s="89"/>
      <c r="U318" s="42"/>
      <c r="V318" s="42"/>
      <c r="W318" s="42"/>
      <c r="X318" s="42"/>
      <c r="Y318" s="42"/>
      <c r="Z318" s="42"/>
      <c r="AA318" s="42"/>
      <c r="AB318" s="42"/>
      <c r="AC318" s="42"/>
      <c r="AD318" s="42"/>
      <c r="AE318" s="42"/>
      <c r="AT318" s="20" t="s">
        <v>142</v>
      </c>
      <c r="AU318" s="20" t="s">
        <v>88</v>
      </c>
    </row>
    <row r="319" s="13" customFormat="1">
      <c r="A319" s="13"/>
      <c r="B319" s="226"/>
      <c r="C319" s="227"/>
      <c r="D319" s="228" t="s">
        <v>144</v>
      </c>
      <c r="E319" s="229" t="s">
        <v>34</v>
      </c>
      <c r="F319" s="230" t="s">
        <v>436</v>
      </c>
      <c r="G319" s="227"/>
      <c r="H319" s="229" t="s">
        <v>34</v>
      </c>
      <c r="I319" s="231"/>
      <c r="J319" s="227"/>
      <c r="K319" s="227"/>
      <c r="L319" s="232"/>
      <c r="M319" s="233"/>
      <c r="N319" s="234"/>
      <c r="O319" s="234"/>
      <c r="P319" s="234"/>
      <c r="Q319" s="234"/>
      <c r="R319" s="234"/>
      <c r="S319" s="234"/>
      <c r="T319" s="235"/>
      <c r="U319" s="13"/>
      <c r="V319" s="13"/>
      <c r="W319" s="13"/>
      <c r="X319" s="13"/>
      <c r="Y319" s="13"/>
      <c r="Z319" s="13"/>
      <c r="AA319" s="13"/>
      <c r="AB319" s="13"/>
      <c r="AC319" s="13"/>
      <c r="AD319" s="13"/>
      <c r="AE319" s="13"/>
      <c r="AT319" s="236" t="s">
        <v>144</v>
      </c>
      <c r="AU319" s="236" t="s">
        <v>88</v>
      </c>
      <c r="AV319" s="13" t="s">
        <v>23</v>
      </c>
      <c r="AW319" s="13" t="s">
        <v>146</v>
      </c>
      <c r="AX319" s="13" t="s">
        <v>79</v>
      </c>
      <c r="AY319" s="236" t="s">
        <v>132</v>
      </c>
    </row>
    <row r="320" s="14" customFormat="1">
      <c r="A320" s="14"/>
      <c r="B320" s="237"/>
      <c r="C320" s="238"/>
      <c r="D320" s="228" t="s">
        <v>144</v>
      </c>
      <c r="E320" s="239" t="s">
        <v>34</v>
      </c>
      <c r="F320" s="240" t="s">
        <v>437</v>
      </c>
      <c r="G320" s="238"/>
      <c r="H320" s="241">
        <v>4.3056000000000001</v>
      </c>
      <c r="I320" s="242"/>
      <c r="J320" s="238"/>
      <c r="K320" s="238"/>
      <c r="L320" s="243"/>
      <c r="M320" s="244"/>
      <c r="N320" s="245"/>
      <c r="O320" s="245"/>
      <c r="P320" s="245"/>
      <c r="Q320" s="245"/>
      <c r="R320" s="245"/>
      <c r="S320" s="245"/>
      <c r="T320" s="246"/>
      <c r="U320" s="14"/>
      <c r="V320" s="14"/>
      <c r="W320" s="14"/>
      <c r="X320" s="14"/>
      <c r="Y320" s="14"/>
      <c r="Z320" s="14"/>
      <c r="AA320" s="14"/>
      <c r="AB320" s="14"/>
      <c r="AC320" s="14"/>
      <c r="AD320" s="14"/>
      <c r="AE320" s="14"/>
      <c r="AT320" s="247" t="s">
        <v>144</v>
      </c>
      <c r="AU320" s="247" t="s">
        <v>88</v>
      </c>
      <c r="AV320" s="14" t="s">
        <v>88</v>
      </c>
      <c r="AW320" s="14" t="s">
        <v>146</v>
      </c>
      <c r="AX320" s="14" t="s">
        <v>23</v>
      </c>
      <c r="AY320" s="247" t="s">
        <v>132</v>
      </c>
    </row>
    <row r="321" s="2" customFormat="1" ht="24.15" customHeight="1">
      <c r="A321" s="42"/>
      <c r="B321" s="43"/>
      <c r="C321" s="208" t="s">
        <v>438</v>
      </c>
      <c r="D321" s="208" t="s">
        <v>135</v>
      </c>
      <c r="E321" s="209" t="s">
        <v>439</v>
      </c>
      <c r="F321" s="210" t="s">
        <v>440</v>
      </c>
      <c r="G321" s="211" t="s">
        <v>275</v>
      </c>
      <c r="H321" s="212">
        <v>191.81999999999999</v>
      </c>
      <c r="I321" s="213"/>
      <c r="J321" s="214">
        <f>ROUND(I321*H321,2)</f>
        <v>0</v>
      </c>
      <c r="K321" s="210" t="s">
        <v>139</v>
      </c>
      <c r="L321" s="48"/>
      <c r="M321" s="215" t="s">
        <v>34</v>
      </c>
      <c r="N321" s="216" t="s">
        <v>50</v>
      </c>
      <c r="O321" s="88"/>
      <c r="P321" s="217">
        <f>O321*H321</f>
        <v>0</v>
      </c>
      <c r="Q321" s="217">
        <v>0.0058399999999999997</v>
      </c>
      <c r="R321" s="217">
        <f>Q321*H321</f>
        <v>1.1202287999999998</v>
      </c>
      <c r="S321" s="217">
        <v>0</v>
      </c>
      <c r="T321" s="218">
        <f>S321*H321</f>
        <v>0</v>
      </c>
      <c r="U321" s="42"/>
      <c r="V321" s="42"/>
      <c r="W321" s="42"/>
      <c r="X321" s="42"/>
      <c r="Y321" s="42"/>
      <c r="Z321" s="42"/>
      <c r="AA321" s="42"/>
      <c r="AB321" s="42"/>
      <c r="AC321" s="42"/>
      <c r="AD321" s="42"/>
      <c r="AE321" s="42"/>
      <c r="AR321" s="219" t="s">
        <v>211</v>
      </c>
      <c r="AT321" s="219" t="s">
        <v>135</v>
      </c>
      <c r="AU321" s="219" t="s">
        <v>88</v>
      </c>
      <c r="AY321" s="20" t="s">
        <v>132</v>
      </c>
      <c r="BE321" s="220">
        <f>IF(N321="základní",J321,0)</f>
        <v>0</v>
      </c>
      <c r="BF321" s="220">
        <f>IF(N321="snížená",J321,0)</f>
        <v>0</v>
      </c>
      <c r="BG321" s="220">
        <f>IF(N321="zákl. přenesená",J321,0)</f>
        <v>0</v>
      </c>
      <c r="BH321" s="220">
        <f>IF(N321="sníž. přenesená",J321,0)</f>
        <v>0</v>
      </c>
      <c r="BI321" s="220">
        <f>IF(N321="nulová",J321,0)</f>
        <v>0</v>
      </c>
      <c r="BJ321" s="20" t="s">
        <v>23</v>
      </c>
      <c r="BK321" s="220">
        <f>ROUND(I321*H321,2)</f>
        <v>0</v>
      </c>
      <c r="BL321" s="20" t="s">
        <v>211</v>
      </c>
      <c r="BM321" s="219" t="s">
        <v>441</v>
      </c>
    </row>
    <row r="322" s="2" customFormat="1">
      <c r="A322" s="42"/>
      <c r="B322" s="43"/>
      <c r="C322" s="44"/>
      <c r="D322" s="221" t="s">
        <v>142</v>
      </c>
      <c r="E322" s="44"/>
      <c r="F322" s="222" t="s">
        <v>442</v>
      </c>
      <c r="G322" s="44"/>
      <c r="H322" s="44"/>
      <c r="I322" s="223"/>
      <c r="J322" s="44"/>
      <c r="K322" s="44"/>
      <c r="L322" s="48"/>
      <c r="M322" s="224"/>
      <c r="N322" s="225"/>
      <c r="O322" s="88"/>
      <c r="P322" s="88"/>
      <c r="Q322" s="88"/>
      <c r="R322" s="88"/>
      <c r="S322" s="88"/>
      <c r="T322" s="89"/>
      <c r="U322" s="42"/>
      <c r="V322" s="42"/>
      <c r="W322" s="42"/>
      <c r="X322" s="42"/>
      <c r="Y322" s="42"/>
      <c r="Z322" s="42"/>
      <c r="AA322" s="42"/>
      <c r="AB322" s="42"/>
      <c r="AC322" s="42"/>
      <c r="AD322" s="42"/>
      <c r="AE322" s="42"/>
      <c r="AT322" s="20" t="s">
        <v>142</v>
      </c>
      <c r="AU322" s="20" t="s">
        <v>88</v>
      </c>
    </row>
    <row r="323" s="13" customFormat="1">
      <c r="A323" s="13"/>
      <c r="B323" s="226"/>
      <c r="C323" s="227"/>
      <c r="D323" s="228" t="s">
        <v>144</v>
      </c>
      <c r="E323" s="229" t="s">
        <v>34</v>
      </c>
      <c r="F323" s="230" t="s">
        <v>443</v>
      </c>
      <c r="G323" s="227"/>
      <c r="H323" s="229" t="s">
        <v>34</v>
      </c>
      <c r="I323" s="231"/>
      <c r="J323" s="227"/>
      <c r="K323" s="227"/>
      <c r="L323" s="232"/>
      <c r="M323" s="233"/>
      <c r="N323" s="234"/>
      <c r="O323" s="234"/>
      <c r="P323" s="234"/>
      <c r="Q323" s="234"/>
      <c r="R323" s="234"/>
      <c r="S323" s="234"/>
      <c r="T323" s="235"/>
      <c r="U323" s="13"/>
      <c r="V323" s="13"/>
      <c r="W323" s="13"/>
      <c r="X323" s="13"/>
      <c r="Y323" s="13"/>
      <c r="Z323" s="13"/>
      <c r="AA323" s="13"/>
      <c r="AB323" s="13"/>
      <c r="AC323" s="13"/>
      <c r="AD323" s="13"/>
      <c r="AE323" s="13"/>
      <c r="AT323" s="236" t="s">
        <v>144</v>
      </c>
      <c r="AU323" s="236" t="s">
        <v>88</v>
      </c>
      <c r="AV323" s="13" t="s">
        <v>23</v>
      </c>
      <c r="AW323" s="13" t="s">
        <v>146</v>
      </c>
      <c r="AX323" s="13" t="s">
        <v>79</v>
      </c>
      <c r="AY323" s="236" t="s">
        <v>132</v>
      </c>
    </row>
    <row r="324" s="14" customFormat="1">
      <c r="A324" s="14"/>
      <c r="B324" s="237"/>
      <c r="C324" s="238"/>
      <c r="D324" s="228" t="s">
        <v>144</v>
      </c>
      <c r="E324" s="239" t="s">
        <v>34</v>
      </c>
      <c r="F324" s="240" t="s">
        <v>444</v>
      </c>
      <c r="G324" s="238"/>
      <c r="H324" s="241">
        <v>89.319999999999993</v>
      </c>
      <c r="I324" s="242"/>
      <c r="J324" s="238"/>
      <c r="K324" s="238"/>
      <c r="L324" s="243"/>
      <c r="M324" s="244"/>
      <c r="N324" s="245"/>
      <c r="O324" s="245"/>
      <c r="P324" s="245"/>
      <c r="Q324" s="245"/>
      <c r="R324" s="245"/>
      <c r="S324" s="245"/>
      <c r="T324" s="246"/>
      <c r="U324" s="14"/>
      <c r="V324" s="14"/>
      <c r="W324" s="14"/>
      <c r="X324" s="14"/>
      <c r="Y324" s="14"/>
      <c r="Z324" s="14"/>
      <c r="AA324" s="14"/>
      <c r="AB324" s="14"/>
      <c r="AC324" s="14"/>
      <c r="AD324" s="14"/>
      <c r="AE324" s="14"/>
      <c r="AT324" s="247" t="s">
        <v>144</v>
      </c>
      <c r="AU324" s="247" t="s">
        <v>88</v>
      </c>
      <c r="AV324" s="14" t="s">
        <v>88</v>
      </c>
      <c r="AW324" s="14" t="s">
        <v>146</v>
      </c>
      <c r="AX324" s="14" t="s">
        <v>79</v>
      </c>
      <c r="AY324" s="247" t="s">
        <v>132</v>
      </c>
    </row>
    <row r="325" s="14" customFormat="1">
      <c r="A325" s="14"/>
      <c r="B325" s="237"/>
      <c r="C325" s="238"/>
      <c r="D325" s="228" t="s">
        <v>144</v>
      </c>
      <c r="E325" s="239" t="s">
        <v>34</v>
      </c>
      <c r="F325" s="240" t="s">
        <v>445</v>
      </c>
      <c r="G325" s="238"/>
      <c r="H325" s="241">
        <v>102.5</v>
      </c>
      <c r="I325" s="242"/>
      <c r="J325" s="238"/>
      <c r="K325" s="238"/>
      <c r="L325" s="243"/>
      <c r="M325" s="244"/>
      <c r="N325" s="245"/>
      <c r="O325" s="245"/>
      <c r="P325" s="245"/>
      <c r="Q325" s="245"/>
      <c r="R325" s="245"/>
      <c r="S325" s="245"/>
      <c r="T325" s="246"/>
      <c r="U325" s="14"/>
      <c r="V325" s="14"/>
      <c r="W325" s="14"/>
      <c r="X325" s="14"/>
      <c r="Y325" s="14"/>
      <c r="Z325" s="14"/>
      <c r="AA325" s="14"/>
      <c r="AB325" s="14"/>
      <c r="AC325" s="14"/>
      <c r="AD325" s="14"/>
      <c r="AE325" s="14"/>
      <c r="AT325" s="247" t="s">
        <v>144</v>
      </c>
      <c r="AU325" s="247" t="s">
        <v>88</v>
      </c>
      <c r="AV325" s="14" t="s">
        <v>88</v>
      </c>
      <c r="AW325" s="14" t="s">
        <v>146</v>
      </c>
      <c r="AX325" s="14" t="s">
        <v>79</v>
      </c>
      <c r="AY325" s="247" t="s">
        <v>132</v>
      </c>
    </row>
    <row r="326" s="15" customFormat="1">
      <c r="A326" s="15"/>
      <c r="B326" s="248"/>
      <c r="C326" s="249"/>
      <c r="D326" s="228" t="s">
        <v>144</v>
      </c>
      <c r="E326" s="250" t="s">
        <v>34</v>
      </c>
      <c r="F326" s="251" t="s">
        <v>152</v>
      </c>
      <c r="G326" s="249"/>
      <c r="H326" s="252">
        <v>191.81999999999999</v>
      </c>
      <c r="I326" s="253"/>
      <c r="J326" s="249"/>
      <c r="K326" s="249"/>
      <c r="L326" s="254"/>
      <c r="M326" s="255"/>
      <c r="N326" s="256"/>
      <c r="O326" s="256"/>
      <c r="P326" s="256"/>
      <c r="Q326" s="256"/>
      <c r="R326" s="256"/>
      <c r="S326" s="256"/>
      <c r="T326" s="257"/>
      <c r="U326" s="15"/>
      <c r="V326" s="15"/>
      <c r="W326" s="15"/>
      <c r="X326" s="15"/>
      <c r="Y326" s="15"/>
      <c r="Z326" s="15"/>
      <c r="AA326" s="15"/>
      <c r="AB326" s="15"/>
      <c r="AC326" s="15"/>
      <c r="AD326" s="15"/>
      <c r="AE326" s="15"/>
      <c r="AT326" s="258" t="s">
        <v>144</v>
      </c>
      <c r="AU326" s="258" t="s">
        <v>88</v>
      </c>
      <c r="AV326" s="15" t="s">
        <v>140</v>
      </c>
      <c r="AW326" s="15" t="s">
        <v>146</v>
      </c>
      <c r="AX326" s="15" t="s">
        <v>23</v>
      </c>
      <c r="AY326" s="258" t="s">
        <v>132</v>
      </c>
    </row>
    <row r="327" s="2" customFormat="1" ht="24.15" customHeight="1">
      <c r="A327" s="42"/>
      <c r="B327" s="43"/>
      <c r="C327" s="208" t="s">
        <v>446</v>
      </c>
      <c r="D327" s="208" t="s">
        <v>135</v>
      </c>
      <c r="E327" s="209" t="s">
        <v>447</v>
      </c>
      <c r="F327" s="210" t="s">
        <v>448</v>
      </c>
      <c r="G327" s="211" t="s">
        <v>275</v>
      </c>
      <c r="H327" s="212">
        <v>31.199999999999999</v>
      </c>
      <c r="I327" s="213"/>
      <c r="J327" s="214">
        <f>ROUND(I327*H327,2)</f>
        <v>0</v>
      </c>
      <c r="K327" s="210" t="s">
        <v>139</v>
      </c>
      <c r="L327" s="48"/>
      <c r="M327" s="215" t="s">
        <v>34</v>
      </c>
      <c r="N327" s="216" t="s">
        <v>50</v>
      </c>
      <c r="O327" s="88"/>
      <c r="P327" s="217">
        <f>O327*H327</f>
        <v>0</v>
      </c>
      <c r="Q327" s="217">
        <v>0.0026800000000000001</v>
      </c>
      <c r="R327" s="217">
        <f>Q327*H327</f>
        <v>0.083615999999999996</v>
      </c>
      <c r="S327" s="217">
        <v>0</v>
      </c>
      <c r="T327" s="218">
        <f>S327*H327</f>
        <v>0</v>
      </c>
      <c r="U327" s="42"/>
      <c r="V327" s="42"/>
      <c r="W327" s="42"/>
      <c r="X327" s="42"/>
      <c r="Y327" s="42"/>
      <c r="Z327" s="42"/>
      <c r="AA327" s="42"/>
      <c r="AB327" s="42"/>
      <c r="AC327" s="42"/>
      <c r="AD327" s="42"/>
      <c r="AE327" s="42"/>
      <c r="AR327" s="219" t="s">
        <v>211</v>
      </c>
      <c r="AT327" s="219" t="s">
        <v>135</v>
      </c>
      <c r="AU327" s="219" t="s">
        <v>88</v>
      </c>
      <c r="AY327" s="20" t="s">
        <v>132</v>
      </c>
      <c r="BE327" s="220">
        <f>IF(N327="základní",J327,0)</f>
        <v>0</v>
      </c>
      <c r="BF327" s="220">
        <f>IF(N327="snížená",J327,0)</f>
        <v>0</v>
      </c>
      <c r="BG327" s="220">
        <f>IF(N327="zákl. přenesená",J327,0)</f>
        <v>0</v>
      </c>
      <c r="BH327" s="220">
        <f>IF(N327="sníž. přenesená",J327,0)</f>
        <v>0</v>
      </c>
      <c r="BI327" s="220">
        <f>IF(N327="nulová",J327,0)</f>
        <v>0</v>
      </c>
      <c r="BJ327" s="20" t="s">
        <v>23</v>
      </c>
      <c r="BK327" s="220">
        <f>ROUND(I327*H327,2)</f>
        <v>0</v>
      </c>
      <c r="BL327" s="20" t="s">
        <v>211</v>
      </c>
      <c r="BM327" s="219" t="s">
        <v>449</v>
      </c>
    </row>
    <row r="328" s="2" customFormat="1">
      <c r="A328" s="42"/>
      <c r="B328" s="43"/>
      <c r="C328" s="44"/>
      <c r="D328" s="221" t="s">
        <v>142</v>
      </c>
      <c r="E328" s="44"/>
      <c r="F328" s="222" t="s">
        <v>450</v>
      </c>
      <c r="G328" s="44"/>
      <c r="H328" s="44"/>
      <c r="I328" s="223"/>
      <c r="J328" s="44"/>
      <c r="K328" s="44"/>
      <c r="L328" s="48"/>
      <c r="M328" s="224"/>
      <c r="N328" s="225"/>
      <c r="O328" s="88"/>
      <c r="P328" s="88"/>
      <c r="Q328" s="88"/>
      <c r="R328" s="88"/>
      <c r="S328" s="88"/>
      <c r="T328" s="89"/>
      <c r="U328" s="42"/>
      <c r="V328" s="42"/>
      <c r="W328" s="42"/>
      <c r="X328" s="42"/>
      <c r="Y328" s="42"/>
      <c r="Z328" s="42"/>
      <c r="AA328" s="42"/>
      <c r="AB328" s="42"/>
      <c r="AC328" s="42"/>
      <c r="AD328" s="42"/>
      <c r="AE328" s="42"/>
      <c r="AT328" s="20" t="s">
        <v>142</v>
      </c>
      <c r="AU328" s="20" t="s">
        <v>88</v>
      </c>
    </row>
    <row r="329" s="13" customFormat="1">
      <c r="A329" s="13"/>
      <c r="B329" s="226"/>
      <c r="C329" s="227"/>
      <c r="D329" s="228" t="s">
        <v>144</v>
      </c>
      <c r="E329" s="229" t="s">
        <v>34</v>
      </c>
      <c r="F329" s="230" t="s">
        <v>451</v>
      </c>
      <c r="G329" s="227"/>
      <c r="H329" s="229" t="s">
        <v>34</v>
      </c>
      <c r="I329" s="231"/>
      <c r="J329" s="227"/>
      <c r="K329" s="227"/>
      <c r="L329" s="232"/>
      <c r="M329" s="233"/>
      <c r="N329" s="234"/>
      <c r="O329" s="234"/>
      <c r="P329" s="234"/>
      <c r="Q329" s="234"/>
      <c r="R329" s="234"/>
      <c r="S329" s="234"/>
      <c r="T329" s="235"/>
      <c r="U329" s="13"/>
      <c r="V329" s="13"/>
      <c r="W329" s="13"/>
      <c r="X329" s="13"/>
      <c r="Y329" s="13"/>
      <c r="Z329" s="13"/>
      <c r="AA329" s="13"/>
      <c r="AB329" s="13"/>
      <c r="AC329" s="13"/>
      <c r="AD329" s="13"/>
      <c r="AE329" s="13"/>
      <c r="AT329" s="236" t="s">
        <v>144</v>
      </c>
      <c r="AU329" s="236" t="s">
        <v>88</v>
      </c>
      <c r="AV329" s="13" t="s">
        <v>23</v>
      </c>
      <c r="AW329" s="13" t="s">
        <v>146</v>
      </c>
      <c r="AX329" s="13" t="s">
        <v>79</v>
      </c>
      <c r="AY329" s="236" t="s">
        <v>132</v>
      </c>
    </row>
    <row r="330" s="14" customFormat="1">
      <c r="A330" s="14"/>
      <c r="B330" s="237"/>
      <c r="C330" s="238"/>
      <c r="D330" s="228" t="s">
        <v>144</v>
      </c>
      <c r="E330" s="239" t="s">
        <v>34</v>
      </c>
      <c r="F330" s="240" t="s">
        <v>452</v>
      </c>
      <c r="G330" s="238"/>
      <c r="H330" s="241">
        <v>31.199999999999999</v>
      </c>
      <c r="I330" s="242"/>
      <c r="J330" s="238"/>
      <c r="K330" s="238"/>
      <c r="L330" s="243"/>
      <c r="M330" s="244"/>
      <c r="N330" s="245"/>
      <c r="O330" s="245"/>
      <c r="P330" s="245"/>
      <c r="Q330" s="245"/>
      <c r="R330" s="245"/>
      <c r="S330" s="245"/>
      <c r="T330" s="246"/>
      <c r="U330" s="14"/>
      <c r="V330" s="14"/>
      <c r="W330" s="14"/>
      <c r="X330" s="14"/>
      <c r="Y330" s="14"/>
      <c r="Z330" s="14"/>
      <c r="AA330" s="14"/>
      <c r="AB330" s="14"/>
      <c r="AC330" s="14"/>
      <c r="AD330" s="14"/>
      <c r="AE330" s="14"/>
      <c r="AT330" s="247" t="s">
        <v>144</v>
      </c>
      <c r="AU330" s="247" t="s">
        <v>88</v>
      </c>
      <c r="AV330" s="14" t="s">
        <v>88</v>
      </c>
      <c r="AW330" s="14" t="s">
        <v>146</v>
      </c>
      <c r="AX330" s="14" t="s">
        <v>23</v>
      </c>
      <c r="AY330" s="247" t="s">
        <v>132</v>
      </c>
    </row>
    <row r="331" s="2" customFormat="1" ht="24.15" customHeight="1">
      <c r="A331" s="42"/>
      <c r="B331" s="43"/>
      <c r="C331" s="208" t="s">
        <v>453</v>
      </c>
      <c r="D331" s="208" t="s">
        <v>135</v>
      </c>
      <c r="E331" s="209" t="s">
        <v>454</v>
      </c>
      <c r="F331" s="210" t="s">
        <v>455</v>
      </c>
      <c r="G331" s="211" t="s">
        <v>275</v>
      </c>
      <c r="H331" s="212">
        <v>39.289999999999999</v>
      </c>
      <c r="I331" s="213"/>
      <c r="J331" s="214">
        <f>ROUND(I331*H331,2)</f>
        <v>0</v>
      </c>
      <c r="K331" s="210" t="s">
        <v>264</v>
      </c>
      <c r="L331" s="48"/>
      <c r="M331" s="215" t="s">
        <v>34</v>
      </c>
      <c r="N331" s="216" t="s">
        <v>50</v>
      </c>
      <c r="O331" s="88"/>
      <c r="P331" s="217">
        <f>O331*H331</f>
        <v>0</v>
      </c>
      <c r="Q331" s="217">
        <v>0.0042300000000000003</v>
      </c>
      <c r="R331" s="217">
        <f>Q331*H331</f>
        <v>0.1661967</v>
      </c>
      <c r="S331" s="217">
        <v>0</v>
      </c>
      <c r="T331" s="218">
        <f>S331*H331</f>
        <v>0</v>
      </c>
      <c r="U331" s="42"/>
      <c r="V331" s="42"/>
      <c r="W331" s="42"/>
      <c r="X331" s="42"/>
      <c r="Y331" s="42"/>
      <c r="Z331" s="42"/>
      <c r="AA331" s="42"/>
      <c r="AB331" s="42"/>
      <c r="AC331" s="42"/>
      <c r="AD331" s="42"/>
      <c r="AE331" s="42"/>
      <c r="AR331" s="219" t="s">
        <v>211</v>
      </c>
      <c r="AT331" s="219" t="s">
        <v>135</v>
      </c>
      <c r="AU331" s="219" t="s">
        <v>88</v>
      </c>
      <c r="AY331" s="20" t="s">
        <v>132</v>
      </c>
      <c r="BE331" s="220">
        <f>IF(N331="základní",J331,0)</f>
        <v>0</v>
      </c>
      <c r="BF331" s="220">
        <f>IF(N331="snížená",J331,0)</f>
        <v>0</v>
      </c>
      <c r="BG331" s="220">
        <f>IF(N331="zákl. přenesená",J331,0)</f>
        <v>0</v>
      </c>
      <c r="BH331" s="220">
        <f>IF(N331="sníž. přenesená",J331,0)</f>
        <v>0</v>
      </c>
      <c r="BI331" s="220">
        <f>IF(N331="nulová",J331,0)</f>
        <v>0</v>
      </c>
      <c r="BJ331" s="20" t="s">
        <v>23</v>
      </c>
      <c r="BK331" s="220">
        <f>ROUND(I331*H331,2)</f>
        <v>0</v>
      </c>
      <c r="BL331" s="20" t="s">
        <v>211</v>
      </c>
      <c r="BM331" s="219" t="s">
        <v>456</v>
      </c>
    </row>
    <row r="332" s="13" customFormat="1">
      <c r="A332" s="13"/>
      <c r="B332" s="226"/>
      <c r="C332" s="227"/>
      <c r="D332" s="228" t="s">
        <v>144</v>
      </c>
      <c r="E332" s="229" t="s">
        <v>34</v>
      </c>
      <c r="F332" s="230" t="s">
        <v>457</v>
      </c>
      <c r="G332" s="227"/>
      <c r="H332" s="229" t="s">
        <v>34</v>
      </c>
      <c r="I332" s="231"/>
      <c r="J332" s="227"/>
      <c r="K332" s="227"/>
      <c r="L332" s="232"/>
      <c r="M332" s="233"/>
      <c r="N332" s="234"/>
      <c r="O332" s="234"/>
      <c r="P332" s="234"/>
      <c r="Q332" s="234"/>
      <c r="R332" s="234"/>
      <c r="S332" s="234"/>
      <c r="T332" s="235"/>
      <c r="U332" s="13"/>
      <c r="V332" s="13"/>
      <c r="W332" s="13"/>
      <c r="X332" s="13"/>
      <c r="Y332" s="13"/>
      <c r="Z332" s="13"/>
      <c r="AA332" s="13"/>
      <c r="AB332" s="13"/>
      <c r="AC332" s="13"/>
      <c r="AD332" s="13"/>
      <c r="AE332" s="13"/>
      <c r="AT332" s="236" t="s">
        <v>144</v>
      </c>
      <c r="AU332" s="236" t="s">
        <v>88</v>
      </c>
      <c r="AV332" s="13" t="s">
        <v>23</v>
      </c>
      <c r="AW332" s="13" t="s">
        <v>146</v>
      </c>
      <c r="AX332" s="13" t="s">
        <v>79</v>
      </c>
      <c r="AY332" s="236" t="s">
        <v>132</v>
      </c>
    </row>
    <row r="333" s="14" customFormat="1">
      <c r="A333" s="14"/>
      <c r="B333" s="237"/>
      <c r="C333" s="238"/>
      <c r="D333" s="228" t="s">
        <v>144</v>
      </c>
      <c r="E333" s="239" t="s">
        <v>34</v>
      </c>
      <c r="F333" s="240" t="s">
        <v>458</v>
      </c>
      <c r="G333" s="238"/>
      <c r="H333" s="241">
        <v>39.289999999999999</v>
      </c>
      <c r="I333" s="242"/>
      <c r="J333" s="238"/>
      <c r="K333" s="238"/>
      <c r="L333" s="243"/>
      <c r="M333" s="244"/>
      <c r="N333" s="245"/>
      <c r="O333" s="245"/>
      <c r="P333" s="245"/>
      <c r="Q333" s="245"/>
      <c r="R333" s="245"/>
      <c r="S333" s="245"/>
      <c r="T333" s="246"/>
      <c r="U333" s="14"/>
      <c r="V333" s="14"/>
      <c r="W333" s="14"/>
      <c r="X333" s="14"/>
      <c r="Y333" s="14"/>
      <c r="Z333" s="14"/>
      <c r="AA333" s="14"/>
      <c r="AB333" s="14"/>
      <c r="AC333" s="14"/>
      <c r="AD333" s="14"/>
      <c r="AE333" s="14"/>
      <c r="AT333" s="247" t="s">
        <v>144</v>
      </c>
      <c r="AU333" s="247" t="s">
        <v>88</v>
      </c>
      <c r="AV333" s="14" t="s">
        <v>88</v>
      </c>
      <c r="AW333" s="14" t="s">
        <v>146</v>
      </c>
      <c r="AX333" s="14" t="s">
        <v>23</v>
      </c>
      <c r="AY333" s="247" t="s">
        <v>132</v>
      </c>
    </row>
    <row r="334" s="2" customFormat="1" ht="24.15" customHeight="1">
      <c r="A334" s="42"/>
      <c r="B334" s="43"/>
      <c r="C334" s="208" t="s">
        <v>459</v>
      </c>
      <c r="D334" s="208" t="s">
        <v>135</v>
      </c>
      <c r="E334" s="209" t="s">
        <v>460</v>
      </c>
      <c r="F334" s="210" t="s">
        <v>461</v>
      </c>
      <c r="G334" s="211" t="s">
        <v>275</v>
      </c>
      <c r="H334" s="212">
        <v>37.799999999999997</v>
      </c>
      <c r="I334" s="213"/>
      <c r="J334" s="214">
        <f>ROUND(I334*H334,2)</f>
        <v>0</v>
      </c>
      <c r="K334" s="210" t="s">
        <v>139</v>
      </c>
      <c r="L334" s="48"/>
      <c r="M334" s="215" t="s">
        <v>34</v>
      </c>
      <c r="N334" s="216" t="s">
        <v>50</v>
      </c>
      <c r="O334" s="88"/>
      <c r="P334" s="217">
        <f>O334*H334</f>
        <v>0</v>
      </c>
      <c r="Q334" s="217">
        <v>0.0022000000000000001</v>
      </c>
      <c r="R334" s="217">
        <f>Q334*H334</f>
        <v>0.083159999999999998</v>
      </c>
      <c r="S334" s="217">
        <v>0</v>
      </c>
      <c r="T334" s="218">
        <f>S334*H334</f>
        <v>0</v>
      </c>
      <c r="U334" s="42"/>
      <c r="V334" s="42"/>
      <c r="W334" s="42"/>
      <c r="X334" s="42"/>
      <c r="Y334" s="42"/>
      <c r="Z334" s="42"/>
      <c r="AA334" s="42"/>
      <c r="AB334" s="42"/>
      <c r="AC334" s="42"/>
      <c r="AD334" s="42"/>
      <c r="AE334" s="42"/>
      <c r="AR334" s="219" t="s">
        <v>211</v>
      </c>
      <c r="AT334" s="219" t="s">
        <v>135</v>
      </c>
      <c r="AU334" s="219" t="s">
        <v>88</v>
      </c>
      <c r="AY334" s="20" t="s">
        <v>132</v>
      </c>
      <c r="BE334" s="220">
        <f>IF(N334="základní",J334,0)</f>
        <v>0</v>
      </c>
      <c r="BF334" s="220">
        <f>IF(N334="snížená",J334,0)</f>
        <v>0</v>
      </c>
      <c r="BG334" s="220">
        <f>IF(N334="zákl. přenesená",J334,0)</f>
        <v>0</v>
      </c>
      <c r="BH334" s="220">
        <f>IF(N334="sníž. přenesená",J334,0)</f>
        <v>0</v>
      </c>
      <c r="BI334" s="220">
        <f>IF(N334="nulová",J334,0)</f>
        <v>0</v>
      </c>
      <c r="BJ334" s="20" t="s">
        <v>23</v>
      </c>
      <c r="BK334" s="220">
        <f>ROUND(I334*H334,2)</f>
        <v>0</v>
      </c>
      <c r="BL334" s="20" t="s">
        <v>211</v>
      </c>
      <c r="BM334" s="219" t="s">
        <v>462</v>
      </c>
    </row>
    <row r="335" s="2" customFormat="1">
      <c r="A335" s="42"/>
      <c r="B335" s="43"/>
      <c r="C335" s="44"/>
      <c r="D335" s="221" t="s">
        <v>142</v>
      </c>
      <c r="E335" s="44"/>
      <c r="F335" s="222" t="s">
        <v>463</v>
      </c>
      <c r="G335" s="44"/>
      <c r="H335" s="44"/>
      <c r="I335" s="223"/>
      <c r="J335" s="44"/>
      <c r="K335" s="44"/>
      <c r="L335" s="48"/>
      <c r="M335" s="224"/>
      <c r="N335" s="225"/>
      <c r="O335" s="88"/>
      <c r="P335" s="88"/>
      <c r="Q335" s="88"/>
      <c r="R335" s="88"/>
      <c r="S335" s="88"/>
      <c r="T335" s="89"/>
      <c r="U335" s="42"/>
      <c r="V335" s="42"/>
      <c r="W335" s="42"/>
      <c r="X335" s="42"/>
      <c r="Y335" s="42"/>
      <c r="Z335" s="42"/>
      <c r="AA335" s="42"/>
      <c r="AB335" s="42"/>
      <c r="AC335" s="42"/>
      <c r="AD335" s="42"/>
      <c r="AE335" s="42"/>
      <c r="AT335" s="20" t="s">
        <v>142</v>
      </c>
      <c r="AU335" s="20" t="s">
        <v>88</v>
      </c>
    </row>
    <row r="336" s="13" customFormat="1">
      <c r="A336" s="13"/>
      <c r="B336" s="226"/>
      <c r="C336" s="227"/>
      <c r="D336" s="228" t="s">
        <v>144</v>
      </c>
      <c r="E336" s="229" t="s">
        <v>34</v>
      </c>
      <c r="F336" s="230" t="s">
        <v>464</v>
      </c>
      <c r="G336" s="227"/>
      <c r="H336" s="229" t="s">
        <v>34</v>
      </c>
      <c r="I336" s="231"/>
      <c r="J336" s="227"/>
      <c r="K336" s="227"/>
      <c r="L336" s="232"/>
      <c r="M336" s="233"/>
      <c r="N336" s="234"/>
      <c r="O336" s="234"/>
      <c r="P336" s="234"/>
      <c r="Q336" s="234"/>
      <c r="R336" s="234"/>
      <c r="S336" s="234"/>
      <c r="T336" s="235"/>
      <c r="U336" s="13"/>
      <c r="V336" s="13"/>
      <c r="W336" s="13"/>
      <c r="X336" s="13"/>
      <c r="Y336" s="13"/>
      <c r="Z336" s="13"/>
      <c r="AA336" s="13"/>
      <c r="AB336" s="13"/>
      <c r="AC336" s="13"/>
      <c r="AD336" s="13"/>
      <c r="AE336" s="13"/>
      <c r="AT336" s="236" t="s">
        <v>144</v>
      </c>
      <c r="AU336" s="236" t="s">
        <v>88</v>
      </c>
      <c r="AV336" s="13" t="s">
        <v>23</v>
      </c>
      <c r="AW336" s="13" t="s">
        <v>146</v>
      </c>
      <c r="AX336" s="13" t="s">
        <v>79</v>
      </c>
      <c r="AY336" s="236" t="s">
        <v>132</v>
      </c>
    </row>
    <row r="337" s="14" customFormat="1">
      <c r="A337" s="14"/>
      <c r="B337" s="237"/>
      <c r="C337" s="238"/>
      <c r="D337" s="228" t="s">
        <v>144</v>
      </c>
      <c r="E337" s="239" t="s">
        <v>34</v>
      </c>
      <c r="F337" s="240" t="s">
        <v>465</v>
      </c>
      <c r="G337" s="238"/>
      <c r="H337" s="241">
        <v>24.800000000000001</v>
      </c>
      <c r="I337" s="242"/>
      <c r="J337" s="238"/>
      <c r="K337" s="238"/>
      <c r="L337" s="243"/>
      <c r="M337" s="244"/>
      <c r="N337" s="245"/>
      <c r="O337" s="245"/>
      <c r="P337" s="245"/>
      <c r="Q337" s="245"/>
      <c r="R337" s="245"/>
      <c r="S337" s="245"/>
      <c r="T337" s="246"/>
      <c r="U337" s="14"/>
      <c r="V337" s="14"/>
      <c r="W337" s="14"/>
      <c r="X337" s="14"/>
      <c r="Y337" s="14"/>
      <c r="Z337" s="14"/>
      <c r="AA337" s="14"/>
      <c r="AB337" s="14"/>
      <c r="AC337" s="14"/>
      <c r="AD337" s="14"/>
      <c r="AE337" s="14"/>
      <c r="AT337" s="247" t="s">
        <v>144</v>
      </c>
      <c r="AU337" s="247" t="s">
        <v>88</v>
      </c>
      <c r="AV337" s="14" t="s">
        <v>88</v>
      </c>
      <c r="AW337" s="14" t="s">
        <v>146</v>
      </c>
      <c r="AX337" s="14" t="s">
        <v>79</v>
      </c>
      <c r="AY337" s="247" t="s">
        <v>132</v>
      </c>
    </row>
    <row r="338" s="13" customFormat="1">
      <c r="A338" s="13"/>
      <c r="B338" s="226"/>
      <c r="C338" s="227"/>
      <c r="D338" s="228" t="s">
        <v>144</v>
      </c>
      <c r="E338" s="229" t="s">
        <v>34</v>
      </c>
      <c r="F338" s="230" t="s">
        <v>466</v>
      </c>
      <c r="G338" s="227"/>
      <c r="H338" s="229" t="s">
        <v>34</v>
      </c>
      <c r="I338" s="231"/>
      <c r="J338" s="227"/>
      <c r="K338" s="227"/>
      <c r="L338" s="232"/>
      <c r="M338" s="233"/>
      <c r="N338" s="234"/>
      <c r="O338" s="234"/>
      <c r="P338" s="234"/>
      <c r="Q338" s="234"/>
      <c r="R338" s="234"/>
      <c r="S338" s="234"/>
      <c r="T338" s="235"/>
      <c r="U338" s="13"/>
      <c r="V338" s="13"/>
      <c r="W338" s="13"/>
      <c r="X338" s="13"/>
      <c r="Y338" s="13"/>
      <c r="Z338" s="13"/>
      <c r="AA338" s="13"/>
      <c r="AB338" s="13"/>
      <c r="AC338" s="13"/>
      <c r="AD338" s="13"/>
      <c r="AE338" s="13"/>
      <c r="AT338" s="236" t="s">
        <v>144</v>
      </c>
      <c r="AU338" s="236" t="s">
        <v>88</v>
      </c>
      <c r="AV338" s="13" t="s">
        <v>23</v>
      </c>
      <c r="AW338" s="13" t="s">
        <v>146</v>
      </c>
      <c r="AX338" s="13" t="s">
        <v>79</v>
      </c>
      <c r="AY338" s="236" t="s">
        <v>132</v>
      </c>
    </row>
    <row r="339" s="14" customFormat="1">
      <c r="A339" s="14"/>
      <c r="B339" s="237"/>
      <c r="C339" s="238"/>
      <c r="D339" s="228" t="s">
        <v>144</v>
      </c>
      <c r="E339" s="239" t="s">
        <v>34</v>
      </c>
      <c r="F339" s="240" t="s">
        <v>140</v>
      </c>
      <c r="G339" s="238"/>
      <c r="H339" s="241">
        <v>4</v>
      </c>
      <c r="I339" s="242"/>
      <c r="J339" s="238"/>
      <c r="K339" s="238"/>
      <c r="L339" s="243"/>
      <c r="M339" s="244"/>
      <c r="N339" s="245"/>
      <c r="O339" s="245"/>
      <c r="P339" s="245"/>
      <c r="Q339" s="245"/>
      <c r="R339" s="245"/>
      <c r="S339" s="245"/>
      <c r="T339" s="246"/>
      <c r="U339" s="14"/>
      <c r="V339" s="14"/>
      <c r="W339" s="14"/>
      <c r="X339" s="14"/>
      <c r="Y339" s="14"/>
      <c r="Z339" s="14"/>
      <c r="AA339" s="14"/>
      <c r="AB339" s="14"/>
      <c r="AC339" s="14"/>
      <c r="AD339" s="14"/>
      <c r="AE339" s="14"/>
      <c r="AT339" s="247" t="s">
        <v>144</v>
      </c>
      <c r="AU339" s="247" t="s">
        <v>88</v>
      </c>
      <c r="AV339" s="14" t="s">
        <v>88</v>
      </c>
      <c r="AW339" s="14" t="s">
        <v>146</v>
      </c>
      <c r="AX339" s="14" t="s">
        <v>79</v>
      </c>
      <c r="AY339" s="247" t="s">
        <v>132</v>
      </c>
    </row>
    <row r="340" s="13" customFormat="1">
      <c r="A340" s="13"/>
      <c r="B340" s="226"/>
      <c r="C340" s="227"/>
      <c r="D340" s="228" t="s">
        <v>144</v>
      </c>
      <c r="E340" s="229" t="s">
        <v>34</v>
      </c>
      <c r="F340" s="230" t="s">
        <v>467</v>
      </c>
      <c r="G340" s="227"/>
      <c r="H340" s="229" t="s">
        <v>34</v>
      </c>
      <c r="I340" s="231"/>
      <c r="J340" s="227"/>
      <c r="K340" s="227"/>
      <c r="L340" s="232"/>
      <c r="M340" s="233"/>
      <c r="N340" s="234"/>
      <c r="O340" s="234"/>
      <c r="P340" s="234"/>
      <c r="Q340" s="234"/>
      <c r="R340" s="234"/>
      <c r="S340" s="234"/>
      <c r="T340" s="235"/>
      <c r="U340" s="13"/>
      <c r="V340" s="13"/>
      <c r="W340" s="13"/>
      <c r="X340" s="13"/>
      <c r="Y340" s="13"/>
      <c r="Z340" s="13"/>
      <c r="AA340" s="13"/>
      <c r="AB340" s="13"/>
      <c r="AC340" s="13"/>
      <c r="AD340" s="13"/>
      <c r="AE340" s="13"/>
      <c r="AT340" s="236" t="s">
        <v>144</v>
      </c>
      <c r="AU340" s="236" t="s">
        <v>88</v>
      </c>
      <c r="AV340" s="13" t="s">
        <v>23</v>
      </c>
      <c r="AW340" s="13" t="s">
        <v>146</v>
      </c>
      <c r="AX340" s="13" t="s">
        <v>79</v>
      </c>
      <c r="AY340" s="236" t="s">
        <v>132</v>
      </c>
    </row>
    <row r="341" s="14" customFormat="1">
      <c r="A341" s="14"/>
      <c r="B341" s="237"/>
      <c r="C341" s="238"/>
      <c r="D341" s="228" t="s">
        <v>144</v>
      </c>
      <c r="E341" s="239" t="s">
        <v>34</v>
      </c>
      <c r="F341" s="240" t="s">
        <v>468</v>
      </c>
      <c r="G341" s="238"/>
      <c r="H341" s="241">
        <v>9</v>
      </c>
      <c r="I341" s="242"/>
      <c r="J341" s="238"/>
      <c r="K341" s="238"/>
      <c r="L341" s="243"/>
      <c r="M341" s="244"/>
      <c r="N341" s="245"/>
      <c r="O341" s="245"/>
      <c r="P341" s="245"/>
      <c r="Q341" s="245"/>
      <c r="R341" s="245"/>
      <c r="S341" s="245"/>
      <c r="T341" s="246"/>
      <c r="U341" s="14"/>
      <c r="V341" s="14"/>
      <c r="W341" s="14"/>
      <c r="X341" s="14"/>
      <c r="Y341" s="14"/>
      <c r="Z341" s="14"/>
      <c r="AA341" s="14"/>
      <c r="AB341" s="14"/>
      <c r="AC341" s="14"/>
      <c r="AD341" s="14"/>
      <c r="AE341" s="14"/>
      <c r="AT341" s="247" t="s">
        <v>144</v>
      </c>
      <c r="AU341" s="247" t="s">
        <v>88</v>
      </c>
      <c r="AV341" s="14" t="s">
        <v>88</v>
      </c>
      <c r="AW341" s="14" t="s">
        <v>146</v>
      </c>
      <c r="AX341" s="14" t="s">
        <v>79</v>
      </c>
      <c r="AY341" s="247" t="s">
        <v>132</v>
      </c>
    </row>
    <row r="342" s="15" customFormat="1">
      <c r="A342" s="15"/>
      <c r="B342" s="248"/>
      <c r="C342" s="249"/>
      <c r="D342" s="228" t="s">
        <v>144</v>
      </c>
      <c r="E342" s="250" t="s">
        <v>34</v>
      </c>
      <c r="F342" s="251" t="s">
        <v>152</v>
      </c>
      <c r="G342" s="249"/>
      <c r="H342" s="252">
        <v>37.799999999999997</v>
      </c>
      <c r="I342" s="253"/>
      <c r="J342" s="249"/>
      <c r="K342" s="249"/>
      <c r="L342" s="254"/>
      <c r="M342" s="255"/>
      <c r="N342" s="256"/>
      <c r="O342" s="256"/>
      <c r="P342" s="256"/>
      <c r="Q342" s="256"/>
      <c r="R342" s="256"/>
      <c r="S342" s="256"/>
      <c r="T342" s="257"/>
      <c r="U342" s="15"/>
      <c r="V342" s="15"/>
      <c r="W342" s="15"/>
      <c r="X342" s="15"/>
      <c r="Y342" s="15"/>
      <c r="Z342" s="15"/>
      <c r="AA342" s="15"/>
      <c r="AB342" s="15"/>
      <c r="AC342" s="15"/>
      <c r="AD342" s="15"/>
      <c r="AE342" s="15"/>
      <c r="AT342" s="258" t="s">
        <v>144</v>
      </c>
      <c r="AU342" s="258" t="s">
        <v>88</v>
      </c>
      <c r="AV342" s="15" t="s">
        <v>140</v>
      </c>
      <c r="AW342" s="15" t="s">
        <v>146</v>
      </c>
      <c r="AX342" s="15" t="s">
        <v>23</v>
      </c>
      <c r="AY342" s="258" t="s">
        <v>132</v>
      </c>
    </row>
    <row r="343" s="2" customFormat="1" ht="21.75" customHeight="1">
      <c r="A343" s="42"/>
      <c r="B343" s="43"/>
      <c r="C343" s="208" t="s">
        <v>469</v>
      </c>
      <c r="D343" s="208" t="s">
        <v>135</v>
      </c>
      <c r="E343" s="209" t="s">
        <v>470</v>
      </c>
      <c r="F343" s="210" t="s">
        <v>471</v>
      </c>
      <c r="G343" s="211" t="s">
        <v>275</v>
      </c>
      <c r="H343" s="212">
        <v>4.9000000000000004</v>
      </c>
      <c r="I343" s="213"/>
      <c r="J343" s="214">
        <f>ROUND(I343*H343,2)</f>
        <v>0</v>
      </c>
      <c r="K343" s="210" t="s">
        <v>139</v>
      </c>
      <c r="L343" s="48"/>
      <c r="M343" s="215" t="s">
        <v>34</v>
      </c>
      <c r="N343" s="216" t="s">
        <v>50</v>
      </c>
      <c r="O343" s="88"/>
      <c r="P343" s="217">
        <f>O343*H343</f>
        <v>0</v>
      </c>
      <c r="Q343" s="217">
        <v>0.0028600000000000001</v>
      </c>
      <c r="R343" s="217">
        <f>Q343*H343</f>
        <v>0.014014000000000002</v>
      </c>
      <c r="S343" s="217">
        <v>0</v>
      </c>
      <c r="T343" s="218">
        <f>S343*H343</f>
        <v>0</v>
      </c>
      <c r="U343" s="42"/>
      <c r="V343" s="42"/>
      <c r="W343" s="42"/>
      <c r="X343" s="42"/>
      <c r="Y343" s="42"/>
      <c r="Z343" s="42"/>
      <c r="AA343" s="42"/>
      <c r="AB343" s="42"/>
      <c r="AC343" s="42"/>
      <c r="AD343" s="42"/>
      <c r="AE343" s="42"/>
      <c r="AR343" s="219" t="s">
        <v>211</v>
      </c>
      <c r="AT343" s="219" t="s">
        <v>135</v>
      </c>
      <c r="AU343" s="219" t="s">
        <v>88</v>
      </c>
      <c r="AY343" s="20" t="s">
        <v>132</v>
      </c>
      <c r="BE343" s="220">
        <f>IF(N343="základní",J343,0)</f>
        <v>0</v>
      </c>
      <c r="BF343" s="220">
        <f>IF(N343="snížená",J343,0)</f>
        <v>0</v>
      </c>
      <c r="BG343" s="220">
        <f>IF(N343="zákl. přenesená",J343,0)</f>
        <v>0</v>
      </c>
      <c r="BH343" s="220">
        <f>IF(N343="sníž. přenesená",J343,0)</f>
        <v>0</v>
      </c>
      <c r="BI343" s="220">
        <f>IF(N343="nulová",J343,0)</f>
        <v>0</v>
      </c>
      <c r="BJ343" s="20" t="s">
        <v>23</v>
      </c>
      <c r="BK343" s="220">
        <f>ROUND(I343*H343,2)</f>
        <v>0</v>
      </c>
      <c r="BL343" s="20" t="s">
        <v>211</v>
      </c>
      <c r="BM343" s="219" t="s">
        <v>472</v>
      </c>
    </row>
    <row r="344" s="2" customFormat="1">
      <c r="A344" s="42"/>
      <c r="B344" s="43"/>
      <c r="C344" s="44"/>
      <c r="D344" s="221" t="s">
        <v>142</v>
      </c>
      <c r="E344" s="44"/>
      <c r="F344" s="222" t="s">
        <v>473</v>
      </c>
      <c r="G344" s="44"/>
      <c r="H344" s="44"/>
      <c r="I344" s="223"/>
      <c r="J344" s="44"/>
      <c r="K344" s="44"/>
      <c r="L344" s="48"/>
      <c r="M344" s="224"/>
      <c r="N344" s="225"/>
      <c r="O344" s="88"/>
      <c r="P344" s="88"/>
      <c r="Q344" s="88"/>
      <c r="R344" s="88"/>
      <c r="S344" s="88"/>
      <c r="T344" s="89"/>
      <c r="U344" s="42"/>
      <c r="V344" s="42"/>
      <c r="W344" s="42"/>
      <c r="X344" s="42"/>
      <c r="Y344" s="42"/>
      <c r="Z344" s="42"/>
      <c r="AA344" s="42"/>
      <c r="AB344" s="42"/>
      <c r="AC344" s="42"/>
      <c r="AD344" s="42"/>
      <c r="AE344" s="42"/>
      <c r="AT344" s="20" t="s">
        <v>142</v>
      </c>
      <c r="AU344" s="20" t="s">
        <v>88</v>
      </c>
    </row>
    <row r="345" s="13" customFormat="1">
      <c r="A345" s="13"/>
      <c r="B345" s="226"/>
      <c r="C345" s="227"/>
      <c r="D345" s="228" t="s">
        <v>144</v>
      </c>
      <c r="E345" s="229" t="s">
        <v>34</v>
      </c>
      <c r="F345" s="230" t="s">
        <v>474</v>
      </c>
      <c r="G345" s="227"/>
      <c r="H345" s="229" t="s">
        <v>34</v>
      </c>
      <c r="I345" s="231"/>
      <c r="J345" s="227"/>
      <c r="K345" s="227"/>
      <c r="L345" s="232"/>
      <c r="M345" s="233"/>
      <c r="N345" s="234"/>
      <c r="O345" s="234"/>
      <c r="P345" s="234"/>
      <c r="Q345" s="234"/>
      <c r="R345" s="234"/>
      <c r="S345" s="234"/>
      <c r="T345" s="235"/>
      <c r="U345" s="13"/>
      <c r="V345" s="13"/>
      <c r="W345" s="13"/>
      <c r="X345" s="13"/>
      <c r="Y345" s="13"/>
      <c r="Z345" s="13"/>
      <c r="AA345" s="13"/>
      <c r="AB345" s="13"/>
      <c r="AC345" s="13"/>
      <c r="AD345" s="13"/>
      <c r="AE345" s="13"/>
      <c r="AT345" s="236" t="s">
        <v>144</v>
      </c>
      <c r="AU345" s="236" t="s">
        <v>88</v>
      </c>
      <c r="AV345" s="13" t="s">
        <v>23</v>
      </c>
      <c r="AW345" s="13" t="s">
        <v>146</v>
      </c>
      <c r="AX345" s="13" t="s">
        <v>79</v>
      </c>
      <c r="AY345" s="236" t="s">
        <v>132</v>
      </c>
    </row>
    <row r="346" s="14" customFormat="1">
      <c r="A346" s="14"/>
      <c r="B346" s="237"/>
      <c r="C346" s="238"/>
      <c r="D346" s="228" t="s">
        <v>144</v>
      </c>
      <c r="E346" s="239" t="s">
        <v>34</v>
      </c>
      <c r="F346" s="240" t="s">
        <v>475</v>
      </c>
      <c r="G346" s="238"/>
      <c r="H346" s="241">
        <v>4.9000000000000004</v>
      </c>
      <c r="I346" s="242"/>
      <c r="J346" s="238"/>
      <c r="K346" s="238"/>
      <c r="L346" s="243"/>
      <c r="M346" s="244"/>
      <c r="N346" s="245"/>
      <c r="O346" s="245"/>
      <c r="P346" s="245"/>
      <c r="Q346" s="245"/>
      <c r="R346" s="245"/>
      <c r="S346" s="245"/>
      <c r="T346" s="246"/>
      <c r="U346" s="14"/>
      <c r="V346" s="14"/>
      <c r="W346" s="14"/>
      <c r="X346" s="14"/>
      <c r="Y346" s="14"/>
      <c r="Z346" s="14"/>
      <c r="AA346" s="14"/>
      <c r="AB346" s="14"/>
      <c r="AC346" s="14"/>
      <c r="AD346" s="14"/>
      <c r="AE346" s="14"/>
      <c r="AT346" s="247" t="s">
        <v>144</v>
      </c>
      <c r="AU346" s="247" t="s">
        <v>88</v>
      </c>
      <c r="AV346" s="14" t="s">
        <v>88</v>
      </c>
      <c r="AW346" s="14" t="s">
        <v>146</v>
      </c>
      <c r="AX346" s="14" t="s">
        <v>23</v>
      </c>
      <c r="AY346" s="247" t="s">
        <v>132</v>
      </c>
    </row>
    <row r="347" s="2" customFormat="1" ht="24.15" customHeight="1">
      <c r="A347" s="42"/>
      <c r="B347" s="43"/>
      <c r="C347" s="208" t="s">
        <v>476</v>
      </c>
      <c r="D347" s="208" t="s">
        <v>135</v>
      </c>
      <c r="E347" s="209" t="s">
        <v>477</v>
      </c>
      <c r="F347" s="210" t="s">
        <v>478</v>
      </c>
      <c r="G347" s="211" t="s">
        <v>479</v>
      </c>
      <c r="H347" s="212">
        <v>1</v>
      </c>
      <c r="I347" s="213"/>
      <c r="J347" s="214">
        <f>ROUND(I347*H347,2)</f>
        <v>0</v>
      </c>
      <c r="K347" s="210" t="s">
        <v>139</v>
      </c>
      <c r="L347" s="48"/>
      <c r="M347" s="215" t="s">
        <v>34</v>
      </c>
      <c r="N347" s="216" t="s">
        <v>50</v>
      </c>
      <c r="O347" s="88"/>
      <c r="P347" s="217">
        <f>O347*H347</f>
        <v>0</v>
      </c>
      <c r="Q347" s="217">
        <v>0.00048000000000000001</v>
      </c>
      <c r="R347" s="217">
        <f>Q347*H347</f>
        <v>0.00048000000000000001</v>
      </c>
      <c r="S347" s="217">
        <v>0</v>
      </c>
      <c r="T347" s="218">
        <f>S347*H347</f>
        <v>0</v>
      </c>
      <c r="U347" s="42"/>
      <c r="V347" s="42"/>
      <c r="W347" s="42"/>
      <c r="X347" s="42"/>
      <c r="Y347" s="42"/>
      <c r="Z347" s="42"/>
      <c r="AA347" s="42"/>
      <c r="AB347" s="42"/>
      <c r="AC347" s="42"/>
      <c r="AD347" s="42"/>
      <c r="AE347" s="42"/>
      <c r="AR347" s="219" t="s">
        <v>211</v>
      </c>
      <c r="AT347" s="219" t="s">
        <v>135</v>
      </c>
      <c r="AU347" s="219" t="s">
        <v>88</v>
      </c>
      <c r="AY347" s="20" t="s">
        <v>132</v>
      </c>
      <c r="BE347" s="220">
        <f>IF(N347="základní",J347,0)</f>
        <v>0</v>
      </c>
      <c r="BF347" s="220">
        <f>IF(N347="snížená",J347,0)</f>
        <v>0</v>
      </c>
      <c r="BG347" s="220">
        <f>IF(N347="zákl. přenesená",J347,0)</f>
        <v>0</v>
      </c>
      <c r="BH347" s="220">
        <f>IF(N347="sníž. přenesená",J347,0)</f>
        <v>0</v>
      </c>
      <c r="BI347" s="220">
        <f>IF(N347="nulová",J347,0)</f>
        <v>0</v>
      </c>
      <c r="BJ347" s="20" t="s">
        <v>23</v>
      </c>
      <c r="BK347" s="220">
        <f>ROUND(I347*H347,2)</f>
        <v>0</v>
      </c>
      <c r="BL347" s="20" t="s">
        <v>211</v>
      </c>
      <c r="BM347" s="219" t="s">
        <v>480</v>
      </c>
    </row>
    <row r="348" s="2" customFormat="1">
      <c r="A348" s="42"/>
      <c r="B348" s="43"/>
      <c r="C348" s="44"/>
      <c r="D348" s="221" t="s">
        <v>142</v>
      </c>
      <c r="E348" s="44"/>
      <c r="F348" s="222" t="s">
        <v>481</v>
      </c>
      <c r="G348" s="44"/>
      <c r="H348" s="44"/>
      <c r="I348" s="223"/>
      <c r="J348" s="44"/>
      <c r="K348" s="44"/>
      <c r="L348" s="48"/>
      <c r="M348" s="224"/>
      <c r="N348" s="225"/>
      <c r="O348" s="88"/>
      <c r="P348" s="88"/>
      <c r="Q348" s="88"/>
      <c r="R348" s="88"/>
      <c r="S348" s="88"/>
      <c r="T348" s="89"/>
      <c r="U348" s="42"/>
      <c r="V348" s="42"/>
      <c r="W348" s="42"/>
      <c r="X348" s="42"/>
      <c r="Y348" s="42"/>
      <c r="Z348" s="42"/>
      <c r="AA348" s="42"/>
      <c r="AB348" s="42"/>
      <c r="AC348" s="42"/>
      <c r="AD348" s="42"/>
      <c r="AE348" s="42"/>
      <c r="AT348" s="20" t="s">
        <v>142</v>
      </c>
      <c r="AU348" s="20" t="s">
        <v>88</v>
      </c>
    </row>
    <row r="349" s="2" customFormat="1" ht="24.15" customHeight="1">
      <c r="A349" s="42"/>
      <c r="B349" s="43"/>
      <c r="C349" s="208" t="s">
        <v>482</v>
      </c>
      <c r="D349" s="208" t="s">
        <v>135</v>
      </c>
      <c r="E349" s="209" t="s">
        <v>483</v>
      </c>
      <c r="F349" s="210" t="s">
        <v>484</v>
      </c>
      <c r="G349" s="211" t="s">
        <v>275</v>
      </c>
      <c r="H349" s="212">
        <v>3.5</v>
      </c>
      <c r="I349" s="213"/>
      <c r="J349" s="214">
        <f>ROUND(I349*H349,2)</f>
        <v>0</v>
      </c>
      <c r="K349" s="210" t="s">
        <v>139</v>
      </c>
      <c r="L349" s="48"/>
      <c r="M349" s="215" t="s">
        <v>34</v>
      </c>
      <c r="N349" s="216" t="s">
        <v>50</v>
      </c>
      <c r="O349" s="88"/>
      <c r="P349" s="217">
        <f>O349*H349</f>
        <v>0</v>
      </c>
      <c r="Q349" s="217">
        <v>0.0022300000000000002</v>
      </c>
      <c r="R349" s="217">
        <f>Q349*H349</f>
        <v>0.0078050000000000012</v>
      </c>
      <c r="S349" s="217">
        <v>0</v>
      </c>
      <c r="T349" s="218">
        <f>S349*H349</f>
        <v>0</v>
      </c>
      <c r="U349" s="42"/>
      <c r="V349" s="42"/>
      <c r="W349" s="42"/>
      <c r="X349" s="42"/>
      <c r="Y349" s="42"/>
      <c r="Z349" s="42"/>
      <c r="AA349" s="42"/>
      <c r="AB349" s="42"/>
      <c r="AC349" s="42"/>
      <c r="AD349" s="42"/>
      <c r="AE349" s="42"/>
      <c r="AR349" s="219" t="s">
        <v>211</v>
      </c>
      <c r="AT349" s="219" t="s">
        <v>135</v>
      </c>
      <c r="AU349" s="219" t="s">
        <v>88</v>
      </c>
      <c r="AY349" s="20" t="s">
        <v>132</v>
      </c>
      <c r="BE349" s="220">
        <f>IF(N349="základní",J349,0)</f>
        <v>0</v>
      </c>
      <c r="BF349" s="220">
        <f>IF(N349="snížená",J349,0)</f>
        <v>0</v>
      </c>
      <c r="BG349" s="220">
        <f>IF(N349="zákl. přenesená",J349,0)</f>
        <v>0</v>
      </c>
      <c r="BH349" s="220">
        <f>IF(N349="sníž. přenesená",J349,0)</f>
        <v>0</v>
      </c>
      <c r="BI349" s="220">
        <f>IF(N349="nulová",J349,0)</f>
        <v>0</v>
      </c>
      <c r="BJ349" s="20" t="s">
        <v>23</v>
      </c>
      <c r="BK349" s="220">
        <f>ROUND(I349*H349,2)</f>
        <v>0</v>
      </c>
      <c r="BL349" s="20" t="s">
        <v>211</v>
      </c>
      <c r="BM349" s="219" t="s">
        <v>485</v>
      </c>
    </row>
    <row r="350" s="2" customFormat="1">
      <c r="A350" s="42"/>
      <c r="B350" s="43"/>
      <c r="C350" s="44"/>
      <c r="D350" s="221" t="s">
        <v>142</v>
      </c>
      <c r="E350" s="44"/>
      <c r="F350" s="222" t="s">
        <v>486</v>
      </c>
      <c r="G350" s="44"/>
      <c r="H350" s="44"/>
      <c r="I350" s="223"/>
      <c r="J350" s="44"/>
      <c r="K350" s="44"/>
      <c r="L350" s="48"/>
      <c r="M350" s="224"/>
      <c r="N350" s="225"/>
      <c r="O350" s="88"/>
      <c r="P350" s="88"/>
      <c r="Q350" s="88"/>
      <c r="R350" s="88"/>
      <c r="S350" s="88"/>
      <c r="T350" s="89"/>
      <c r="U350" s="42"/>
      <c r="V350" s="42"/>
      <c r="W350" s="42"/>
      <c r="X350" s="42"/>
      <c r="Y350" s="42"/>
      <c r="Z350" s="42"/>
      <c r="AA350" s="42"/>
      <c r="AB350" s="42"/>
      <c r="AC350" s="42"/>
      <c r="AD350" s="42"/>
      <c r="AE350" s="42"/>
      <c r="AT350" s="20" t="s">
        <v>142</v>
      </c>
      <c r="AU350" s="20" t="s">
        <v>88</v>
      </c>
    </row>
    <row r="351" s="13" customFormat="1">
      <c r="A351" s="13"/>
      <c r="B351" s="226"/>
      <c r="C351" s="227"/>
      <c r="D351" s="228" t="s">
        <v>144</v>
      </c>
      <c r="E351" s="229" t="s">
        <v>34</v>
      </c>
      <c r="F351" s="230" t="s">
        <v>487</v>
      </c>
      <c r="G351" s="227"/>
      <c r="H351" s="229" t="s">
        <v>34</v>
      </c>
      <c r="I351" s="231"/>
      <c r="J351" s="227"/>
      <c r="K351" s="227"/>
      <c r="L351" s="232"/>
      <c r="M351" s="233"/>
      <c r="N351" s="234"/>
      <c r="O351" s="234"/>
      <c r="P351" s="234"/>
      <c r="Q351" s="234"/>
      <c r="R351" s="234"/>
      <c r="S351" s="234"/>
      <c r="T351" s="235"/>
      <c r="U351" s="13"/>
      <c r="V351" s="13"/>
      <c r="W351" s="13"/>
      <c r="X351" s="13"/>
      <c r="Y351" s="13"/>
      <c r="Z351" s="13"/>
      <c r="AA351" s="13"/>
      <c r="AB351" s="13"/>
      <c r="AC351" s="13"/>
      <c r="AD351" s="13"/>
      <c r="AE351" s="13"/>
      <c r="AT351" s="236" t="s">
        <v>144</v>
      </c>
      <c r="AU351" s="236" t="s">
        <v>88</v>
      </c>
      <c r="AV351" s="13" t="s">
        <v>23</v>
      </c>
      <c r="AW351" s="13" t="s">
        <v>146</v>
      </c>
      <c r="AX351" s="13" t="s">
        <v>79</v>
      </c>
      <c r="AY351" s="236" t="s">
        <v>132</v>
      </c>
    </row>
    <row r="352" s="14" customFormat="1">
      <c r="A352" s="14"/>
      <c r="B352" s="237"/>
      <c r="C352" s="238"/>
      <c r="D352" s="228" t="s">
        <v>144</v>
      </c>
      <c r="E352" s="239" t="s">
        <v>34</v>
      </c>
      <c r="F352" s="240" t="s">
        <v>488</v>
      </c>
      <c r="G352" s="238"/>
      <c r="H352" s="241">
        <v>3.5</v>
      </c>
      <c r="I352" s="242"/>
      <c r="J352" s="238"/>
      <c r="K352" s="238"/>
      <c r="L352" s="243"/>
      <c r="M352" s="244"/>
      <c r="N352" s="245"/>
      <c r="O352" s="245"/>
      <c r="P352" s="245"/>
      <c r="Q352" s="245"/>
      <c r="R352" s="245"/>
      <c r="S352" s="245"/>
      <c r="T352" s="246"/>
      <c r="U352" s="14"/>
      <c r="V352" s="14"/>
      <c r="W352" s="14"/>
      <c r="X352" s="14"/>
      <c r="Y352" s="14"/>
      <c r="Z352" s="14"/>
      <c r="AA352" s="14"/>
      <c r="AB352" s="14"/>
      <c r="AC352" s="14"/>
      <c r="AD352" s="14"/>
      <c r="AE352" s="14"/>
      <c r="AT352" s="247" t="s">
        <v>144</v>
      </c>
      <c r="AU352" s="247" t="s">
        <v>88</v>
      </c>
      <c r="AV352" s="14" t="s">
        <v>88</v>
      </c>
      <c r="AW352" s="14" t="s">
        <v>146</v>
      </c>
      <c r="AX352" s="14" t="s">
        <v>23</v>
      </c>
      <c r="AY352" s="247" t="s">
        <v>132</v>
      </c>
    </row>
    <row r="353" s="2" customFormat="1" ht="16.5" customHeight="1">
      <c r="A353" s="42"/>
      <c r="B353" s="43"/>
      <c r="C353" s="208" t="s">
        <v>489</v>
      </c>
      <c r="D353" s="208" t="s">
        <v>135</v>
      </c>
      <c r="E353" s="209" t="s">
        <v>490</v>
      </c>
      <c r="F353" s="210" t="s">
        <v>491</v>
      </c>
      <c r="G353" s="211" t="s">
        <v>492</v>
      </c>
      <c r="H353" s="212">
        <v>1</v>
      </c>
      <c r="I353" s="213"/>
      <c r="J353" s="214">
        <f>ROUND(I353*H353,2)</f>
        <v>0</v>
      </c>
      <c r="K353" s="210" t="s">
        <v>264</v>
      </c>
      <c r="L353" s="48"/>
      <c r="M353" s="215" t="s">
        <v>34</v>
      </c>
      <c r="N353" s="216" t="s">
        <v>50</v>
      </c>
      <c r="O353" s="88"/>
      <c r="P353" s="217">
        <f>O353*H353</f>
        <v>0</v>
      </c>
      <c r="Q353" s="217">
        <v>0</v>
      </c>
      <c r="R353" s="217">
        <f>Q353*H353</f>
        <v>0</v>
      </c>
      <c r="S353" s="217">
        <v>0</v>
      </c>
      <c r="T353" s="218">
        <f>S353*H353</f>
        <v>0</v>
      </c>
      <c r="U353" s="42"/>
      <c r="V353" s="42"/>
      <c r="W353" s="42"/>
      <c r="X353" s="42"/>
      <c r="Y353" s="42"/>
      <c r="Z353" s="42"/>
      <c r="AA353" s="42"/>
      <c r="AB353" s="42"/>
      <c r="AC353" s="42"/>
      <c r="AD353" s="42"/>
      <c r="AE353" s="42"/>
      <c r="AR353" s="219" t="s">
        <v>211</v>
      </c>
      <c r="AT353" s="219" t="s">
        <v>135</v>
      </c>
      <c r="AU353" s="219" t="s">
        <v>88</v>
      </c>
      <c r="AY353" s="20" t="s">
        <v>132</v>
      </c>
      <c r="BE353" s="220">
        <f>IF(N353="základní",J353,0)</f>
        <v>0</v>
      </c>
      <c r="BF353" s="220">
        <f>IF(N353="snížená",J353,0)</f>
        <v>0</v>
      </c>
      <c r="BG353" s="220">
        <f>IF(N353="zákl. přenesená",J353,0)</f>
        <v>0</v>
      </c>
      <c r="BH353" s="220">
        <f>IF(N353="sníž. přenesená",J353,0)</f>
        <v>0</v>
      </c>
      <c r="BI353" s="220">
        <f>IF(N353="nulová",J353,0)</f>
        <v>0</v>
      </c>
      <c r="BJ353" s="20" t="s">
        <v>23</v>
      </c>
      <c r="BK353" s="220">
        <f>ROUND(I353*H353,2)</f>
        <v>0</v>
      </c>
      <c r="BL353" s="20" t="s">
        <v>211</v>
      </c>
      <c r="BM353" s="219" t="s">
        <v>493</v>
      </c>
    </row>
    <row r="354" s="2" customFormat="1" ht="24.15" customHeight="1">
      <c r="A354" s="42"/>
      <c r="B354" s="43"/>
      <c r="C354" s="208" t="s">
        <v>494</v>
      </c>
      <c r="D354" s="208" t="s">
        <v>135</v>
      </c>
      <c r="E354" s="209" t="s">
        <v>495</v>
      </c>
      <c r="F354" s="210" t="s">
        <v>496</v>
      </c>
      <c r="G354" s="211" t="s">
        <v>176</v>
      </c>
      <c r="H354" s="212">
        <v>1.504</v>
      </c>
      <c r="I354" s="213"/>
      <c r="J354" s="214">
        <f>ROUND(I354*H354,2)</f>
        <v>0</v>
      </c>
      <c r="K354" s="210" t="s">
        <v>139</v>
      </c>
      <c r="L354" s="48"/>
      <c r="M354" s="215" t="s">
        <v>34</v>
      </c>
      <c r="N354" s="216" t="s">
        <v>50</v>
      </c>
      <c r="O354" s="88"/>
      <c r="P354" s="217">
        <f>O354*H354</f>
        <v>0</v>
      </c>
      <c r="Q354" s="217">
        <v>0</v>
      </c>
      <c r="R354" s="217">
        <f>Q354*H354</f>
        <v>0</v>
      </c>
      <c r="S354" s="217">
        <v>0</v>
      </c>
      <c r="T354" s="218">
        <f>S354*H354</f>
        <v>0</v>
      </c>
      <c r="U354" s="42"/>
      <c r="V354" s="42"/>
      <c r="W354" s="42"/>
      <c r="X354" s="42"/>
      <c r="Y354" s="42"/>
      <c r="Z354" s="42"/>
      <c r="AA354" s="42"/>
      <c r="AB354" s="42"/>
      <c r="AC354" s="42"/>
      <c r="AD354" s="42"/>
      <c r="AE354" s="42"/>
      <c r="AR354" s="219" t="s">
        <v>211</v>
      </c>
      <c r="AT354" s="219" t="s">
        <v>135</v>
      </c>
      <c r="AU354" s="219" t="s">
        <v>88</v>
      </c>
      <c r="AY354" s="20" t="s">
        <v>132</v>
      </c>
      <c r="BE354" s="220">
        <f>IF(N354="základní",J354,0)</f>
        <v>0</v>
      </c>
      <c r="BF354" s="220">
        <f>IF(N354="snížená",J354,0)</f>
        <v>0</v>
      </c>
      <c r="BG354" s="220">
        <f>IF(N354="zákl. přenesená",J354,0)</f>
        <v>0</v>
      </c>
      <c r="BH354" s="220">
        <f>IF(N354="sníž. přenesená",J354,0)</f>
        <v>0</v>
      </c>
      <c r="BI354" s="220">
        <f>IF(N354="nulová",J354,0)</f>
        <v>0</v>
      </c>
      <c r="BJ354" s="20" t="s">
        <v>23</v>
      </c>
      <c r="BK354" s="220">
        <f>ROUND(I354*H354,2)</f>
        <v>0</v>
      </c>
      <c r="BL354" s="20" t="s">
        <v>211</v>
      </c>
      <c r="BM354" s="219" t="s">
        <v>497</v>
      </c>
    </row>
    <row r="355" s="2" customFormat="1">
      <c r="A355" s="42"/>
      <c r="B355" s="43"/>
      <c r="C355" s="44"/>
      <c r="D355" s="221" t="s">
        <v>142</v>
      </c>
      <c r="E355" s="44"/>
      <c r="F355" s="222" t="s">
        <v>498</v>
      </c>
      <c r="G355" s="44"/>
      <c r="H355" s="44"/>
      <c r="I355" s="223"/>
      <c r="J355" s="44"/>
      <c r="K355" s="44"/>
      <c r="L355" s="48"/>
      <c r="M355" s="224"/>
      <c r="N355" s="225"/>
      <c r="O355" s="88"/>
      <c r="P355" s="88"/>
      <c r="Q355" s="88"/>
      <c r="R355" s="88"/>
      <c r="S355" s="88"/>
      <c r="T355" s="89"/>
      <c r="U355" s="42"/>
      <c r="V355" s="42"/>
      <c r="W355" s="42"/>
      <c r="X355" s="42"/>
      <c r="Y355" s="42"/>
      <c r="Z355" s="42"/>
      <c r="AA355" s="42"/>
      <c r="AB355" s="42"/>
      <c r="AC355" s="42"/>
      <c r="AD355" s="42"/>
      <c r="AE355" s="42"/>
      <c r="AT355" s="20" t="s">
        <v>142</v>
      </c>
      <c r="AU355" s="20" t="s">
        <v>88</v>
      </c>
    </row>
    <row r="356" s="2" customFormat="1">
      <c r="A356" s="42"/>
      <c r="B356" s="43"/>
      <c r="C356" s="44"/>
      <c r="D356" s="228" t="s">
        <v>166</v>
      </c>
      <c r="E356" s="44"/>
      <c r="F356" s="259" t="s">
        <v>499</v>
      </c>
      <c r="G356" s="44"/>
      <c r="H356" s="44"/>
      <c r="I356" s="223"/>
      <c r="J356" s="44"/>
      <c r="K356" s="44"/>
      <c r="L356" s="48"/>
      <c r="M356" s="281"/>
      <c r="N356" s="282"/>
      <c r="O356" s="283"/>
      <c r="P356" s="283"/>
      <c r="Q356" s="283"/>
      <c r="R356" s="283"/>
      <c r="S356" s="283"/>
      <c r="T356" s="284"/>
      <c r="U356" s="42"/>
      <c r="V356" s="42"/>
      <c r="W356" s="42"/>
      <c r="X356" s="42"/>
      <c r="Y356" s="42"/>
      <c r="Z356" s="42"/>
      <c r="AA356" s="42"/>
      <c r="AB356" s="42"/>
      <c r="AC356" s="42"/>
      <c r="AD356" s="42"/>
      <c r="AE356" s="42"/>
      <c r="AT356" s="20" t="s">
        <v>166</v>
      </c>
      <c r="AU356" s="20" t="s">
        <v>88</v>
      </c>
    </row>
    <row r="357" s="2" customFormat="1" ht="6.96" customHeight="1">
      <c r="A357" s="42"/>
      <c r="B357" s="63"/>
      <c r="C357" s="64"/>
      <c r="D357" s="64"/>
      <c r="E357" s="64"/>
      <c r="F357" s="64"/>
      <c r="G357" s="64"/>
      <c r="H357" s="64"/>
      <c r="I357" s="64"/>
      <c r="J357" s="64"/>
      <c r="K357" s="64"/>
      <c r="L357" s="48"/>
      <c r="M357" s="42"/>
      <c r="O357" s="42"/>
      <c r="P357" s="42"/>
      <c r="Q357" s="42"/>
      <c r="R357" s="42"/>
      <c r="S357" s="42"/>
      <c r="T357" s="42"/>
      <c r="U357" s="42"/>
      <c r="V357" s="42"/>
      <c r="W357" s="42"/>
      <c r="X357" s="42"/>
      <c r="Y357" s="42"/>
      <c r="Z357" s="42"/>
      <c r="AA357" s="42"/>
      <c r="AB357" s="42"/>
      <c r="AC357" s="42"/>
      <c r="AD357" s="42"/>
      <c r="AE357" s="42"/>
    </row>
  </sheetData>
  <sheetProtection sheet="1" autoFilter="0" formatColumns="0" formatRows="0" objects="1" scenarios="1" spinCount="100000" saltValue="yQk3VrfiY6BqYAjhs8ma1DN82DB8Z/kCpu4b2Cg7uI52jUb2Y49NbWfKQb5HP0AJzfMv5RbwiEMNzeHy6SU7Ow==" hashValue="U9uq7jJGasT3xhT0QRSCa1zAsjqs9Tmfy217/ItNkzPv32faNPI3ShOsHQgAndOU9opanFieOnOUy0HEafYU5g==" algorithmName="SHA-512" password="CC35"/>
  <autoFilter ref="C89:K356"/>
  <mergeCells count="9">
    <mergeCell ref="E7:H7"/>
    <mergeCell ref="E9:H9"/>
    <mergeCell ref="E18:H18"/>
    <mergeCell ref="E27:H27"/>
    <mergeCell ref="E48:H48"/>
    <mergeCell ref="E50:H50"/>
    <mergeCell ref="E80:H80"/>
    <mergeCell ref="E82:H82"/>
    <mergeCell ref="L2:V2"/>
  </mergeCells>
  <hyperlinks>
    <hyperlink ref="F94" r:id="rId1" display="https://podminky.urs.cz/item/CS_URS_2025_01/632450121"/>
    <hyperlink ref="F104" r:id="rId2" display="https://podminky.urs.cz/item/CS_URS_2025_01/952902501"/>
    <hyperlink ref="F107" r:id="rId3" display="https://podminky.urs.cz/item/CS_URS_2025_01/962032241"/>
    <hyperlink ref="F116" r:id="rId4" display="https://podminky.urs.cz/item/CS_URS_2025_01/997013116"/>
    <hyperlink ref="F119" r:id="rId5" display="https://podminky.urs.cz/item/CS_URS_2025_01/997013501"/>
    <hyperlink ref="F122" r:id="rId6" display="https://podminky.urs.cz/item/CS_URS_2025_01/997013509"/>
    <hyperlink ref="F126" r:id="rId7" display="https://podminky.urs.cz/item/CS_URS_2025_01/997013871"/>
    <hyperlink ref="F130" r:id="rId8" display="https://podminky.urs.cz/item/CS_URS_2025_01/998011003"/>
    <hyperlink ref="F135" r:id="rId9" display="https://podminky.urs.cz/item/CS_URS_2025_01/711111011"/>
    <hyperlink ref="F139" r:id="rId10" display="https://podminky.urs.cz/item/CS_URS_2025_01/711112011"/>
    <hyperlink ref="F152" r:id="rId11" display="https://podminky.urs.cz/item/CS_URS_2025_01/711141559"/>
    <hyperlink ref="F154" r:id="rId12" display="https://podminky.urs.cz/item/CS_URS_2025_01/711142559"/>
    <hyperlink ref="F159" r:id="rId13" display="https://podminky.urs.cz/item/CS_URS_2025_01/998711103"/>
    <hyperlink ref="F163" r:id="rId14" display="https://podminky.urs.cz/item/CS_URS_2025_01/712331101"/>
    <hyperlink ref="F169" r:id="rId15" display="https://podminky.urs.cz/item/CS_URS_2025_01/712340833"/>
    <hyperlink ref="F173" r:id="rId16" display="https://podminky.urs.cz/item/CS_URS_2025_01/712363354"/>
    <hyperlink ref="F180" r:id="rId17" display="https://podminky.urs.cz/item/CS_URS_2025_01/712363604"/>
    <hyperlink ref="F204" r:id="rId18" display="https://podminky.urs.cz/item/CS_URS_2025_01/712363605"/>
    <hyperlink ref="F220" r:id="rId19" display="https://podminky.urs.cz/item/CS_URS_2025_01/712363606"/>
    <hyperlink ref="F238" r:id="rId20" display="https://podminky.urs.cz/item/CS_URS_2025_01/998712103"/>
    <hyperlink ref="F241" r:id="rId21" display="https://podminky.urs.cz/item/CS_URS_2025_01/713131141"/>
    <hyperlink ref="F252" r:id="rId22" display="https://podminky.urs.cz/item/CS_URS_2025_01/713140811"/>
    <hyperlink ref="F256" r:id="rId23" display="https://podminky.urs.cz/item/CS_URS_2025_01/713141224"/>
    <hyperlink ref="F267" r:id="rId24" display="https://podminky.urs.cz/item/CS_URS_2025_01/713141263"/>
    <hyperlink ref="F276" r:id="rId25" display="https://podminky.urs.cz/item/CS_URS_2025_01/998713103"/>
    <hyperlink ref="F280" r:id="rId26" display="https://podminky.urs.cz/item/CS_URS_2025_01/762341034"/>
    <hyperlink ref="F290" r:id="rId27" display="https://podminky.urs.cz/item/CS_URS_2025_01/762341811"/>
    <hyperlink ref="F294" r:id="rId28" display="https://podminky.urs.cz/item/CS_URS_2025_01/762342441"/>
    <hyperlink ref="F308" r:id="rId29" display="https://podminky.urs.cz/item/CS_URS_2025_01/762395000"/>
    <hyperlink ref="F314" r:id="rId30" display="https://podminky.urs.cz/item/CS_URS_2025_01/998762103"/>
    <hyperlink ref="F318" r:id="rId31" display="https://podminky.urs.cz/item/CS_URS_2025_01/764141331"/>
    <hyperlink ref="F322" r:id="rId32" display="https://podminky.urs.cz/item/CS_URS_2025_01/764245308"/>
    <hyperlink ref="F328" r:id="rId33" display="https://podminky.urs.cz/item/CS_URS_2025_01/764246344"/>
    <hyperlink ref="F335" r:id="rId34" display="https://podminky.urs.cz/item/CS_URS_2025_01/764311613"/>
    <hyperlink ref="F344" r:id="rId35" display="https://podminky.urs.cz/item/CS_URS_2025_01/764541305"/>
    <hyperlink ref="F348" r:id="rId36" display="https://podminky.urs.cz/item/CS_URS_2025_01/764541346"/>
    <hyperlink ref="F350" r:id="rId37" display="https://podminky.urs.cz/item/CS_URS_2025_01/764548323"/>
    <hyperlink ref="F355" r:id="rId38" display="https://podminky.urs.cz/item/CS_URS_2025_01/998764103"/>
  </hyperlinks>
  <pageMargins left="0.39375" right="0.39375" top="0.39375" bottom="0.39375" header="0" footer="0"/>
  <pageSetup paperSize="9" orientation="landscape" blackAndWhite="1" fitToHeight="100"/>
  <headerFooter>
    <oddFooter>&amp;CStrana &amp;P z &amp;N</oddFooter>
  </headerFooter>
  <drawing r:id="rId39"/>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91</v>
      </c>
    </row>
    <row r="3" s="1" customFormat="1" ht="6.96" customHeight="1">
      <c r="B3" s="132"/>
      <c r="C3" s="133"/>
      <c r="D3" s="133"/>
      <c r="E3" s="133"/>
      <c r="F3" s="133"/>
      <c r="G3" s="133"/>
      <c r="H3" s="133"/>
      <c r="I3" s="133"/>
      <c r="J3" s="133"/>
      <c r="K3" s="133"/>
      <c r="L3" s="23"/>
      <c r="AT3" s="20" t="s">
        <v>88</v>
      </c>
    </row>
    <row r="4" s="1" customFormat="1" ht="24.96" customHeight="1">
      <c r="B4" s="23"/>
      <c r="D4" s="134" t="s">
        <v>98</v>
      </c>
      <c r="L4" s="23"/>
      <c r="M4" s="135" t="s">
        <v>10</v>
      </c>
      <c r="AT4" s="20" t="s">
        <v>4</v>
      </c>
    </row>
    <row r="5" s="1" customFormat="1" ht="6.96" customHeight="1">
      <c r="B5" s="23"/>
      <c r="L5" s="23"/>
    </row>
    <row r="6" s="1" customFormat="1" ht="12" customHeight="1">
      <c r="B6" s="23"/>
      <c r="D6" s="136" t="s">
        <v>16</v>
      </c>
      <c r="L6" s="23"/>
    </row>
    <row r="7" s="1" customFormat="1" ht="16.5" customHeight="1">
      <c r="B7" s="23"/>
      <c r="E7" s="137" t="str">
        <f>'Rekapitulace stavby'!K6</f>
        <v>Revitalizace nemocnice v Sokolově, Slovenská ul. 545 - Zateplení budovy - Pavilon A - Střecha</v>
      </c>
      <c r="F7" s="136"/>
      <c r="G7" s="136"/>
      <c r="H7" s="136"/>
      <c r="L7" s="23"/>
    </row>
    <row r="8" s="2" customFormat="1" ht="12" customHeight="1">
      <c r="A8" s="42"/>
      <c r="B8" s="48"/>
      <c r="C8" s="42"/>
      <c r="D8" s="136" t="s">
        <v>99</v>
      </c>
      <c r="E8" s="42"/>
      <c r="F8" s="42"/>
      <c r="G8" s="42"/>
      <c r="H8" s="42"/>
      <c r="I8" s="42"/>
      <c r="J8" s="42"/>
      <c r="K8" s="42"/>
      <c r="L8" s="138"/>
      <c r="S8" s="42"/>
      <c r="T8" s="42"/>
      <c r="U8" s="42"/>
      <c r="V8" s="42"/>
      <c r="W8" s="42"/>
      <c r="X8" s="42"/>
      <c r="Y8" s="42"/>
      <c r="Z8" s="42"/>
      <c r="AA8" s="42"/>
      <c r="AB8" s="42"/>
      <c r="AC8" s="42"/>
      <c r="AD8" s="42"/>
      <c r="AE8" s="42"/>
    </row>
    <row r="9" s="2" customFormat="1" ht="16.5" customHeight="1">
      <c r="A9" s="42"/>
      <c r="B9" s="48"/>
      <c r="C9" s="42"/>
      <c r="D9" s="42"/>
      <c r="E9" s="139" t="s">
        <v>500</v>
      </c>
      <c r="F9" s="42"/>
      <c r="G9" s="42"/>
      <c r="H9" s="42"/>
      <c r="I9" s="42"/>
      <c r="J9" s="42"/>
      <c r="K9" s="42"/>
      <c r="L9" s="13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38"/>
      <c r="S10" s="42"/>
      <c r="T10" s="42"/>
      <c r="U10" s="42"/>
      <c r="V10" s="42"/>
      <c r="W10" s="42"/>
      <c r="X10" s="42"/>
      <c r="Y10" s="42"/>
      <c r="Z10" s="42"/>
      <c r="AA10" s="42"/>
      <c r="AB10" s="42"/>
      <c r="AC10" s="42"/>
      <c r="AD10" s="42"/>
      <c r="AE10" s="42"/>
    </row>
    <row r="11" s="2" customFormat="1" ht="12" customHeight="1">
      <c r="A11" s="42"/>
      <c r="B11" s="48"/>
      <c r="C11" s="42"/>
      <c r="D11" s="136" t="s">
        <v>19</v>
      </c>
      <c r="E11" s="42"/>
      <c r="F11" s="140" t="s">
        <v>34</v>
      </c>
      <c r="G11" s="42"/>
      <c r="H11" s="42"/>
      <c r="I11" s="136" t="s">
        <v>21</v>
      </c>
      <c r="J11" s="140" t="s">
        <v>34</v>
      </c>
      <c r="K11" s="42"/>
      <c r="L11" s="138"/>
      <c r="S11" s="42"/>
      <c r="T11" s="42"/>
      <c r="U11" s="42"/>
      <c r="V11" s="42"/>
      <c r="W11" s="42"/>
      <c r="X11" s="42"/>
      <c r="Y11" s="42"/>
      <c r="Z11" s="42"/>
      <c r="AA11" s="42"/>
      <c r="AB11" s="42"/>
      <c r="AC11" s="42"/>
      <c r="AD11" s="42"/>
      <c r="AE11" s="42"/>
    </row>
    <row r="12" s="2" customFormat="1" ht="12" customHeight="1">
      <c r="A12" s="42"/>
      <c r="B12" s="48"/>
      <c r="C12" s="42"/>
      <c r="D12" s="136" t="s">
        <v>24</v>
      </c>
      <c r="E12" s="42"/>
      <c r="F12" s="140" t="s">
        <v>25</v>
      </c>
      <c r="G12" s="42"/>
      <c r="H12" s="42"/>
      <c r="I12" s="136" t="s">
        <v>26</v>
      </c>
      <c r="J12" s="141" t="str">
        <f>'Rekapitulace stavby'!AN8</f>
        <v>3. 6. 2025</v>
      </c>
      <c r="K12" s="42"/>
      <c r="L12" s="13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38"/>
      <c r="S13" s="42"/>
      <c r="T13" s="42"/>
      <c r="U13" s="42"/>
      <c r="V13" s="42"/>
      <c r="W13" s="42"/>
      <c r="X13" s="42"/>
      <c r="Y13" s="42"/>
      <c r="Z13" s="42"/>
      <c r="AA13" s="42"/>
      <c r="AB13" s="42"/>
      <c r="AC13" s="42"/>
      <c r="AD13" s="42"/>
      <c r="AE13" s="42"/>
    </row>
    <row r="14" s="2" customFormat="1" ht="12" customHeight="1">
      <c r="A14" s="42"/>
      <c r="B14" s="48"/>
      <c r="C14" s="42"/>
      <c r="D14" s="136" t="s">
        <v>32</v>
      </c>
      <c r="E14" s="42"/>
      <c r="F14" s="42"/>
      <c r="G14" s="42"/>
      <c r="H14" s="42"/>
      <c r="I14" s="136" t="s">
        <v>33</v>
      </c>
      <c r="J14" s="140" t="s">
        <v>34</v>
      </c>
      <c r="K14" s="42"/>
      <c r="L14" s="138"/>
      <c r="S14" s="42"/>
      <c r="T14" s="42"/>
      <c r="U14" s="42"/>
      <c r="V14" s="42"/>
      <c r="W14" s="42"/>
      <c r="X14" s="42"/>
      <c r="Y14" s="42"/>
      <c r="Z14" s="42"/>
      <c r="AA14" s="42"/>
      <c r="AB14" s="42"/>
      <c r="AC14" s="42"/>
      <c r="AD14" s="42"/>
      <c r="AE14" s="42"/>
    </row>
    <row r="15" s="2" customFormat="1" ht="18" customHeight="1">
      <c r="A15" s="42"/>
      <c r="B15" s="48"/>
      <c r="C15" s="42"/>
      <c r="D15" s="42"/>
      <c r="E15" s="140" t="s">
        <v>35</v>
      </c>
      <c r="F15" s="42"/>
      <c r="G15" s="42"/>
      <c r="H15" s="42"/>
      <c r="I15" s="136" t="s">
        <v>36</v>
      </c>
      <c r="J15" s="140" t="s">
        <v>34</v>
      </c>
      <c r="K15" s="42"/>
      <c r="L15" s="13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38"/>
      <c r="S16" s="42"/>
      <c r="T16" s="42"/>
      <c r="U16" s="42"/>
      <c r="V16" s="42"/>
      <c r="W16" s="42"/>
      <c r="X16" s="42"/>
      <c r="Y16" s="42"/>
      <c r="Z16" s="42"/>
      <c r="AA16" s="42"/>
      <c r="AB16" s="42"/>
      <c r="AC16" s="42"/>
      <c r="AD16" s="42"/>
      <c r="AE16" s="42"/>
    </row>
    <row r="17" s="2" customFormat="1" ht="12" customHeight="1">
      <c r="A17" s="42"/>
      <c r="B17" s="48"/>
      <c r="C17" s="42"/>
      <c r="D17" s="136" t="s">
        <v>37</v>
      </c>
      <c r="E17" s="42"/>
      <c r="F17" s="42"/>
      <c r="G17" s="42"/>
      <c r="H17" s="42"/>
      <c r="I17" s="136" t="s">
        <v>33</v>
      </c>
      <c r="J17" s="36" t="str">
        <f>'Rekapitulace stavby'!AN13</f>
        <v>Vyplň údaj</v>
      </c>
      <c r="K17" s="42"/>
      <c r="L17" s="13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40"/>
      <c r="G18" s="140"/>
      <c r="H18" s="140"/>
      <c r="I18" s="136" t="s">
        <v>36</v>
      </c>
      <c r="J18" s="36" t="str">
        <f>'Rekapitulace stavby'!AN14</f>
        <v>Vyplň údaj</v>
      </c>
      <c r="K18" s="42"/>
      <c r="L18" s="13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8"/>
      <c r="S19" s="42"/>
      <c r="T19" s="42"/>
      <c r="U19" s="42"/>
      <c r="V19" s="42"/>
      <c r="W19" s="42"/>
      <c r="X19" s="42"/>
      <c r="Y19" s="42"/>
      <c r="Z19" s="42"/>
      <c r="AA19" s="42"/>
      <c r="AB19" s="42"/>
      <c r="AC19" s="42"/>
      <c r="AD19" s="42"/>
      <c r="AE19" s="42"/>
    </row>
    <row r="20" s="2" customFormat="1" ht="12" customHeight="1">
      <c r="A20" s="42"/>
      <c r="B20" s="48"/>
      <c r="C20" s="42"/>
      <c r="D20" s="136" t="s">
        <v>39</v>
      </c>
      <c r="E20" s="42"/>
      <c r="F20" s="42"/>
      <c r="G20" s="42"/>
      <c r="H20" s="42"/>
      <c r="I20" s="136" t="s">
        <v>33</v>
      </c>
      <c r="J20" s="140" t="s">
        <v>34</v>
      </c>
      <c r="K20" s="42"/>
      <c r="L20" s="138"/>
      <c r="S20" s="42"/>
      <c r="T20" s="42"/>
      <c r="U20" s="42"/>
      <c r="V20" s="42"/>
      <c r="W20" s="42"/>
      <c r="X20" s="42"/>
      <c r="Y20" s="42"/>
      <c r="Z20" s="42"/>
      <c r="AA20" s="42"/>
      <c r="AB20" s="42"/>
      <c r="AC20" s="42"/>
      <c r="AD20" s="42"/>
      <c r="AE20" s="42"/>
    </row>
    <row r="21" s="2" customFormat="1" ht="18" customHeight="1">
      <c r="A21" s="42"/>
      <c r="B21" s="48"/>
      <c r="C21" s="42"/>
      <c r="D21" s="42"/>
      <c r="E21" s="140" t="s">
        <v>40</v>
      </c>
      <c r="F21" s="42"/>
      <c r="G21" s="42"/>
      <c r="H21" s="42"/>
      <c r="I21" s="136" t="s">
        <v>36</v>
      </c>
      <c r="J21" s="140" t="s">
        <v>34</v>
      </c>
      <c r="K21" s="42"/>
      <c r="L21" s="13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8"/>
      <c r="S22" s="42"/>
      <c r="T22" s="42"/>
      <c r="U22" s="42"/>
      <c r="V22" s="42"/>
      <c r="W22" s="42"/>
      <c r="X22" s="42"/>
      <c r="Y22" s="42"/>
      <c r="Z22" s="42"/>
      <c r="AA22" s="42"/>
      <c r="AB22" s="42"/>
      <c r="AC22" s="42"/>
      <c r="AD22" s="42"/>
      <c r="AE22" s="42"/>
    </row>
    <row r="23" s="2" customFormat="1" ht="12" customHeight="1">
      <c r="A23" s="42"/>
      <c r="B23" s="48"/>
      <c r="C23" s="42"/>
      <c r="D23" s="136" t="s">
        <v>41</v>
      </c>
      <c r="E23" s="42"/>
      <c r="F23" s="42"/>
      <c r="G23" s="42"/>
      <c r="H23" s="42"/>
      <c r="I23" s="136" t="s">
        <v>33</v>
      </c>
      <c r="J23" s="140" t="s">
        <v>34</v>
      </c>
      <c r="K23" s="42"/>
      <c r="L23" s="138"/>
      <c r="S23" s="42"/>
      <c r="T23" s="42"/>
      <c r="U23" s="42"/>
      <c r="V23" s="42"/>
      <c r="W23" s="42"/>
      <c r="X23" s="42"/>
      <c r="Y23" s="42"/>
      <c r="Z23" s="42"/>
      <c r="AA23" s="42"/>
      <c r="AB23" s="42"/>
      <c r="AC23" s="42"/>
      <c r="AD23" s="42"/>
      <c r="AE23" s="42"/>
    </row>
    <row r="24" s="2" customFormat="1" ht="18" customHeight="1">
      <c r="A24" s="42"/>
      <c r="B24" s="48"/>
      <c r="C24" s="42"/>
      <c r="D24" s="42"/>
      <c r="E24" s="140" t="s">
        <v>42</v>
      </c>
      <c r="F24" s="42"/>
      <c r="G24" s="42"/>
      <c r="H24" s="42"/>
      <c r="I24" s="136" t="s">
        <v>36</v>
      </c>
      <c r="J24" s="140" t="s">
        <v>34</v>
      </c>
      <c r="K24" s="42"/>
      <c r="L24" s="13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8"/>
      <c r="S25" s="42"/>
      <c r="T25" s="42"/>
      <c r="U25" s="42"/>
      <c r="V25" s="42"/>
      <c r="W25" s="42"/>
      <c r="X25" s="42"/>
      <c r="Y25" s="42"/>
      <c r="Z25" s="42"/>
      <c r="AA25" s="42"/>
      <c r="AB25" s="42"/>
      <c r="AC25" s="42"/>
      <c r="AD25" s="42"/>
      <c r="AE25" s="42"/>
    </row>
    <row r="26" s="2" customFormat="1" ht="12" customHeight="1">
      <c r="A26" s="42"/>
      <c r="B26" s="48"/>
      <c r="C26" s="42"/>
      <c r="D26" s="136" t="s">
        <v>43</v>
      </c>
      <c r="E26" s="42"/>
      <c r="F26" s="42"/>
      <c r="G26" s="42"/>
      <c r="H26" s="42"/>
      <c r="I26" s="42"/>
      <c r="J26" s="42"/>
      <c r="K26" s="42"/>
      <c r="L26" s="138"/>
      <c r="S26" s="42"/>
      <c r="T26" s="42"/>
      <c r="U26" s="42"/>
      <c r="V26" s="42"/>
      <c r="W26" s="42"/>
      <c r="X26" s="42"/>
      <c r="Y26" s="42"/>
      <c r="Z26" s="42"/>
      <c r="AA26" s="42"/>
      <c r="AB26" s="42"/>
      <c r="AC26" s="42"/>
      <c r="AD26" s="42"/>
      <c r="AE26" s="42"/>
    </row>
    <row r="27" s="8" customFormat="1" ht="59.25" customHeight="1">
      <c r="A27" s="142"/>
      <c r="B27" s="143"/>
      <c r="C27" s="142"/>
      <c r="D27" s="142"/>
      <c r="E27" s="144" t="s">
        <v>101</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2"/>
      <c r="B28" s="48"/>
      <c r="C28" s="42"/>
      <c r="D28" s="42"/>
      <c r="E28" s="42"/>
      <c r="F28" s="42"/>
      <c r="G28" s="42"/>
      <c r="H28" s="42"/>
      <c r="I28" s="42"/>
      <c r="J28" s="42"/>
      <c r="K28" s="42"/>
      <c r="L28" s="138"/>
      <c r="S28" s="42"/>
      <c r="T28" s="42"/>
      <c r="U28" s="42"/>
      <c r="V28" s="42"/>
      <c r="W28" s="42"/>
      <c r="X28" s="42"/>
      <c r="Y28" s="42"/>
      <c r="Z28" s="42"/>
      <c r="AA28" s="42"/>
      <c r="AB28" s="42"/>
      <c r="AC28" s="42"/>
      <c r="AD28" s="42"/>
      <c r="AE28" s="42"/>
    </row>
    <row r="29" s="2" customFormat="1" ht="6.96" customHeight="1">
      <c r="A29" s="42"/>
      <c r="B29" s="48"/>
      <c r="C29" s="42"/>
      <c r="D29" s="146"/>
      <c r="E29" s="146"/>
      <c r="F29" s="146"/>
      <c r="G29" s="146"/>
      <c r="H29" s="146"/>
      <c r="I29" s="146"/>
      <c r="J29" s="146"/>
      <c r="K29" s="146"/>
      <c r="L29" s="138"/>
      <c r="S29" s="42"/>
      <c r="T29" s="42"/>
      <c r="U29" s="42"/>
      <c r="V29" s="42"/>
      <c r="W29" s="42"/>
      <c r="X29" s="42"/>
      <c r="Y29" s="42"/>
      <c r="Z29" s="42"/>
      <c r="AA29" s="42"/>
      <c r="AB29" s="42"/>
      <c r="AC29" s="42"/>
      <c r="AD29" s="42"/>
      <c r="AE29" s="42"/>
    </row>
    <row r="30" s="2" customFormat="1" ht="25.44" customHeight="1">
      <c r="A30" s="42"/>
      <c r="B30" s="48"/>
      <c r="C30" s="42"/>
      <c r="D30" s="147" t="s">
        <v>45</v>
      </c>
      <c r="E30" s="42"/>
      <c r="F30" s="42"/>
      <c r="G30" s="42"/>
      <c r="H30" s="42"/>
      <c r="I30" s="42"/>
      <c r="J30" s="148">
        <f>ROUND(J81, 2)</f>
        <v>0</v>
      </c>
      <c r="K30" s="42"/>
      <c r="L30" s="138"/>
      <c r="S30" s="42"/>
      <c r="T30" s="42"/>
      <c r="U30" s="42"/>
      <c r="V30" s="42"/>
      <c r="W30" s="42"/>
      <c r="X30" s="42"/>
      <c r="Y30" s="42"/>
      <c r="Z30" s="42"/>
      <c r="AA30" s="42"/>
      <c r="AB30" s="42"/>
      <c r="AC30" s="42"/>
      <c r="AD30" s="42"/>
      <c r="AE30" s="42"/>
    </row>
    <row r="31" s="2" customFormat="1" ht="6.96" customHeight="1">
      <c r="A31" s="42"/>
      <c r="B31" s="48"/>
      <c r="C31" s="42"/>
      <c r="D31" s="146"/>
      <c r="E31" s="146"/>
      <c r="F31" s="146"/>
      <c r="G31" s="146"/>
      <c r="H31" s="146"/>
      <c r="I31" s="146"/>
      <c r="J31" s="146"/>
      <c r="K31" s="146"/>
      <c r="L31" s="138"/>
      <c r="S31" s="42"/>
      <c r="T31" s="42"/>
      <c r="U31" s="42"/>
      <c r="V31" s="42"/>
      <c r="W31" s="42"/>
      <c r="X31" s="42"/>
      <c r="Y31" s="42"/>
      <c r="Z31" s="42"/>
      <c r="AA31" s="42"/>
      <c r="AB31" s="42"/>
      <c r="AC31" s="42"/>
      <c r="AD31" s="42"/>
      <c r="AE31" s="42"/>
    </row>
    <row r="32" s="2" customFormat="1" ht="14.4" customHeight="1">
      <c r="A32" s="42"/>
      <c r="B32" s="48"/>
      <c r="C32" s="42"/>
      <c r="D32" s="42"/>
      <c r="E32" s="42"/>
      <c r="F32" s="149" t="s">
        <v>47</v>
      </c>
      <c r="G32" s="42"/>
      <c r="H32" s="42"/>
      <c r="I32" s="149" t="s">
        <v>46</v>
      </c>
      <c r="J32" s="149" t="s">
        <v>48</v>
      </c>
      <c r="K32" s="42"/>
      <c r="L32" s="138"/>
      <c r="S32" s="42"/>
      <c r="T32" s="42"/>
      <c r="U32" s="42"/>
      <c r="V32" s="42"/>
      <c r="W32" s="42"/>
      <c r="X32" s="42"/>
      <c r="Y32" s="42"/>
      <c r="Z32" s="42"/>
      <c r="AA32" s="42"/>
      <c r="AB32" s="42"/>
      <c r="AC32" s="42"/>
      <c r="AD32" s="42"/>
      <c r="AE32" s="42"/>
    </row>
    <row r="33" s="2" customFormat="1" ht="14.4" customHeight="1">
      <c r="A33" s="42"/>
      <c r="B33" s="48"/>
      <c r="C33" s="42"/>
      <c r="D33" s="150" t="s">
        <v>49</v>
      </c>
      <c r="E33" s="136" t="s">
        <v>50</v>
      </c>
      <c r="F33" s="151">
        <f>ROUND((SUM(BE81:BE147)),  2)</f>
        <v>0</v>
      </c>
      <c r="G33" s="42"/>
      <c r="H33" s="42"/>
      <c r="I33" s="152">
        <v>0.20999999999999999</v>
      </c>
      <c r="J33" s="151">
        <f>ROUND(((SUM(BE81:BE147))*I33),  2)</f>
        <v>0</v>
      </c>
      <c r="K33" s="42"/>
      <c r="L33" s="138"/>
      <c r="S33" s="42"/>
      <c r="T33" s="42"/>
      <c r="U33" s="42"/>
      <c r="V33" s="42"/>
      <c r="W33" s="42"/>
      <c r="X33" s="42"/>
      <c r="Y33" s="42"/>
      <c r="Z33" s="42"/>
      <c r="AA33" s="42"/>
      <c r="AB33" s="42"/>
      <c r="AC33" s="42"/>
      <c r="AD33" s="42"/>
      <c r="AE33" s="42"/>
    </row>
    <row r="34" s="2" customFormat="1" ht="14.4" customHeight="1">
      <c r="A34" s="42"/>
      <c r="B34" s="48"/>
      <c r="C34" s="42"/>
      <c r="D34" s="42"/>
      <c r="E34" s="136" t="s">
        <v>51</v>
      </c>
      <c r="F34" s="151">
        <f>ROUND((SUM(BF81:BF147)),  2)</f>
        <v>0</v>
      </c>
      <c r="G34" s="42"/>
      <c r="H34" s="42"/>
      <c r="I34" s="152">
        <v>0.12</v>
      </c>
      <c r="J34" s="151">
        <f>ROUND(((SUM(BF81:BF147))*I34),  2)</f>
        <v>0</v>
      </c>
      <c r="K34" s="42"/>
      <c r="L34" s="138"/>
      <c r="S34" s="42"/>
      <c r="T34" s="42"/>
      <c r="U34" s="42"/>
      <c r="V34" s="42"/>
      <c r="W34" s="42"/>
      <c r="X34" s="42"/>
      <c r="Y34" s="42"/>
      <c r="Z34" s="42"/>
      <c r="AA34" s="42"/>
      <c r="AB34" s="42"/>
      <c r="AC34" s="42"/>
      <c r="AD34" s="42"/>
      <c r="AE34" s="42"/>
    </row>
    <row r="35" hidden="1" s="2" customFormat="1" ht="14.4" customHeight="1">
      <c r="A35" s="42"/>
      <c r="B35" s="48"/>
      <c r="C35" s="42"/>
      <c r="D35" s="42"/>
      <c r="E35" s="136" t="s">
        <v>52</v>
      </c>
      <c r="F35" s="151">
        <f>ROUND((SUM(BG81:BG147)),  2)</f>
        <v>0</v>
      </c>
      <c r="G35" s="42"/>
      <c r="H35" s="42"/>
      <c r="I35" s="152">
        <v>0.20999999999999999</v>
      </c>
      <c r="J35" s="151">
        <f>0</f>
        <v>0</v>
      </c>
      <c r="K35" s="42"/>
      <c r="L35" s="138"/>
      <c r="S35" s="42"/>
      <c r="T35" s="42"/>
      <c r="U35" s="42"/>
      <c r="V35" s="42"/>
      <c r="W35" s="42"/>
      <c r="X35" s="42"/>
      <c r="Y35" s="42"/>
      <c r="Z35" s="42"/>
      <c r="AA35" s="42"/>
      <c r="AB35" s="42"/>
      <c r="AC35" s="42"/>
      <c r="AD35" s="42"/>
      <c r="AE35" s="42"/>
    </row>
    <row r="36" hidden="1" s="2" customFormat="1" ht="14.4" customHeight="1">
      <c r="A36" s="42"/>
      <c r="B36" s="48"/>
      <c r="C36" s="42"/>
      <c r="D36" s="42"/>
      <c r="E36" s="136" t="s">
        <v>53</v>
      </c>
      <c r="F36" s="151">
        <f>ROUND((SUM(BH81:BH147)),  2)</f>
        <v>0</v>
      </c>
      <c r="G36" s="42"/>
      <c r="H36" s="42"/>
      <c r="I36" s="152">
        <v>0.12</v>
      </c>
      <c r="J36" s="151">
        <f>0</f>
        <v>0</v>
      </c>
      <c r="K36" s="42"/>
      <c r="L36" s="138"/>
      <c r="S36" s="42"/>
      <c r="T36" s="42"/>
      <c r="U36" s="42"/>
      <c r="V36" s="42"/>
      <c r="W36" s="42"/>
      <c r="X36" s="42"/>
      <c r="Y36" s="42"/>
      <c r="Z36" s="42"/>
      <c r="AA36" s="42"/>
      <c r="AB36" s="42"/>
      <c r="AC36" s="42"/>
      <c r="AD36" s="42"/>
      <c r="AE36" s="42"/>
    </row>
    <row r="37" hidden="1" s="2" customFormat="1" ht="14.4" customHeight="1">
      <c r="A37" s="42"/>
      <c r="B37" s="48"/>
      <c r="C37" s="42"/>
      <c r="D37" s="42"/>
      <c r="E37" s="136" t="s">
        <v>54</v>
      </c>
      <c r="F37" s="151">
        <f>ROUND((SUM(BI81:BI147)),  2)</f>
        <v>0</v>
      </c>
      <c r="G37" s="42"/>
      <c r="H37" s="42"/>
      <c r="I37" s="152">
        <v>0</v>
      </c>
      <c r="J37" s="151">
        <f>0</f>
        <v>0</v>
      </c>
      <c r="K37" s="42"/>
      <c r="L37" s="13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8"/>
      <c r="S38" s="42"/>
      <c r="T38" s="42"/>
      <c r="U38" s="42"/>
      <c r="V38" s="42"/>
      <c r="W38" s="42"/>
      <c r="X38" s="42"/>
      <c r="Y38" s="42"/>
      <c r="Z38" s="42"/>
      <c r="AA38" s="42"/>
      <c r="AB38" s="42"/>
      <c r="AC38" s="42"/>
      <c r="AD38" s="42"/>
      <c r="AE38" s="42"/>
    </row>
    <row r="39" s="2" customFormat="1" ht="25.44" customHeight="1">
      <c r="A39" s="42"/>
      <c r="B39" s="48"/>
      <c r="C39" s="153"/>
      <c r="D39" s="154" t="s">
        <v>55</v>
      </c>
      <c r="E39" s="155"/>
      <c r="F39" s="155"/>
      <c r="G39" s="156" t="s">
        <v>56</v>
      </c>
      <c r="H39" s="157" t="s">
        <v>57</v>
      </c>
      <c r="I39" s="155"/>
      <c r="J39" s="158">
        <f>SUM(J30:J37)</f>
        <v>0</v>
      </c>
      <c r="K39" s="159"/>
      <c r="L39" s="138"/>
      <c r="S39" s="42"/>
      <c r="T39" s="42"/>
      <c r="U39" s="42"/>
      <c r="V39" s="42"/>
      <c r="W39" s="42"/>
      <c r="X39" s="42"/>
      <c r="Y39" s="42"/>
      <c r="Z39" s="42"/>
      <c r="AA39" s="42"/>
      <c r="AB39" s="42"/>
      <c r="AC39" s="42"/>
      <c r="AD39" s="42"/>
      <c r="AE39" s="42"/>
    </row>
    <row r="40" s="2" customFormat="1" ht="14.4" customHeight="1">
      <c r="A40" s="42"/>
      <c r="B40" s="160"/>
      <c r="C40" s="161"/>
      <c r="D40" s="161"/>
      <c r="E40" s="161"/>
      <c r="F40" s="161"/>
      <c r="G40" s="161"/>
      <c r="H40" s="161"/>
      <c r="I40" s="161"/>
      <c r="J40" s="161"/>
      <c r="K40" s="161"/>
      <c r="L40" s="138"/>
      <c r="S40" s="42"/>
      <c r="T40" s="42"/>
      <c r="U40" s="42"/>
      <c r="V40" s="42"/>
      <c r="W40" s="42"/>
      <c r="X40" s="42"/>
      <c r="Y40" s="42"/>
      <c r="Z40" s="42"/>
      <c r="AA40" s="42"/>
      <c r="AB40" s="42"/>
      <c r="AC40" s="42"/>
      <c r="AD40" s="42"/>
      <c r="AE40" s="42"/>
    </row>
    <row r="44" s="2" customFormat="1" ht="6.96" customHeight="1">
      <c r="A44" s="42"/>
      <c r="B44" s="162"/>
      <c r="C44" s="163"/>
      <c r="D44" s="163"/>
      <c r="E44" s="163"/>
      <c r="F44" s="163"/>
      <c r="G44" s="163"/>
      <c r="H44" s="163"/>
      <c r="I44" s="163"/>
      <c r="J44" s="163"/>
      <c r="K44" s="163"/>
      <c r="L44" s="138"/>
      <c r="S44" s="42"/>
      <c r="T44" s="42"/>
      <c r="U44" s="42"/>
      <c r="V44" s="42"/>
      <c r="W44" s="42"/>
      <c r="X44" s="42"/>
      <c r="Y44" s="42"/>
      <c r="Z44" s="42"/>
      <c r="AA44" s="42"/>
      <c r="AB44" s="42"/>
      <c r="AC44" s="42"/>
      <c r="AD44" s="42"/>
      <c r="AE44" s="42"/>
    </row>
    <row r="45" s="2" customFormat="1" ht="24.96" customHeight="1">
      <c r="A45" s="42"/>
      <c r="B45" s="43"/>
      <c r="C45" s="26" t="s">
        <v>102</v>
      </c>
      <c r="D45" s="44"/>
      <c r="E45" s="44"/>
      <c r="F45" s="44"/>
      <c r="G45" s="44"/>
      <c r="H45" s="44"/>
      <c r="I45" s="44"/>
      <c r="J45" s="44"/>
      <c r="K45" s="44"/>
      <c r="L45" s="13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38"/>
      <c r="S47" s="42"/>
      <c r="T47" s="42"/>
      <c r="U47" s="42"/>
      <c r="V47" s="42"/>
      <c r="W47" s="42"/>
      <c r="X47" s="42"/>
      <c r="Y47" s="42"/>
      <c r="Z47" s="42"/>
      <c r="AA47" s="42"/>
      <c r="AB47" s="42"/>
      <c r="AC47" s="42"/>
      <c r="AD47" s="42"/>
      <c r="AE47" s="42"/>
    </row>
    <row r="48" s="2" customFormat="1" ht="16.5" customHeight="1">
      <c r="A48" s="42"/>
      <c r="B48" s="43"/>
      <c r="C48" s="44"/>
      <c r="D48" s="44"/>
      <c r="E48" s="164" t="str">
        <f>E7</f>
        <v>Revitalizace nemocnice v Sokolově, Slovenská ul. 545 - Zateplení budovy - Pavilon A - Střecha</v>
      </c>
      <c r="F48" s="35"/>
      <c r="G48" s="35"/>
      <c r="H48" s="35"/>
      <c r="I48" s="44"/>
      <c r="J48" s="44"/>
      <c r="K48" s="44"/>
      <c r="L48" s="138"/>
      <c r="S48" s="42"/>
      <c r="T48" s="42"/>
      <c r="U48" s="42"/>
      <c r="V48" s="42"/>
      <c r="W48" s="42"/>
      <c r="X48" s="42"/>
      <c r="Y48" s="42"/>
      <c r="Z48" s="42"/>
      <c r="AA48" s="42"/>
      <c r="AB48" s="42"/>
      <c r="AC48" s="42"/>
      <c r="AD48" s="42"/>
      <c r="AE48" s="42"/>
    </row>
    <row r="49" s="2" customFormat="1" ht="12" customHeight="1">
      <c r="A49" s="42"/>
      <c r="B49" s="43"/>
      <c r="C49" s="35" t="s">
        <v>99</v>
      </c>
      <c r="D49" s="44"/>
      <c r="E49" s="44"/>
      <c r="F49" s="44"/>
      <c r="G49" s="44"/>
      <c r="H49" s="44"/>
      <c r="I49" s="44"/>
      <c r="J49" s="44"/>
      <c r="K49" s="44"/>
      <c r="L49" s="138"/>
      <c r="S49" s="42"/>
      <c r="T49" s="42"/>
      <c r="U49" s="42"/>
      <c r="V49" s="42"/>
      <c r="W49" s="42"/>
      <c r="X49" s="42"/>
      <c r="Y49" s="42"/>
      <c r="Z49" s="42"/>
      <c r="AA49" s="42"/>
      <c r="AB49" s="42"/>
      <c r="AC49" s="42"/>
      <c r="AD49" s="42"/>
      <c r="AE49" s="42"/>
    </row>
    <row r="50" s="2" customFormat="1" ht="16.5" customHeight="1">
      <c r="A50" s="42"/>
      <c r="B50" s="43"/>
      <c r="C50" s="44"/>
      <c r="D50" s="44"/>
      <c r="E50" s="73" t="str">
        <f>E9</f>
        <v>D.1.4.1. - Hromosvod</v>
      </c>
      <c r="F50" s="44"/>
      <c r="G50" s="44"/>
      <c r="H50" s="44"/>
      <c r="I50" s="44"/>
      <c r="J50" s="44"/>
      <c r="K50" s="44"/>
      <c r="L50" s="13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8"/>
      <c r="S51" s="42"/>
      <c r="T51" s="42"/>
      <c r="U51" s="42"/>
      <c r="V51" s="42"/>
      <c r="W51" s="42"/>
      <c r="X51" s="42"/>
      <c r="Y51" s="42"/>
      <c r="Z51" s="42"/>
      <c r="AA51" s="42"/>
      <c r="AB51" s="42"/>
      <c r="AC51" s="42"/>
      <c r="AD51" s="42"/>
      <c r="AE51" s="42"/>
    </row>
    <row r="52" s="2" customFormat="1" ht="12" customHeight="1">
      <c r="A52" s="42"/>
      <c r="B52" s="43"/>
      <c r="C52" s="35" t="s">
        <v>24</v>
      </c>
      <c r="D52" s="44"/>
      <c r="E52" s="44"/>
      <c r="F52" s="30" t="str">
        <f>F12</f>
        <v>Sokolov</v>
      </c>
      <c r="G52" s="44"/>
      <c r="H52" s="44"/>
      <c r="I52" s="35" t="s">
        <v>26</v>
      </c>
      <c r="J52" s="76" t="str">
        <f>IF(J12="","",J12)</f>
        <v>3. 6. 2025</v>
      </c>
      <c r="K52" s="44"/>
      <c r="L52" s="13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8"/>
      <c r="S53" s="42"/>
      <c r="T53" s="42"/>
      <c r="U53" s="42"/>
      <c r="V53" s="42"/>
      <c r="W53" s="42"/>
      <c r="X53" s="42"/>
      <c r="Y53" s="42"/>
      <c r="Z53" s="42"/>
      <c r="AA53" s="42"/>
      <c r="AB53" s="42"/>
      <c r="AC53" s="42"/>
      <c r="AD53" s="42"/>
      <c r="AE53" s="42"/>
    </row>
    <row r="54" s="2" customFormat="1" ht="25.65" customHeight="1">
      <c r="A54" s="42"/>
      <c r="B54" s="43"/>
      <c r="C54" s="35" t="s">
        <v>32</v>
      </c>
      <c r="D54" s="44"/>
      <c r="E54" s="44"/>
      <c r="F54" s="30" t="str">
        <f>E15</f>
        <v>Karlovarský kraj</v>
      </c>
      <c r="G54" s="44"/>
      <c r="H54" s="44"/>
      <c r="I54" s="35" t="s">
        <v>39</v>
      </c>
      <c r="J54" s="40" t="str">
        <f>E21</f>
        <v>Jurica a.s - Ateliér Sokolov</v>
      </c>
      <c r="K54" s="44"/>
      <c r="L54" s="138"/>
      <c r="S54" s="42"/>
      <c r="T54" s="42"/>
      <c r="U54" s="42"/>
      <c r="V54" s="42"/>
      <c r="W54" s="42"/>
      <c r="X54" s="42"/>
      <c r="Y54" s="42"/>
      <c r="Z54" s="42"/>
      <c r="AA54" s="42"/>
      <c r="AB54" s="42"/>
      <c r="AC54" s="42"/>
      <c r="AD54" s="42"/>
      <c r="AE54" s="42"/>
    </row>
    <row r="55" s="2" customFormat="1" ht="15.15" customHeight="1">
      <c r="A55" s="42"/>
      <c r="B55" s="43"/>
      <c r="C55" s="35" t="s">
        <v>37</v>
      </c>
      <c r="D55" s="44"/>
      <c r="E55" s="44"/>
      <c r="F55" s="30" t="str">
        <f>IF(E18="","",E18)</f>
        <v>Vyplň údaj</v>
      </c>
      <c r="G55" s="44"/>
      <c r="H55" s="44"/>
      <c r="I55" s="35" t="s">
        <v>41</v>
      </c>
      <c r="J55" s="40" t="str">
        <f>E24</f>
        <v>Eva Marková</v>
      </c>
      <c r="K55" s="44"/>
      <c r="L55" s="13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8"/>
      <c r="S56" s="42"/>
      <c r="T56" s="42"/>
      <c r="U56" s="42"/>
      <c r="V56" s="42"/>
      <c r="W56" s="42"/>
      <c r="X56" s="42"/>
      <c r="Y56" s="42"/>
      <c r="Z56" s="42"/>
      <c r="AA56" s="42"/>
      <c r="AB56" s="42"/>
      <c r="AC56" s="42"/>
      <c r="AD56" s="42"/>
      <c r="AE56" s="42"/>
    </row>
    <row r="57" s="2" customFormat="1" ht="29.28" customHeight="1">
      <c r="A57" s="42"/>
      <c r="B57" s="43"/>
      <c r="C57" s="165" t="s">
        <v>103</v>
      </c>
      <c r="D57" s="166"/>
      <c r="E57" s="166"/>
      <c r="F57" s="166"/>
      <c r="G57" s="166"/>
      <c r="H57" s="166"/>
      <c r="I57" s="166"/>
      <c r="J57" s="167" t="s">
        <v>104</v>
      </c>
      <c r="K57" s="166"/>
      <c r="L57" s="13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8"/>
      <c r="S58" s="42"/>
      <c r="T58" s="42"/>
      <c r="U58" s="42"/>
      <c r="V58" s="42"/>
      <c r="W58" s="42"/>
      <c r="X58" s="42"/>
      <c r="Y58" s="42"/>
      <c r="Z58" s="42"/>
      <c r="AA58" s="42"/>
      <c r="AB58" s="42"/>
      <c r="AC58" s="42"/>
      <c r="AD58" s="42"/>
      <c r="AE58" s="42"/>
    </row>
    <row r="59" s="2" customFormat="1" ht="22.8" customHeight="1">
      <c r="A59" s="42"/>
      <c r="B59" s="43"/>
      <c r="C59" s="168" t="s">
        <v>77</v>
      </c>
      <c r="D59" s="44"/>
      <c r="E59" s="44"/>
      <c r="F59" s="44"/>
      <c r="G59" s="44"/>
      <c r="H59" s="44"/>
      <c r="I59" s="44"/>
      <c r="J59" s="106">
        <f>J81</f>
        <v>0</v>
      </c>
      <c r="K59" s="44"/>
      <c r="L59" s="138"/>
      <c r="S59" s="42"/>
      <c r="T59" s="42"/>
      <c r="U59" s="42"/>
      <c r="V59" s="42"/>
      <c r="W59" s="42"/>
      <c r="X59" s="42"/>
      <c r="Y59" s="42"/>
      <c r="Z59" s="42"/>
      <c r="AA59" s="42"/>
      <c r="AB59" s="42"/>
      <c r="AC59" s="42"/>
      <c r="AD59" s="42"/>
      <c r="AE59" s="42"/>
      <c r="AU59" s="20" t="s">
        <v>105</v>
      </c>
    </row>
    <row r="60" s="9" customFormat="1" ht="24.96" customHeight="1">
      <c r="A60" s="9"/>
      <c r="B60" s="169"/>
      <c r="C60" s="170"/>
      <c r="D60" s="171" t="s">
        <v>111</v>
      </c>
      <c r="E60" s="172"/>
      <c r="F60" s="172"/>
      <c r="G60" s="172"/>
      <c r="H60" s="172"/>
      <c r="I60" s="172"/>
      <c r="J60" s="173">
        <f>J82</f>
        <v>0</v>
      </c>
      <c r="K60" s="170"/>
      <c r="L60" s="174"/>
      <c r="S60" s="9"/>
      <c r="T60" s="9"/>
      <c r="U60" s="9"/>
      <c r="V60" s="9"/>
      <c r="W60" s="9"/>
      <c r="X60" s="9"/>
      <c r="Y60" s="9"/>
      <c r="Z60" s="9"/>
      <c r="AA60" s="9"/>
      <c r="AB60" s="9"/>
      <c r="AC60" s="9"/>
      <c r="AD60" s="9"/>
      <c r="AE60" s="9"/>
    </row>
    <row r="61" s="10" customFormat="1" ht="19.92" customHeight="1">
      <c r="A61" s="10"/>
      <c r="B61" s="175"/>
      <c r="C61" s="176"/>
      <c r="D61" s="177" t="s">
        <v>501</v>
      </c>
      <c r="E61" s="178"/>
      <c r="F61" s="178"/>
      <c r="G61" s="178"/>
      <c r="H61" s="178"/>
      <c r="I61" s="178"/>
      <c r="J61" s="179">
        <f>J83</f>
        <v>0</v>
      </c>
      <c r="K61" s="176"/>
      <c r="L61" s="180"/>
      <c r="S61" s="10"/>
      <c r="T61" s="10"/>
      <c r="U61" s="10"/>
      <c r="V61" s="10"/>
      <c r="W61" s="10"/>
      <c r="X61" s="10"/>
      <c r="Y61" s="10"/>
      <c r="Z61" s="10"/>
      <c r="AA61" s="10"/>
      <c r="AB61" s="10"/>
      <c r="AC61" s="10"/>
      <c r="AD61" s="10"/>
      <c r="AE61" s="10"/>
    </row>
    <row r="62" s="2" customFormat="1" ht="21.84" customHeight="1">
      <c r="A62" s="42"/>
      <c r="B62" s="43"/>
      <c r="C62" s="44"/>
      <c r="D62" s="44"/>
      <c r="E62" s="44"/>
      <c r="F62" s="44"/>
      <c r="G62" s="44"/>
      <c r="H62" s="44"/>
      <c r="I62" s="44"/>
      <c r="J62" s="44"/>
      <c r="K62" s="44"/>
      <c r="L62" s="138"/>
      <c r="S62" s="42"/>
      <c r="T62" s="42"/>
      <c r="U62" s="42"/>
      <c r="V62" s="42"/>
      <c r="W62" s="42"/>
      <c r="X62" s="42"/>
      <c r="Y62" s="42"/>
      <c r="Z62" s="42"/>
      <c r="AA62" s="42"/>
      <c r="AB62" s="42"/>
      <c r="AC62" s="42"/>
      <c r="AD62" s="42"/>
      <c r="AE62" s="42"/>
    </row>
    <row r="63" s="2" customFormat="1" ht="6.96" customHeight="1">
      <c r="A63" s="42"/>
      <c r="B63" s="63"/>
      <c r="C63" s="64"/>
      <c r="D63" s="64"/>
      <c r="E63" s="64"/>
      <c r="F63" s="64"/>
      <c r="G63" s="64"/>
      <c r="H63" s="64"/>
      <c r="I63" s="64"/>
      <c r="J63" s="64"/>
      <c r="K63" s="64"/>
      <c r="L63" s="138"/>
      <c r="S63" s="42"/>
      <c r="T63" s="42"/>
      <c r="U63" s="42"/>
      <c r="V63" s="42"/>
      <c r="W63" s="42"/>
      <c r="X63" s="42"/>
      <c r="Y63" s="42"/>
      <c r="Z63" s="42"/>
      <c r="AA63" s="42"/>
      <c r="AB63" s="42"/>
      <c r="AC63" s="42"/>
      <c r="AD63" s="42"/>
      <c r="AE63" s="42"/>
    </row>
    <row r="67" s="2" customFormat="1" ht="6.96" customHeight="1">
      <c r="A67" s="42"/>
      <c r="B67" s="65"/>
      <c r="C67" s="66"/>
      <c r="D67" s="66"/>
      <c r="E67" s="66"/>
      <c r="F67" s="66"/>
      <c r="G67" s="66"/>
      <c r="H67" s="66"/>
      <c r="I67" s="66"/>
      <c r="J67" s="66"/>
      <c r="K67" s="66"/>
      <c r="L67" s="138"/>
      <c r="S67" s="42"/>
      <c r="T67" s="42"/>
      <c r="U67" s="42"/>
      <c r="V67" s="42"/>
      <c r="W67" s="42"/>
      <c r="X67" s="42"/>
      <c r="Y67" s="42"/>
      <c r="Z67" s="42"/>
      <c r="AA67" s="42"/>
      <c r="AB67" s="42"/>
      <c r="AC67" s="42"/>
      <c r="AD67" s="42"/>
      <c r="AE67" s="42"/>
    </row>
    <row r="68" s="2" customFormat="1" ht="24.96" customHeight="1">
      <c r="A68" s="42"/>
      <c r="B68" s="43"/>
      <c r="C68" s="26" t="s">
        <v>117</v>
      </c>
      <c r="D68" s="44"/>
      <c r="E68" s="44"/>
      <c r="F68" s="44"/>
      <c r="G68" s="44"/>
      <c r="H68" s="44"/>
      <c r="I68" s="44"/>
      <c r="J68" s="44"/>
      <c r="K68" s="44"/>
      <c r="L68" s="138"/>
      <c r="S68" s="42"/>
      <c r="T68" s="42"/>
      <c r="U68" s="42"/>
      <c r="V68" s="42"/>
      <c r="W68" s="42"/>
      <c r="X68" s="42"/>
      <c r="Y68" s="42"/>
      <c r="Z68" s="42"/>
      <c r="AA68" s="42"/>
      <c r="AB68" s="42"/>
      <c r="AC68" s="42"/>
      <c r="AD68" s="42"/>
      <c r="AE68" s="42"/>
    </row>
    <row r="69" s="2" customFormat="1" ht="6.96" customHeight="1">
      <c r="A69" s="42"/>
      <c r="B69" s="43"/>
      <c r="C69" s="44"/>
      <c r="D69" s="44"/>
      <c r="E69" s="44"/>
      <c r="F69" s="44"/>
      <c r="G69" s="44"/>
      <c r="H69" s="44"/>
      <c r="I69" s="44"/>
      <c r="J69" s="44"/>
      <c r="K69" s="44"/>
      <c r="L69" s="138"/>
      <c r="S69" s="42"/>
      <c r="T69" s="42"/>
      <c r="U69" s="42"/>
      <c r="V69" s="42"/>
      <c r="W69" s="42"/>
      <c r="X69" s="42"/>
      <c r="Y69" s="42"/>
      <c r="Z69" s="42"/>
      <c r="AA69" s="42"/>
      <c r="AB69" s="42"/>
      <c r="AC69" s="42"/>
      <c r="AD69" s="42"/>
      <c r="AE69" s="42"/>
    </row>
    <row r="70" s="2" customFormat="1" ht="12" customHeight="1">
      <c r="A70" s="42"/>
      <c r="B70" s="43"/>
      <c r="C70" s="35" t="s">
        <v>16</v>
      </c>
      <c r="D70" s="44"/>
      <c r="E70" s="44"/>
      <c r="F70" s="44"/>
      <c r="G70" s="44"/>
      <c r="H70" s="44"/>
      <c r="I70" s="44"/>
      <c r="J70" s="44"/>
      <c r="K70" s="44"/>
      <c r="L70" s="138"/>
      <c r="S70" s="42"/>
      <c r="T70" s="42"/>
      <c r="U70" s="42"/>
      <c r="V70" s="42"/>
      <c r="W70" s="42"/>
      <c r="X70" s="42"/>
      <c r="Y70" s="42"/>
      <c r="Z70" s="42"/>
      <c r="AA70" s="42"/>
      <c r="AB70" s="42"/>
      <c r="AC70" s="42"/>
      <c r="AD70" s="42"/>
      <c r="AE70" s="42"/>
    </row>
    <row r="71" s="2" customFormat="1" ht="16.5" customHeight="1">
      <c r="A71" s="42"/>
      <c r="B71" s="43"/>
      <c r="C71" s="44"/>
      <c r="D71" s="44"/>
      <c r="E71" s="164" t="str">
        <f>E7</f>
        <v>Revitalizace nemocnice v Sokolově, Slovenská ul. 545 - Zateplení budovy - Pavilon A - Střecha</v>
      </c>
      <c r="F71" s="35"/>
      <c r="G71" s="35"/>
      <c r="H71" s="35"/>
      <c r="I71" s="44"/>
      <c r="J71" s="44"/>
      <c r="K71" s="44"/>
      <c r="L71" s="138"/>
      <c r="S71" s="42"/>
      <c r="T71" s="42"/>
      <c r="U71" s="42"/>
      <c r="V71" s="42"/>
      <c r="W71" s="42"/>
      <c r="X71" s="42"/>
      <c r="Y71" s="42"/>
      <c r="Z71" s="42"/>
      <c r="AA71" s="42"/>
      <c r="AB71" s="42"/>
      <c r="AC71" s="42"/>
      <c r="AD71" s="42"/>
      <c r="AE71" s="42"/>
    </row>
    <row r="72" s="2" customFormat="1" ht="12" customHeight="1">
      <c r="A72" s="42"/>
      <c r="B72" s="43"/>
      <c r="C72" s="35" t="s">
        <v>99</v>
      </c>
      <c r="D72" s="44"/>
      <c r="E72" s="44"/>
      <c r="F72" s="44"/>
      <c r="G72" s="44"/>
      <c r="H72" s="44"/>
      <c r="I72" s="44"/>
      <c r="J72" s="44"/>
      <c r="K72" s="44"/>
      <c r="L72" s="138"/>
      <c r="S72" s="42"/>
      <c r="T72" s="42"/>
      <c r="U72" s="42"/>
      <c r="V72" s="42"/>
      <c r="W72" s="42"/>
      <c r="X72" s="42"/>
      <c r="Y72" s="42"/>
      <c r="Z72" s="42"/>
      <c r="AA72" s="42"/>
      <c r="AB72" s="42"/>
      <c r="AC72" s="42"/>
      <c r="AD72" s="42"/>
      <c r="AE72" s="42"/>
    </row>
    <row r="73" s="2" customFormat="1" ht="16.5" customHeight="1">
      <c r="A73" s="42"/>
      <c r="B73" s="43"/>
      <c r="C73" s="44"/>
      <c r="D73" s="44"/>
      <c r="E73" s="73" t="str">
        <f>E9</f>
        <v>D.1.4.1. - Hromosvod</v>
      </c>
      <c r="F73" s="44"/>
      <c r="G73" s="44"/>
      <c r="H73" s="44"/>
      <c r="I73" s="44"/>
      <c r="J73" s="44"/>
      <c r="K73" s="44"/>
      <c r="L73" s="138"/>
      <c r="S73" s="42"/>
      <c r="T73" s="42"/>
      <c r="U73" s="42"/>
      <c r="V73" s="42"/>
      <c r="W73" s="42"/>
      <c r="X73" s="42"/>
      <c r="Y73" s="42"/>
      <c r="Z73" s="42"/>
      <c r="AA73" s="42"/>
      <c r="AB73" s="42"/>
      <c r="AC73" s="42"/>
      <c r="AD73" s="42"/>
      <c r="AE73" s="42"/>
    </row>
    <row r="74" s="2" customFormat="1" ht="6.96" customHeight="1">
      <c r="A74" s="42"/>
      <c r="B74" s="43"/>
      <c r="C74" s="44"/>
      <c r="D74" s="44"/>
      <c r="E74" s="44"/>
      <c r="F74" s="44"/>
      <c r="G74" s="44"/>
      <c r="H74" s="44"/>
      <c r="I74" s="44"/>
      <c r="J74" s="44"/>
      <c r="K74" s="44"/>
      <c r="L74" s="138"/>
      <c r="S74" s="42"/>
      <c r="T74" s="42"/>
      <c r="U74" s="42"/>
      <c r="V74" s="42"/>
      <c r="W74" s="42"/>
      <c r="X74" s="42"/>
      <c r="Y74" s="42"/>
      <c r="Z74" s="42"/>
      <c r="AA74" s="42"/>
      <c r="AB74" s="42"/>
      <c r="AC74" s="42"/>
      <c r="AD74" s="42"/>
      <c r="AE74" s="42"/>
    </row>
    <row r="75" s="2" customFormat="1" ht="12" customHeight="1">
      <c r="A75" s="42"/>
      <c r="B75" s="43"/>
      <c r="C75" s="35" t="s">
        <v>24</v>
      </c>
      <c r="D75" s="44"/>
      <c r="E75" s="44"/>
      <c r="F75" s="30" t="str">
        <f>F12</f>
        <v>Sokolov</v>
      </c>
      <c r="G75" s="44"/>
      <c r="H75" s="44"/>
      <c r="I75" s="35" t="s">
        <v>26</v>
      </c>
      <c r="J75" s="76" t="str">
        <f>IF(J12="","",J12)</f>
        <v>3. 6. 2025</v>
      </c>
      <c r="K75" s="44"/>
      <c r="L75" s="138"/>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38"/>
      <c r="S76" s="42"/>
      <c r="T76" s="42"/>
      <c r="U76" s="42"/>
      <c r="V76" s="42"/>
      <c r="W76" s="42"/>
      <c r="X76" s="42"/>
      <c r="Y76" s="42"/>
      <c r="Z76" s="42"/>
      <c r="AA76" s="42"/>
      <c r="AB76" s="42"/>
      <c r="AC76" s="42"/>
      <c r="AD76" s="42"/>
      <c r="AE76" s="42"/>
    </row>
    <row r="77" s="2" customFormat="1" ht="25.65" customHeight="1">
      <c r="A77" s="42"/>
      <c r="B77" s="43"/>
      <c r="C77" s="35" t="s">
        <v>32</v>
      </c>
      <c r="D77" s="44"/>
      <c r="E77" s="44"/>
      <c r="F77" s="30" t="str">
        <f>E15</f>
        <v>Karlovarský kraj</v>
      </c>
      <c r="G77" s="44"/>
      <c r="H77" s="44"/>
      <c r="I77" s="35" t="s">
        <v>39</v>
      </c>
      <c r="J77" s="40" t="str">
        <f>E21</f>
        <v>Jurica a.s - Ateliér Sokolov</v>
      </c>
      <c r="K77" s="44"/>
      <c r="L77" s="138"/>
      <c r="S77" s="42"/>
      <c r="T77" s="42"/>
      <c r="U77" s="42"/>
      <c r="V77" s="42"/>
      <c r="W77" s="42"/>
      <c r="X77" s="42"/>
      <c r="Y77" s="42"/>
      <c r="Z77" s="42"/>
      <c r="AA77" s="42"/>
      <c r="AB77" s="42"/>
      <c r="AC77" s="42"/>
      <c r="AD77" s="42"/>
      <c r="AE77" s="42"/>
    </row>
    <row r="78" s="2" customFormat="1" ht="15.15" customHeight="1">
      <c r="A78" s="42"/>
      <c r="B78" s="43"/>
      <c r="C78" s="35" t="s">
        <v>37</v>
      </c>
      <c r="D78" s="44"/>
      <c r="E78" s="44"/>
      <c r="F78" s="30" t="str">
        <f>IF(E18="","",E18)</f>
        <v>Vyplň údaj</v>
      </c>
      <c r="G78" s="44"/>
      <c r="H78" s="44"/>
      <c r="I78" s="35" t="s">
        <v>41</v>
      </c>
      <c r="J78" s="40" t="str">
        <f>E24</f>
        <v>Eva Marková</v>
      </c>
      <c r="K78" s="44"/>
      <c r="L78" s="138"/>
      <c r="S78" s="42"/>
      <c r="T78" s="42"/>
      <c r="U78" s="42"/>
      <c r="V78" s="42"/>
      <c r="W78" s="42"/>
      <c r="X78" s="42"/>
      <c r="Y78" s="42"/>
      <c r="Z78" s="42"/>
      <c r="AA78" s="42"/>
      <c r="AB78" s="42"/>
      <c r="AC78" s="42"/>
      <c r="AD78" s="42"/>
      <c r="AE78" s="42"/>
    </row>
    <row r="79" s="2" customFormat="1" ht="10.32" customHeight="1">
      <c r="A79" s="42"/>
      <c r="B79" s="43"/>
      <c r="C79" s="44"/>
      <c r="D79" s="44"/>
      <c r="E79" s="44"/>
      <c r="F79" s="44"/>
      <c r="G79" s="44"/>
      <c r="H79" s="44"/>
      <c r="I79" s="44"/>
      <c r="J79" s="44"/>
      <c r="K79" s="44"/>
      <c r="L79" s="138"/>
      <c r="S79" s="42"/>
      <c r="T79" s="42"/>
      <c r="U79" s="42"/>
      <c r="V79" s="42"/>
      <c r="W79" s="42"/>
      <c r="X79" s="42"/>
      <c r="Y79" s="42"/>
      <c r="Z79" s="42"/>
      <c r="AA79" s="42"/>
      <c r="AB79" s="42"/>
      <c r="AC79" s="42"/>
      <c r="AD79" s="42"/>
      <c r="AE79" s="42"/>
    </row>
    <row r="80" s="11" customFormat="1" ht="29.28" customHeight="1">
      <c r="A80" s="181"/>
      <c r="B80" s="182"/>
      <c r="C80" s="183" t="s">
        <v>118</v>
      </c>
      <c r="D80" s="184" t="s">
        <v>64</v>
      </c>
      <c r="E80" s="184" t="s">
        <v>60</v>
      </c>
      <c r="F80" s="184" t="s">
        <v>61</v>
      </c>
      <c r="G80" s="184" t="s">
        <v>119</v>
      </c>
      <c r="H80" s="184" t="s">
        <v>120</v>
      </c>
      <c r="I80" s="184" t="s">
        <v>121</v>
      </c>
      <c r="J80" s="184" t="s">
        <v>104</v>
      </c>
      <c r="K80" s="185" t="s">
        <v>122</v>
      </c>
      <c r="L80" s="186"/>
      <c r="M80" s="96" t="s">
        <v>34</v>
      </c>
      <c r="N80" s="97" t="s">
        <v>49</v>
      </c>
      <c r="O80" s="97" t="s">
        <v>123</v>
      </c>
      <c r="P80" s="97" t="s">
        <v>124</v>
      </c>
      <c r="Q80" s="97" t="s">
        <v>125</v>
      </c>
      <c r="R80" s="97" t="s">
        <v>126</v>
      </c>
      <c r="S80" s="97" t="s">
        <v>127</v>
      </c>
      <c r="T80" s="98" t="s">
        <v>128</v>
      </c>
      <c r="U80" s="181"/>
      <c r="V80" s="181"/>
      <c r="W80" s="181"/>
      <c r="X80" s="181"/>
      <c r="Y80" s="181"/>
      <c r="Z80" s="181"/>
      <c r="AA80" s="181"/>
      <c r="AB80" s="181"/>
      <c r="AC80" s="181"/>
      <c r="AD80" s="181"/>
      <c r="AE80" s="181"/>
    </row>
    <row r="81" s="2" customFormat="1" ht="22.8" customHeight="1">
      <c r="A81" s="42"/>
      <c r="B81" s="43"/>
      <c r="C81" s="103" t="s">
        <v>129</v>
      </c>
      <c r="D81" s="44"/>
      <c r="E81" s="44"/>
      <c r="F81" s="44"/>
      <c r="G81" s="44"/>
      <c r="H81" s="44"/>
      <c r="I81" s="44"/>
      <c r="J81" s="187">
        <f>BK81</f>
        <v>0</v>
      </c>
      <c r="K81" s="44"/>
      <c r="L81" s="48"/>
      <c r="M81" s="99"/>
      <c r="N81" s="188"/>
      <c r="O81" s="100"/>
      <c r="P81" s="189">
        <f>P82</f>
        <v>0</v>
      </c>
      <c r="Q81" s="100"/>
      <c r="R81" s="189">
        <f>R82</f>
        <v>1.1108530000000001</v>
      </c>
      <c r="S81" s="100"/>
      <c r="T81" s="190">
        <f>T82</f>
        <v>0</v>
      </c>
      <c r="U81" s="42"/>
      <c r="V81" s="42"/>
      <c r="W81" s="42"/>
      <c r="X81" s="42"/>
      <c r="Y81" s="42"/>
      <c r="Z81" s="42"/>
      <c r="AA81" s="42"/>
      <c r="AB81" s="42"/>
      <c r="AC81" s="42"/>
      <c r="AD81" s="42"/>
      <c r="AE81" s="42"/>
      <c r="AT81" s="20" t="s">
        <v>78</v>
      </c>
      <c r="AU81" s="20" t="s">
        <v>105</v>
      </c>
      <c r="BK81" s="191">
        <f>BK82</f>
        <v>0</v>
      </c>
    </row>
    <row r="82" s="12" customFormat="1" ht="25.92" customHeight="1">
      <c r="A82" s="12"/>
      <c r="B82" s="192"/>
      <c r="C82" s="193"/>
      <c r="D82" s="194" t="s">
        <v>78</v>
      </c>
      <c r="E82" s="195" t="s">
        <v>205</v>
      </c>
      <c r="F82" s="195" t="s">
        <v>206</v>
      </c>
      <c r="G82" s="193"/>
      <c r="H82" s="193"/>
      <c r="I82" s="196"/>
      <c r="J82" s="197">
        <f>BK82</f>
        <v>0</v>
      </c>
      <c r="K82" s="193"/>
      <c r="L82" s="198"/>
      <c r="M82" s="199"/>
      <c r="N82" s="200"/>
      <c r="O82" s="200"/>
      <c r="P82" s="201">
        <f>P83</f>
        <v>0</v>
      </c>
      <c r="Q82" s="200"/>
      <c r="R82" s="201">
        <f>R83</f>
        <v>1.1108530000000001</v>
      </c>
      <c r="S82" s="200"/>
      <c r="T82" s="202">
        <f>T83</f>
        <v>0</v>
      </c>
      <c r="U82" s="12"/>
      <c r="V82" s="12"/>
      <c r="W82" s="12"/>
      <c r="X82" s="12"/>
      <c r="Y82" s="12"/>
      <c r="Z82" s="12"/>
      <c r="AA82" s="12"/>
      <c r="AB82" s="12"/>
      <c r="AC82" s="12"/>
      <c r="AD82" s="12"/>
      <c r="AE82" s="12"/>
      <c r="AR82" s="203" t="s">
        <v>88</v>
      </c>
      <c r="AT82" s="204" t="s">
        <v>78</v>
      </c>
      <c r="AU82" s="204" t="s">
        <v>79</v>
      </c>
      <c r="AY82" s="203" t="s">
        <v>132</v>
      </c>
      <c r="BK82" s="205">
        <f>BK83</f>
        <v>0</v>
      </c>
    </row>
    <row r="83" s="12" customFormat="1" ht="22.8" customHeight="1">
      <c r="A83" s="12"/>
      <c r="B83" s="192"/>
      <c r="C83" s="193"/>
      <c r="D83" s="194" t="s">
        <v>78</v>
      </c>
      <c r="E83" s="206" t="s">
        <v>502</v>
      </c>
      <c r="F83" s="206" t="s">
        <v>503</v>
      </c>
      <c r="G83" s="193"/>
      <c r="H83" s="193"/>
      <c r="I83" s="196"/>
      <c r="J83" s="207">
        <f>BK83</f>
        <v>0</v>
      </c>
      <c r="K83" s="193"/>
      <c r="L83" s="198"/>
      <c r="M83" s="199"/>
      <c r="N83" s="200"/>
      <c r="O83" s="200"/>
      <c r="P83" s="201">
        <f>SUM(P84:P147)</f>
        <v>0</v>
      </c>
      <c r="Q83" s="200"/>
      <c r="R83" s="201">
        <f>SUM(R84:R147)</f>
        <v>1.1108530000000001</v>
      </c>
      <c r="S83" s="200"/>
      <c r="T83" s="202">
        <f>SUM(T84:T147)</f>
        <v>0</v>
      </c>
      <c r="U83" s="12"/>
      <c r="V83" s="12"/>
      <c r="W83" s="12"/>
      <c r="X83" s="12"/>
      <c r="Y83" s="12"/>
      <c r="Z83" s="12"/>
      <c r="AA83" s="12"/>
      <c r="AB83" s="12"/>
      <c r="AC83" s="12"/>
      <c r="AD83" s="12"/>
      <c r="AE83" s="12"/>
      <c r="AR83" s="203" t="s">
        <v>88</v>
      </c>
      <c r="AT83" s="204" t="s">
        <v>78</v>
      </c>
      <c r="AU83" s="204" t="s">
        <v>23</v>
      </c>
      <c r="AY83" s="203" t="s">
        <v>132</v>
      </c>
      <c r="BK83" s="205">
        <f>SUM(BK84:BK147)</f>
        <v>0</v>
      </c>
    </row>
    <row r="84" s="2" customFormat="1" ht="24.15" customHeight="1">
      <c r="A84" s="42"/>
      <c r="B84" s="43"/>
      <c r="C84" s="208" t="s">
        <v>23</v>
      </c>
      <c r="D84" s="208" t="s">
        <v>135</v>
      </c>
      <c r="E84" s="209" t="s">
        <v>504</v>
      </c>
      <c r="F84" s="210" t="s">
        <v>505</v>
      </c>
      <c r="G84" s="211" t="s">
        <v>275</v>
      </c>
      <c r="H84" s="212">
        <v>50</v>
      </c>
      <c r="I84" s="213"/>
      <c r="J84" s="214">
        <f>ROUND(I84*H84,2)</f>
        <v>0</v>
      </c>
      <c r="K84" s="210" t="s">
        <v>139</v>
      </c>
      <c r="L84" s="48"/>
      <c r="M84" s="215" t="s">
        <v>34</v>
      </c>
      <c r="N84" s="216" t="s">
        <v>50</v>
      </c>
      <c r="O84" s="88"/>
      <c r="P84" s="217">
        <f>O84*H84</f>
        <v>0</v>
      </c>
      <c r="Q84" s="217">
        <v>0</v>
      </c>
      <c r="R84" s="217">
        <f>Q84*H84</f>
        <v>0</v>
      </c>
      <c r="S84" s="217">
        <v>0</v>
      </c>
      <c r="T84" s="218">
        <f>S84*H84</f>
        <v>0</v>
      </c>
      <c r="U84" s="42"/>
      <c r="V84" s="42"/>
      <c r="W84" s="42"/>
      <c r="X84" s="42"/>
      <c r="Y84" s="42"/>
      <c r="Z84" s="42"/>
      <c r="AA84" s="42"/>
      <c r="AB84" s="42"/>
      <c r="AC84" s="42"/>
      <c r="AD84" s="42"/>
      <c r="AE84" s="42"/>
      <c r="AR84" s="219" t="s">
        <v>211</v>
      </c>
      <c r="AT84" s="219" t="s">
        <v>135</v>
      </c>
      <c r="AU84" s="219" t="s">
        <v>88</v>
      </c>
      <c r="AY84" s="20" t="s">
        <v>132</v>
      </c>
      <c r="BE84" s="220">
        <f>IF(N84="základní",J84,0)</f>
        <v>0</v>
      </c>
      <c r="BF84" s="220">
        <f>IF(N84="snížená",J84,0)</f>
        <v>0</v>
      </c>
      <c r="BG84" s="220">
        <f>IF(N84="zákl. přenesená",J84,0)</f>
        <v>0</v>
      </c>
      <c r="BH84" s="220">
        <f>IF(N84="sníž. přenesená",J84,0)</f>
        <v>0</v>
      </c>
      <c r="BI84" s="220">
        <f>IF(N84="nulová",J84,0)</f>
        <v>0</v>
      </c>
      <c r="BJ84" s="20" t="s">
        <v>23</v>
      </c>
      <c r="BK84" s="220">
        <f>ROUND(I84*H84,2)</f>
        <v>0</v>
      </c>
      <c r="BL84" s="20" t="s">
        <v>211</v>
      </c>
      <c r="BM84" s="219" t="s">
        <v>506</v>
      </c>
    </row>
    <row r="85" s="2" customFormat="1">
      <c r="A85" s="42"/>
      <c r="B85" s="43"/>
      <c r="C85" s="44"/>
      <c r="D85" s="221" t="s">
        <v>142</v>
      </c>
      <c r="E85" s="44"/>
      <c r="F85" s="222" t="s">
        <v>507</v>
      </c>
      <c r="G85" s="44"/>
      <c r="H85" s="44"/>
      <c r="I85" s="223"/>
      <c r="J85" s="44"/>
      <c r="K85" s="44"/>
      <c r="L85" s="48"/>
      <c r="M85" s="224"/>
      <c r="N85" s="225"/>
      <c r="O85" s="88"/>
      <c r="P85" s="88"/>
      <c r="Q85" s="88"/>
      <c r="R85" s="88"/>
      <c r="S85" s="88"/>
      <c r="T85" s="89"/>
      <c r="U85" s="42"/>
      <c r="V85" s="42"/>
      <c r="W85" s="42"/>
      <c r="X85" s="42"/>
      <c r="Y85" s="42"/>
      <c r="Z85" s="42"/>
      <c r="AA85" s="42"/>
      <c r="AB85" s="42"/>
      <c r="AC85" s="42"/>
      <c r="AD85" s="42"/>
      <c r="AE85" s="42"/>
      <c r="AT85" s="20" t="s">
        <v>142</v>
      </c>
      <c r="AU85" s="20" t="s">
        <v>88</v>
      </c>
    </row>
    <row r="86" s="2" customFormat="1" ht="16.5" customHeight="1">
      <c r="A86" s="42"/>
      <c r="B86" s="43"/>
      <c r="C86" s="260" t="s">
        <v>88</v>
      </c>
      <c r="D86" s="260" t="s">
        <v>227</v>
      </c>
      <c r="E86" s="261" t="s">
        <v>508</v>
      </c>
      <c r="F86" s="262" t="s">
        <v>509</v>
      </c>
      <c r="G86" s="263" t="s">
        <v>510</v>
      </c>
      <c r="H86" s="264">
        <v>49.875</v>
      </c>
      <c r="I86" s="265"/>
      <c r="J86" s="266">
        <f>ROUND(I86*H86,2)</f>
        <v>0</v>
      </c>
      <c r="K86" s="262" t="s">
        <v>139</v>
      </c>
      <c r="L86" s="267"/>
      <c r="M86" s="268" t="s">
        <v>34</v>
      </c>
      <c r="N86" s="269" t="s">
        <v>50</v>
      </c>
      <c r="O86" s="88"/>
      <c r="P86" s="217">
        <f>O86*H86</f>
        <v>0</v>
      </c>
      <c r="Q86" s="217">
        <v>0.001</v>
      </c>
      <c r="R86" s="217">
        <f>Q86*H86</f>
        <v>0.049875000000000003</v>
      </c>
      <c r="S86" s="217">
        <v>0</v>
      </c>
      <c r="T86" s="218">
        <f>S86*H86</f>
        <v>0</v>
      </c>
      <c r="U86" s="42"/>
      <c r="V86" s="42"/>
      <c r="W86" s="42"/>
      <c r="X86" s="42"/>
      <c r="Y86" s="42"/>
      <c r="Z86" s="42"/>
      <c r="AA86" s="42"/>
      <c r="AB86" s="42"/>
      <c r="AC86" s="42"/>
      <c r="AD86" s="42"/>
      <c r="AE86" s="42"/>
      <c r="AR86" s="219" t="s">
        <v>230</v>
      </c>
      <c r="AT86" s="219" t="s">
        <v>227</v>
      </c>
      <c r="AU86" s="219" t="s">
        <v>88</v>
      </c>
      <c r="AY86" s="20" t="s">
        <v>132</v>
      </c>
      <c r="BE86" s="220">
        <f>IF(N86="základní",J86,0)</f>
        <v>0</v>
      </c>
      <c r="BF86" s="220">
        <f>IF(N86="snížená",J86,0)</f>
        <v>0</v>
      </c>
      <c r="BG86" s="220">
        <f>IF(N86="zákl. přenesená",J86,0)</f>
        <v>0</v>
      </c>
      <c r="BH86" s="220">
        <f>IF(N86="sníž. přenesená",J86,0)</f>
        <v>0</v>
      </c>
      <c r="BI86" s="220">
        <f>IF(N86="nulová",J86,0)</f>
        <v>0</v>
      </c>
      <c r="BJ86" s="20" t="s">
        <v>23</v>
      </c>
      <c r="BK86" s="220">
        <f>ROUND(I86*H86,2)</f>
        <v>0</v>
      </c>
      <c r="BL86" s="20" t="s">
        <v>211</v>
      </c>
      <c r="BM86" s="219" t="s">
        <v>511</v>
      </c>
    </row>
    <row r="87" s="14" customFormat="1">
      <c r="A87" s="14"/>
      <c r="B87" s="237"/>
      <c r="C87" s="238"/>
      <c r="D87" s="228" t="s">
        <v>144</v>
      </c>
      <c r="E87" s="239" t="s">
        <v>34</v>
      </c>
      <c r="F87" s="240" t="s">
        <v>512</v>
      </c>
      <c r="G87" s="238"/>
      <c r="H87" s="241">
        <v>47.5</v>
      </c>
      <c r="I87" s="242"/>
      <c r="J87" s="238"/>
      <c r="K87" s="238"/>
      <c r="L87" s="243"/>
      <c r="M87" s="244"/>
      <c r="N87" s="245"/>
      <c r="O87" s="245"/>
      <c r="P87" s="245"/>
      <c r="Q87" s="245"/>
      <c r="R87" s="245"/>
      <c r="S87" s="245"/>
      <c r="T87" s="246"/>
      <c r="U87" s="14"/>
      <c r="V87" s="14"/>
      <c r="W87" s="14"/>
      <c r="X87" s="14"/>
      <c r="Y87" s="14"/>
      <c r="Z87" s="14"/>
      <c r="AA87" s="14"/>
      <c r="AB87" s="14"/>
      <c r="AC87" s="14"/>
      <c r="AD87" s="14"/>
      <c r="AE87" s="14"/>
      <c r="AT87" s="247" t="s">
        <v>144</v>
      </c>
      <c r="AU87" s="247" t="s">
        <v>88</v>
      </c>
      <c r="AV87" s="14" t="s">
        <v>88</v>
      </c>
      <c r="AW87" s="14" t="s">
        <v>146</v>
      </c>
      <c r="AX87" s="14" t="s">
        <v>23</v>
      </c>
      <c r="AY87" s="247" t="s">
        <v>132</v>
      </c>
    </row>
    <row r="88" s="14" customFormat="1">
      <c r="A88" s="14"/>
      <c r="B88" s="237"/>
      <c r="C88" s="238"/>
      <c r="D88" s="228" t="s">
        <v>144</v>
      </c>
      <c r="E88" s="238"/>
      <c r="F88" s="240" t="s">
        <v>513</v>
      </c>
      <c r="G88" s="238"/>
      <c r="H88" s="241">
        <v>49.875</v>
      </c>
      <c r="I88" s="242"/>
      <c r="J88" s="238"/>
      <c r="K88" s="238"/>
      <c r="L88" s="243"/>
      <c r="M88" s="244"/>
      <c r="N88" s="245"/>
      <c r="O88" s="245"/>
      <c r="P88" s="245"/>
      <c r="Q88" s="245"/>
      <c r="R88" s="245"/>
      <c r="S88" s="245"/>
      <c r="T88" s="246"/>
      <c r="U88" s="14"/>
      <c r="V88" s="14"/>
      <c r="W88" s="14"/>
      <c r="X88" s="14"/>
      <c r="Y88" s="14"/>
      <c r="Z88" s="14"/>
      <c r="AA88" s="14"/>
      <c r="AB88" s="14"/>
      <c r="AC88" s="14"/>
      <c r="AD88" s="14"/>
      <c r="AE88" s="14"/>
      <c r="AT88" s="247" t="s">
        <v>144</v>
      </c>
      <c r="AU88" s="247" t="s">
        <v>88</v>
      </c>
      <c r="AV88" s="14" t="s">
        <v>88</v>
      </c>
      <c r="AW88" s="14" t="s">
        <v>4</v>
      </c>
      <c r="AX88" s="14" t="s">
        <v>23</v>
      </c>
      <c r="AY88" s="247" t="s">
        <v>132</v>
      </c>
    </row>
    <row r="89" s="2" customFormat="1" ht="16.5" customHeight="1">
      <c r="A89" s="42"/>
      <c r="B89" s="43"/>
      <c r="C89" s="208" t="s">
        <v>160</v>
      </c>
      <c r="D89" s="208" t="s">
        <v>135</v>
      </c>
      <c r="E89" s="209" t="s">
        <v>514</v>
      </c>
      <c r="F89" s="210" t="s">
        <v>515</v>
      </c>
      <c r="G89" s="211" t="s">
        <v>479</v>
      </c>
      <c r="H89" s="212">
        <v>5</v>
      </c>
      <c r="I89" s="213"/>
      <c r="J89" s="214">
        <f>ROUND(I89*H89,2)</f>
        <v>0</v>
      </c>
      <c r="K89" s="210" t="s">
        <v>139</v>
      </c>
      <c r="L89" s="48"/>
      <c r="M89" s="215" t="s">
        <v>34</v>
      </c>
      <c r="N89" s="216" t="s">
        <v>50</v>
      </c>
      <c r="O89" s="88"/>
      <c r="P89" s="217">
        <f>O89*H89</f>
        <v>0</v>
      </c>
      <c r="Q89" s="217">
        <v>0</v>
      </c>
      <c r="R89" s="217">
        <f>Q89*H89</f>
        <v>0</v>
      </c>
      <c r="S89" s="217">
        <v>0</v>
      </c>
      <c r="T89" s="218">
        <f>S89*H89</f>
        <v>0</v>
      </c>
      <c r="U89" s="42"/>
      <c r="V89" s="42"/>
      <c r="W89" s="42"/>
      <c r="X89" s="42"/>
      <c r="Y89" s="42"/>
      <c r="Z89" s="42"/>
      <c r="AA89" s="42"/>
      <c r="AB89" s="42"/>
      <c r="AC89" s="42"/>
      <c r="AD89" s="42"/>
      <c r="AE89" s="42"/>
      <c r="AR89" s="219" t="s">
        <v>211</v>
      </c>
      <c r="AT89" s="219" t="s">
        <v>135</v>
      </c>
      <c r="AU89" s="219" t="s">
        <v>88</v>
      </c>
      <c r="AY89" s="20" t="s">
        <v>132</v>
      </c>
      <c r="BE89" s="220">
        <f>IF(N89="základní",J89,0)</f>
        <v>0</v>
      </c>
      <c r="BF89" s="220">
        <f>IF(N89="snížená",J89,0)</f>
        <v>0</v>
      </c>
      <c r="BG89" s="220">
        <f>IF(N89="zákl. přenesená",J89,0)</f>
        <v>0</v>
      </c>
      <c r="BH89" s="220">
        <f>IF(N89="sníž. přenesená",J89,0)</f>
        <v>0</v>
      </c>
      <c r="BI89" s="220">
        <f>IF(N89="nulová",J89,0)</f>
        <v>0</v>
      </c>
      <c r="BJ89" s="20" t="s">
        <v>23</v>
      </c>
      <c r="BK89" s="220">
        <f>ROUND(I89*H89,2)</f>
        <v>0</v>
      </c>
      <c r="BL89" s="20" t="s">
        <v>211</v>
      </c>
      <c r="BM89" s="219" t="s">
        <v>516</v>
      </c>
    </row>
    <row r="90" s="2" customFormat="1">
      <c r="A90" s="42"/>
      <c r="B90" s="43"/>
      <c r="C90" s="44"/>
      <c r="D90" s="221" t="s">
        <v>142</v>
      </c>
      <c r="E90" s="44"/>
      <c r="F90" s="222" t="s">
        <v>517</v>
      </c>
      <c r="G90" s="44"/>
      <c r="H90" s="44"/>
      <c r="I90" s="223"/>
      <c r="J90" s="44"/>
      <c r="K90" s="44"/>
      <c r="L90" s="48"/>
      <c r="M90" s="224"/>
      <c r="N90" s="225"/>
      <c r="O90" s="88"/>
      <c r="P90" s="88"/>
      <c r="Q90" s="88"/>
      <c r="R90" s="88"/>
      <c r="S90" s="88"/>
      <c r="T90" s="89"/>
      <c r="U90" s="42"/>
      <c r="V90" s="42"/>
      <c r="W90" s="42"/>
      <c r="X90" s="42"/>
      <c r="Y90" s="42"/>
      <c r="Z90" s="42"/>
      <c r="AA90" s="42"/>
      <c r="AB90" s="42"/>
      <c r="AC90" s="42"/>
      <c r="AD90" s="42"/>
      <c r="AE90" s="42"/>
      <c r="AT90" s="20" t="s">
        <v>142</v>
      </c>
      <c r="AU90" s="20" t="s">
        <v>88</v>
      </c>
    </row>
    <row r="91" s="2" customFormat="1" ht="16.5" customHeight="1">
      <c r="A91" s="42"/>
      <c r="B91" s="43"/>
      <c r="C91" s="260" t="s">
        <v>140</v>
      </c>
      <c r="D91" s="260" t="s">
        <v>227</v>
      </c>
      <c r="E91" s="261" t="s">
        <v>518</v>
      </c>
      <c r="F91" s="262" t="s">
        <v>519</v>
      </c>
      <c r="G91" s="263" t="s">
        <v>479</v>
      </c>
      <c r="H91" s="264">
        <v>5</v>
      </c>
      <c r="I91" s="265"/>
      <c r="J91" s="266">
        <f>ROUND(I91*H91,2)</f>
        <v>0</v>
      </c>
      <c r="K91" s="262" t="s">
        <v>139</v>
      </c>
      <c r="L91" s="267"/>
      <c r="M91" s="268" t="s">
        <v>34</v>
      </c>
      <c r="N91" s="269" t="s">
        <v>50</v>
      </c>
      <c r="O91" s="88"/>
      <c r="P91" s="217">
        <f>O91*H91</f>
        <v>0</v>
      </c>
      <c r="Q91" s="217">
        <v>0.00014999999999999999</v>
      </c>
      <c r="R91" s="217">
        <f>Q91*H91</f>
        <v>0.00074999999999999991</v>
      </c>
      <c r="S91" s="217">
        <v>0</v>
      </c>
      <c r="T91" s="218">
        <f>S91*H91</f>
        <v>0</v>
      </c>
      <c r="U91" s="42"/>
      <c r="V91" s="42"/>
      <c r="W91" s="42"/>
      <c r="X91" s="42"/>
      <c r="Y91" s="42"/>
      <c r="Z91" s="42"/>
      <c r="AA91" s="42"/>
      <c r="AB91" s="42"/>
      <c r="AC91" s="42"/>
      <c r="AD91" s="42"/>
      <c r="AE91" s="42"/>
      <c r="AR91" s="219" t="s">
        <v>230</v>
      </c>
      <c r="AT91" s="219" t="s">
        <v>227</v>
      </c>
      <c r="AU91" s="219" t="s">
        <v>88</v>
      </c>
      <c r="AY91" s="20" t="s">
        <v>132</v>
      </c>
      <c r="BE91" s="220">
        <f>IF(N91="základní",J91,0)</f>
        <v>0</v>
      </c>
      <c r="BF91" s="220">
        <f>IF(N91="snížená",J91,0)</f>
        <v>0</v>
      </c>
      <c r="BG91" s="220">
        <f>IF(N91="zákl. přenesená",J91,0)</f>
        <v>0</v>
      </c>
      <c r="BH91" s="220">
        <f>IF(N91="sníž. přenesená",J91,0)</f>
        <v>0</v>
      </c>
      <c r="BI91" s="220">
        <f>IF(N91="nulová",J91,0)</f>
        <v>0</v>
      </c>
      <c r="BJ91" s="20" t="s">
        <v>23</v>
      </c>
      <c r="BK91" s="220">
        <f>ROUND(I91*H91,2)</f>
        <v>0</v>
      </c>
      <c r="BL91" s="20" t="s">
        <v>211</v>
      </c>
      <c r="BM91" s="219" t="s">
        <v>520</v>
      </c>
    </row>
    <row r="92" s="2" customFormat="1" ht="16.5" customHeight="1">
      <c r="A92" s="42"/>
      <c r="B92" s="43"/>
      <c r="C92" s="208" t="s">
        <v>180</v>
      </c>
      <c r="D92" s="208" t="s">
        <v>135</v>
      </c>
      <c r="E92" s="209" t="s">
        <v>521</v>
      </c>
      <c r="F92" s="210" t="s">
        <v>522</v>
      </c>
      <c r="G92" s="211" t="s">
        <v>479</v>
      </c>
      <c r="H92" s="212">
        <v>5</v>
      </c>
      <c r="I92" s="213"/>
      <c r="J92" s="214">
        <f>ROUND(I92*H92,2)</f>
        <v>0</v>
      </c>
      <c r="K92" s="210" t="s">
        <v>139</v>
      </c>
      <c r="L92" s="48"/>
      <c r="M92" s="215" t="s">
        <v>34</v>
      </c>
      <c r="N92" s="216" t="s">
        <v>50</v>
      </c>
      <c r="O92" s="88"/>
      <c r="P92" s="217">
        <f>O92*H92</f>
        <v>0</v>
      </c>
      <c r="Q92" s="217">
        <v>0</v>
      </c>
      <c r="R92" s="217">
        <f>Q92*H92</f>
        <v>0</v>
      </c>
      <c r="S92" s="217">
        <v>0</v>
      </c>
      <c r="T92" s="218">
        <f>S92*H92</f>
        <v>0</v>
      </c>
      <c r="U92" s="42"/>
      <c r="V92" s="42"/>
      <c r="W92" s="42"/>
      <c r="X92" s="42"/>
      <c r="Y92" s="42"/>
      <c r="Z92" s="42"/>
      <c r="AA92" s="42"/>
      <c r="AB92" s="42"/>
      <c r="AC92" s="42"/>
      <c r="AD92" s="42"/>
      <c r="AE92" s="42"/>
      <c r="AR92" s="219" t="s">
        <v>211</v>
      </c>
      <c r="AT92" s="219" t="s">
        <v>135</v>
      </c>
      <c r="AU92" s="219" t="s">
        <v>88</v>
      </c>
      <c r="AY92" s="20" t="s">
        <v>132</v>
      </c>
      <c r="BE92" s="220">
        <f>IF(N92="základní",J92,0)</f>
        <v>0</v>
      </c>
      <c r="BF92" s="220">
        <f>IF(N92="snížená",J92,0)</f>
        <v>0</v>
      </c>
      <c r="BG92" s="220">
        <f>IF(N92="zákl. přenesená",J92,0)</f>
        <v>0</v>
      </c>
      <c r="BH92" s="220">
        <f>IF(N92="sníž. přenesená",J92,0)</f>
        <v>0</v>
      </c>
      <c r="BI92" s="220">
        <f>IF(N92="nulová",J92,0)</f>
        <v>0</v>
      </c>
      <c r="BJ92" s="20" t="s">
        <v>23</v>
      </c>
      <c r="BK92" s="220">
        <f>ROUND(I92*H92,2)</f>
        <v>0</v>
      </c>
      <c r="BL92" s="20" t="s">
        <v>211</v>
      </c>
      <c r="BM92" s="219" t="s">
        <v>523</v>
      </c>
    </row>
    <row r="93" s="2" customFormat="1">
      <c r="A93" s="42"/>
      <c r="B93" s="43"/>
      <c r="C93" s="44"/>
      <c r="D93" s="221" t="s">
        <v>142</v>
      </c>
      <c r="E93" s="44"/>
      <c r="F93" s="222" t="s">
        <v>524</v>
      </c>
      <c r="G93" s="44"/>
      <c r="H93" s="44"/>
      <c r="I93" s="223"/>
      <c r="J93" s="44"/>
      <c r="K93" s="44"/>
      <c r="L93" s="48"/>
      <c r="M93" s="224"/>
      <c r="N93" s="225"/>
      <c r="O93" s="88"/>
      <c r="P93" s="88"/>
      <c r="Q93" s="88"/>
      <c r="R93" s="88"/>
      <c r="S93" s="88"/>
      <c r="T93" s="89"/>
      <c r="U93" s="42"/>
      <c r="V93" s="42"/>
      <c r="W93" s="42"/>
      <c r="X93" s="42"/>
      <c r="Y93" s="42"/>
      <c r="Z93" s="42"/>
      <c r="AA93" s="42"/>
      <c r="AB93" s="42"/>
      <c r="AC93" s="42"/>
      <c r="AD93" s="42"/>
      <c r="AE93" s="42"/>
      <c r="AT93" s="20" t="s">
        <v>142</v>
      </c>
      <c r="AU93" s="20" t="s">
        <v>88</v>
      </c>
    </row>
    <row r="94" s="2" customFormat="1" ht="16.5" customHeight="1">
      <c r="A94" s="42"/>
      <c r="B94" s="43"/>
      <c r="C94" s="260" t="s">
        <v>133</v>
      </c>
      <c r="D94" s="260" t="s">
        <v>227</v>
      </c>
      <c r="E94" s="261" t="s">
        <v>525</v>
      </c>
      <c r="F94" s="262" t="s">
        <v>526</v>
      </c>
      <c r="G94" s="263" t="s">
        <v>479</v>
      </c>
      <c r="H94" s="264">
        <v>5</v>
      </c>
      <c r="I94" s="265"/>
      <c r="J94" s="266">
        <f>ROUND(I94*H94,2)</f>
        <v>0</v>
      </c>
      <c r="K94" s="262" t="s">
        <v>139</v>
      </c>
      <c r="L94" s="267"/>
      <c r="M94" s="268" t="s">
        <v>34</v>
      </c>
      <c r="N94" s="269" t="s">
        <v>50</v>
      </c>
      <c r="O94" s="88"/>
      <c r="P94" s="217">
        <f>O94*H94</f>
        <v>0</v>
      </c>
      <c r="Q94" s="217">
        <v>0.001</v>
      </c>
      <c r="R94" s="217">
        <f>Q94*H94</f>
        <v>0.0050000000000000001</v>
      </c>
      <c r="S94" s="217">
        <v>0</v>
      </c>
      <c r="T94" s="218">
        <f>S94*H94</f>
        <v>0</v>
      </c>
      <c r="U94" s="42"/>
      <c r="V94" s="42"/>
      <c r="W94" s="42"/>
      <c r="X94" s="42"/>
      <c r="Y94" s="42"/>
      <c r="Z94" s="42"/>
      <c r="AA94" s="42"/>
      <c r="AB94" s="42"/>
      <c r="AC94" s="42"/>
      <c r="AD94" s="42"/>
      <c r="AE94" s="42"/>
      <c r="AR94" s="219" t="s">
        <v>230</v>
      </c>
      <c r="AT94" s="219" t="s">
        <v>227</v>
      </c>
      <c r="AU94" s="219" t="s">
        <v>88</v>
      </c>
      <c r="AY94" s="20" t="s">
        <v>132</v>
      </c>
      <c r="BE94" s="220">
        <f>IF(N94="základní",J94,0)</f>
        <v>0</v>
      </c>
      <c r="BF94" s="220">
        <f>IF(N94="snížená",J94,0)</f>
        <v>0</v>
      </c>
      <c r="BG94" s="220">
        <f>IF(N94="zákl. přenesená",J94,0)</f>
        <v>0</v>
      </c>
      <c r="BH94" s="220">
        <f>IF(N94="sníž. přenesená",J94,0)</f>
        <v>0</v>
      </c>
      <c r="BI94" s="220">
        <f>IF(N94="nulová",J94,0)</f>
        <v>0</v>
      </c>
      <c r="BJ94" s="20" t="s">
        <v>23</v>
      </c>
      <c r="BK94" s="220">
        <f>ROUND(I94*H94,2)</f>
        <v>0</v>
      </c>
      <c r="BL94" s="20" t="s">
        <v>211</v>
      </c>
      <c r="BM94" s="219" t="s">
        <v>527</v>
      </c>
    </row>
    <row r="95" s="2" customFormat="1" ht="16.5" customHeight="1">
      <c r="A95" s="42"/>
      <c r="B95" s="43"/>
      <c r="C95" s="208" t="s">
        <v>191</v>
      </c>
      <c r="D95" s="208" t="s">
        <v>135</v>
      </c>
      <c r="E95" s="209" t="s">
        <v>528</v>
      </c>
      <c r="F95" s="210" t="s">
        <v>529</v>
      </c>
      <c r="G95" s="211" t="s">
        <v>479</v>
      </c>
      <c r="H95" s="212">
        <v>5</v>
      </c>
      <c r="I95" s="213"/>
      <c r="J95" s="214">
        <f>ROUND(I95*H95,2)</f>
        <v>0</v>
      </c>
      <c r="K95" s="210" t="s">
        <v>139</v>
      </c>
      <c r="L95" s="48"/>
      <c r="M95" s="215" t="s">
        <v>34</v>
      </c>
      <c r="N95" s="216" t="s">
        <v>50</v>
      </c>
      <c r="O95" s="88"/>
      <c r="P95" s="217">
        <f>O95*H95</f>
        <v>0</v>
      </c>
      <c r="Q95" s="217">
        <v>0</v>
      </c>
      <c r="R95" s="217">
        <f>Q95*H95</f>
        <v>0</v>
      </c>
      <c r="S95" s="217">
        <v>0</v>
      </c>
      <c r="T95" s="218">
        <f>S95*H95</f>
        <v>0</v>
      </c>
      <c r="U95" s="42"/>
      <c r="V95" s="42"/>
      <c r="W95" s="42"/>
      <c r="X95" s="42"/>
      <c r="Y95" s="42"/>
      <c r="Z95" s="42"/>
      <c r="AA95" s="42"/>
      <c r="AB95" s="42"/>
      <c r="AC95" s="42"/>
      <c r="AD95" s="42"/>
      <c r="AE95" s="42"/>
      <c r="AR95" s="219" t="s">
        <v>211</v>
      </c>
      <c r="AT95" s="219" t="s">
        <v>135</v>
      </c>
      <c r="AU95" s="219" t="s">
        <v>88</v>
      </c>
      <c r="AY95" s="20" t="s">
        <v>132</v>
      </c>
      <c r="BE95" s="220">
        <f>IF(N95="základní",J95,0)</f>
        <v>0</v>
      </c>
      <c r="BF95" s="220">
        <f>IF(N95="snížená",J95,0)</f>
        <v>0</v>
      </c>
      <c r="BG95" s="220">
        <f>IF(N95="zákl. přenesená",J95,0)</f>
        <v>0</v>
      </c>
      <c r="BH95" s="220">
        <f>IF(N95="sníž. přenesená",J95,0)</f>
        <v>0</v>
      </c>
      <c r="BI95" s="220">
        <f>IF(N95="nulová",J95,0)</f>
        <v>0</v>
      </c>
      <c r="BJ95" s="20" t="s">
        <v>23</v>
      </c>
      <c r="BK95" s="220">
        <f>ROUND(I95*H95,2)</f>
        <v>0</v>
      </c>
      <c r="BL95" s="20" t="s">
        <v>211</v>
      </c>
      <c r="BM95" s="219" t="s">
        <v>530</v>
      </c>
    </row>
    <row r="96" s="2" customFormat="1">
      <c r="A96" s="42"/>
      <c r="B96" s="43"/>
      <c r="C96" s="44"/>
      <c r="D96" s="221" t="s">
        <v>142</v>
      </c>
      <c r="E96" s="44"/>
      <c r="F96" s="222" t="s">
        <v>531</v>
      </c>
      <c r="G96" s="44"/>
      <c r="H96" s="44"/>
      <c r="I96" s="223"/>
      <c r="J96" s="44"/>
      <c r="K96" s="44"/>
      <c r="L96" s="48"/>
      <c r="M96" s="224"/>
      <c r="N96" s="225"/>
      <c r="O96" s="88"/>
      <c r="P96" s="88"/>
      <c r="Q96" s="88"/>
      <c r="R96" s="88"/>
      <c r="S96" s="88"/>
      <c r="T96" s="89"/>
      <c r="U96" s="42"/>
      <c r="V96" s="42"/>
      <c r="W96" s="42"/>
      <c r="X96" s="42"/>
      <c r="Y96" s="42"/>
      <c r="Z96" s="42"/>
      <c r="AA96" s="42"/>
      <c r="AB96" s="42"/>
      <c r="AC96" s="42"/>
      <c r="AD96" s="42"/>
      <c r="AE96" s="42"/>
      <c r="AT96" s="20" t="s">
        <v>142</v>
      </c>
      <c r="AU96" s="20" t="s">
        <v>88</v>
      </c>
    </row>
    <row r="97" s="2" customFormat="1" ht="16.5" customHeight="1">
      <c r="A97" s="42"/>
      <c r="B97" s="43"/>
      <c r="C97" s="260" t="s">
        <v>199</v>
      </c>
      <c r="D97" s="260" t="s">
        <v>227</v>
      </c>
      <c r="E97" s="261" t="s">
        <v>532</v>
      </c>
      <c r="F97" s="262" t="s">
        <v>533</v>
      </c>
      <c r="G97" s="263" t="s">
        <v>479</v>
      </c>
      <c r="H97" s="264">
        <v>5</v>
      </c>
      <c r="I97" s="265"/>
      <c r="J97" s="266">
        <f>ROUND(I97*H97,2)</f>
        <v>0</v>
      </c>
      <c r="K97" s="262" t="s">
        <v>139</v>
      </c>
      <c r="L97" s="267"/>
      <c r="M97" s="268" t="s">
        <v>34</v>
      </c>
      <c r="N97" s="269" t="s">
        <v>50</v>
      </c>
      <c r="O97" s="88"/>
      <c r="P97" s="217">
        <f>O97*H97</f>
        <v>0</v>
      </c>
      <c r="Q97" s="217">
        <v>0.0068999999999999999</v>
      </c>
      <c r="R97" s="217">
        <f>Q97*H97</f>
        <v>0.034500000000000003</v>
      </c>
      <c r="S97" s="217">
        <v>0</v>
      </c>
      <c r="T97" s="218">
        <f>S97*H97</f>
        <v>0</v>
      </c>
      <c r="U97" s="42"/>
      <c r="V97" s="42"/>
      <c r="W97" s="42"/>
      <c r="X97" s="42"/>
      <c r="Y97" s="42"/>
      <c r="Z97" s="42"/>
      <c r="AA97" s="42"/>
      <c r="AB97" s="42"/>
      <c r="AC97" s="42"/>
      <c r="AD97" s="42"/>
      <c r="AE97" s="42"/>
      <c r="AR97" s="219" t="s">
        <v>230</v>
      </c>
      <c r="AT97" s="219" t="s">
        <v>227</v>
      </c>
      <c r="AU97" s="219" t="s">
        <v>88</v>
      </c>
      <c r="AY97" s="20" t="s">
        <v>132</v>
      </c>
      <c r="BE97" s="220">
        <f>IF(N97="základní",J97,0)</f>
        <v>0</v>
      </c>
      <c r="BF97" s="220">
        <f>IF(N97="snížená",J97,0)</f>
        <v>0</v>
      </c>
      <c r="BG97" s="220">
        <f>IF(N97="zákl. přenesená",J97,0)</f>
        <v>0</v>
      </c>
      <c r="BH97" s="220">
        <f>IF(N97="sníž. přenesená",J97,0)</f>
        <v>0</v>
      </c>
      <c r="BI97" s="220">
        <f>IF(N97="nulová",J97,0)</f>
        <v>0</v>
      </c>
      <c r="BJ97" s="20" t="s">
        <v>23</v>
      </c>
      <c r="BK97" s="220">
        <f>ROUND(I97*H97,2)</f>
        <v>0</v>
      </c>
      <c r="BL97" s="20" t="s">
        <v>211</v>
      </c>
      <c r="BM97" s="219" t="s">
        <v>534</v>
      </c>
    </row>
    <row r="98" s="2" customFormat="1" ht="16.5" customHeight="1">
      <c r="A98" s="42"/>
      <c r="B98" s="43"/>
      <c r="C98" s="260" t="s">
        <v>153</v>
      </c>
      <c r="D98" s="260" t="s">
        <v>227</v>
      </c>
      <c r="E98" s="261" t="s">
        <v>535</v>
      </c>
      <c r="F98" s="262" t="s">
        <v>536</v>
      </c>
      <c r="G98" s="263" t="s">
        <v>479</v>
      </c>
      <c r="H98" s="264">
        <v>5</v>
      </c>
      <c r="I98" s="265"/>
      <c r="J98" s="266">
        <f>ROUND(I98*H98,2)</f>
        <v>0</v>
      </c>
      <c r="K98" s="262" t="s">
        <v>139</v>
      </c>
      <c r="L98" s="267"/>
      <c r="M98" s="268" t="s">
        <v>34</v>
      </c>
      <c r="N98" s="269" t="s">
        <v>50</v>
      </c>
      <c r="O98" s="88"/>
      <c r="P98" s="217">
        <f>O98*H98</f>
        <v>0</v>
      </c>
      <c r="Q98" s="217">
        <v>0.00019000000000000001</v>
      </c>
      <c r="R98" s="217">
        <f>Q98*H98</f>
        <v>0.00095000000000000011</v>
      </c>
      <c r="S98" s="217">
        <v>0</v>
      </c>
      <c r="T98" s="218">
        <f>S98*H98</f>
        <v>0</v>
      </c>
      <c r="U98" s="42"/>
      <c r="V98" s="42"/>
      <c r="W98" s="42"/>
      <c r="X98" s="42"/>
      <c r="Y98" s="42"/>
      <c r="Z98" s="42"/>
      <c r="AA98" s="42"/>
      <c r="AB98" s="42"/>
      <c r="AC98" s="42"/>
      <c r="AD98" s="42"/>
      <c r="AE98" s="42"/>
      <c r="AR98" s="219" t="s">
        <v>230</v>
      </c>
      <c r="AT98" s="219" t="s">
        <v>227</v>
      </c>
      <c r="AU98" s="219" t="s">
        <v>88</v>
      </c>
      <c r="AY98" s="20" t="s">
        <v>132</v>
      </c>
      <c r="BE98" s="220">
        <f>IF(N98="základní",J98,0)</f>
        <v>0</v>
      </c>
      <c r="BF98" s="220">
        <f>IF(N98="snížená",J98,0)</f>
        <v>0</v>
      </c>
      <c r="BG98" s="220">
        <f>IF(N98="zákl. přenesená",J98,0)</f>
        <v>0</v>
      </c>
      <c r="BH98" s="220">
        <f>IF(N98="sníž. přenesená",J98,0)</f>
        <v>0</v>
      </c>
      <c r="BI98" s="220">
        <f>IF(N98="nulová",J98,0)</f>
        <v>0</v>
      </c>
      <c r="BJ98" s="20" t="s">
        <v>23</v>
      </c>
      <c r="BK98" s="220">
        <f>ROUND(I98*H98,2)</f>
        <v>0</v>
      </c>
      <c r="BL98" s="20" t="s">
        <v>211</v>
      </c>
      <c r="BM98" s="219" t="s">
        <v>537</v>
      </c>
    </row>
    <row r="99" s="2" customFormat="1" ht="16.5" customHeight="1">
      <c r="A99" s="42"/>
      <c r="B99" s="43"/>
      <c r="C99" s="260" t="s">
        <v>28</v>
      </c>
      <c r="D99" s="260" t="s">
        <v>227</v>
      </c>
      <c r="E99" s="261" t="s">
        <v>538</v>
      </c>
      <c r="F99" s="262" t="s">
        <v>539</v>
      </c>
      <c r="G99" s="263" t="s">
        <v>479</v>
      </c>
      <c r="H99" s="264">
        <v>15</v>
      </c>
      <c r="I99" s="265"/>
      <c r="J99" s="266">
        <f>ROUND(I99*H99,2)</f>
        <v>0</v>
      </c>
      <c r="K99" s="262" t="s">
        <v>139</v>
      </c>
      <c r="L99" s="267"/>
      <c r="M99" s="268" t="s">
        <v>34</v>
      </c>
      <c r="N99" s="269" t="s">
        <v>50</v>
      </c>
      <c r="O99" s="88"/>
      <c r="P99" s="217">
        <f>O99*H99</f>
        <v>0</v>
      </c>
      <c r="Q99" s="217">
        <v>1.0000000000000001E-05</v>
      </c>
      <c r="R99" s="217">
        <f>Q99*H99</f>
        <v>0.00015000000000000001</v>
      </c>
      <c r="S99" s="217">
        <v>0</v>
      </c>
      <c r="T99" s="218">
        <f>S99*H99</f>
        <v>0</v>
      </c>
      <c r="U99" s="42"/>
      <c r="V99" s="42"/>
      <c r="W99" s="42"/>
      <c r="X99" s="42"/>
      <c r="Y99" s="42"/>
      <c r="Z99" s="42"/>
      <c r="AA99" s="42"/>
      <c r="AB99" s="42"/>
      <c r="AC99" s="42"/>
      <c r="AD99" s="42"/>
      <c r="AE99" s="42"/>
      <c r="AR99" s="219" t="s">
        <v>230</v>
      </c>
      <c r="AT99" s="219" t="s">
        <v>227</v>
      </c>
      <c r="AU99" s="219" t="s">
        <v>88</v>
      </c>
      <c r="AY99" s="20" t="s">
        <v>132</v>
      </c>
      <c r="BE99" s="220">
        <f>IF(N99="základní",J99,0)</f>
        <v>0</v>
      </c>
      <c r="BF99" s="220">
        <f>IF(N99="snížená",J99,0)</f>
        <v>0</v>
      </c>
      <c r="BG99" s="220">
        <f>IF(N99="zákl. přenesená",J99,0)</f>
        <v>0</v>
      </c>
      <c r="BH99" s="220">
        <f>IF(N99="sníž. přenesená",J99,0)</f>
        <v>0</v>
      </c>
      <c r="BI99" s="220">
        <f>IF(N99="nulová",J99,0)</f>
        <v>0</v>
      </c>
      <c r="BJ99" s="20" t="s">
        <v>23</v>
      </c>
      <c r="BK99" s="220">
        <f>ROUND(I99*H99,2)</f>
        <v>0</v>
      </c>
      <c r="BL99" s="20" t="s">
        <v>211</v>
      </c>
      <c r="BM99" s="219" t="s">
        <v>540</v>
      </c>
    </row>
    <row r="100" s="2" customFormat="1" ht="16.5" customHeight="1">
      <c r="A100" s="42"/>
      <c r="B100" s="43"/>
      <c r="C100" s="260" t="s">
        <v>226</v>
      </c>
      <c r="D100" s="260" t="s">
        <v>227</v>
      </c>
      <c r="E100" s="261" t="s">
        <v>541</v>
      </c>
      <c r="F100" s="262" t="s">
        <v>542</v>
      </c>
      <c r="G100" s="263" t="s">
        <v>479</v>
      </c>
      <c r="H100" s="264">
        <v>30</v>
      </c>
      <c r="I100" s="265"/>
      <c r="J100" s="266">
        <f>ROUND(I100*H100,2)</f>
        <v>0</v>
      </c>
      <c r="K100" s="262" t="s">
        <v>139</v>
      </c>
      <c r="L100" s="267"/>
      <c r="M100" s="268" t="s">
        <v>34</v>
      </c>
      <c r="N100" s="269" t="s">
        <v>50</v>
      </c>
      <c r="O100" s="88"/>
      <c r="P100" s="217">
        <f>O100*H100</f>
        <v>0</v>
      </c>
      <c r="Q100" s="217">
        <v>2.0000000000000002E-05</v>
      </c>
      <c r="R100" s="217">
        <f>Q100*H100</f>
        <v>0.00060000000000000006</v>
      </c>
      <c r="S100" s="217">
        <v>0</v>
      </c>
      <c r="T100" s="218">
        <f>S100*H100</f>
        <v>0</v>
      </c>
      <c r="U100" s="42"/>
      <c r="V100" s="42"/>
      <c r="W100" s="42"/>
      <c r="X100" s="42"/>
      <c r="Y100" s="42"/>
      <c r="Z100" s="42"/>
      <c r="AA100" s="42"/>
      <c r="AB100" s="42"/>
      <c r="AC100" s="42"/>
      <c r="AD100" s="42"/>
      <c r="AE100" s="42"/>
      <c r="AR100" s="219" t="s">
        <v>230</v>
      </c>
      <c r="AT100" s="219" t="s">
        <v>227</v>
      </c>
      <c r="AU100" s="219" t="s">
        <v>88</v>
      </c>
      <c r="AY100" s="20" t="s">
        <v>132</v>
      </c>
      <c r="BE100" s="220">
        <f>IF(N100="základní",J100,0)</f>
        <v>0</v>
      </c>
      <c r="BF100" s="220">
        <f>IF(N100="snížená",J100,0)</f>
        <v>0</v>
      </c>
      <c r="BG100" s="220">
        <f>IF(N100="zákl. přenesená",J100,0)</f>
        <v>0</v>
      </c>
      <c r="BH100" s="220">
        <f>IF(N100="sníž. přenesená",J100,0)</f>
        <v>0</v>
      </c>
      <c r="BI100" s="220">
        <f>IF(N100="nulová",J100,0)</f>
        <v>0</v>
      </c>
      <c r="BJ100" s="20" t="s">
        <v>23</v>
      </c>
      <c r="BK100" s="220">
        <f>ROUND(I100*H100,2)</f>
        <v>0</v>
      </c>
      <c r="BL100" s="20" t="s">
        <v>211</v>
      </c>
      <c r="BM100" s="219" t="s">
        <v>543</v>
      </c>
    </row>
    <row r="101" s="2" customFormat="1" ht="16.5" customHeight="1">
      <c r="A101" s="42"/>
      <c r="B101" s="43"/>
      <c r="C101" s="260" t="s">
        <v>8</v>
      </c>
      <c r="D101" s="260" t="s">
        <v>227</v>
      </c>
      <c r="E101" s="261" t="s">
        <v>544</v>
      </c>
      <c r="F101" s="262" t="s">
        <v>545</v>
      </c>
      <c r="G101" s="263" t="s">
        <v>275</v>
      </c>
      <c r="H101" s="264">
        <v>50</v>
      </c>
      <c r="I101" s="265"/>
      <c r="J101" s="266">
        <f>ROUND(I101*H101,2)</f>
        <v>0</v>
      </c>
      <c r="K101" s="262" t="s">
        <v>139</v>
      </c>
      <c r="L101" s="267"/>
      <c r="M101" s="268" t="s">
        <v>34</v>
      </c>
      <c r="N101" s="269" t="s">
        <v>50</v>
      </c>
      <c r="O101" s="88"/>
      <c r="P101" s="217">
        <f>O101*H101</f>
        <v>0</v>
      </c>
      <c r="Q101" s="217">
        <v>6.0000000000000002E-05</v>
      </c>
      <c r="R101" s="217">
        <f>Q101*H101</f>
        <v>0.0030000000000000001</v>
      </c>
      <c r="S101" s="217">
        <v>0</v>
      </c>
      <c r="T101" s="218">
        <f>S101*H101</f>
        <v>0</v>
      </c>
      <c r="U101" s="42"/>
      <c r="V101" s="42"/>
      <c r="W101" s="42"/>
      <c r="X101" s="42"/>
      <c r="Y101" s="42"/>
      <c r="Z101" s="42"/>
      <c r="AA101" s="42"/>
      <c r="AB101" s="42"/>
      <c r="AC101" s="42"/>
      <c r="AD101" s="42"/>
      <c r="AE101" s="42"/>
      <c r="AR101" s="219" t="s">
        <v>230</v>
      </c>
      <c r="AT101" s="219" t="s">
        <v>227</v>
      </c>
      <c r="AU101" s="219" t="s">
        <v>88</v>
      </c>
      <c r="AY101" s="20" t="s">
        <v>132</v>
      </c>
      <c r="BE101" s="220">
        <f>IF(N101="základní",J101,0)</f>
        <v>0</v>
      </c>
      <c r="BF101" s="220">
        <f>IF(N101="snížená",J101,0)</f>
        <v>0</v>
      </c>
      <c r="BG101" s="220">
        <f>IF(N101="zákl. přenesená",J101,0)</f>
        <v>0</v>
      </c>
      <c r="BH101" s="220">
        <f>IF(N101="sníž. přenesená",J101,0)</f>
        <v>0</v>
      </c>
      <c r="BI101" s="220">
        <f>IF(N101="nulová",J101,0)</f>
        <v>0</v>
      </c>
      <c r="BJ101" s="20" t="s">
        <v>23</v>
      </c>
      <c r="BK101" s="220">
        <f>ROUND(I101*H101,2)</f>
        <v>0</v>
      </c>
      <c r="BL101" s="20" t="s">
        <v>211</v>
      </c>
      <c r="BM101" s="219" t="s">
        <v>546</v>
      </c>
    </row>
    <row r="102" s="2" customFormat="1" ht="16.5" customHeight="1">
      <c r="A102" s="42"/>
      <c r="B102" s="43"/>
      <c r="C102" s="260" t="s">
        <v>238</v>
      </c>
      <c r="D102" s="260" t="s">
        <v>227</v>
      </c>
      <c r="E102" s="261" t="s">
        <v>547</v>
      </c>
      <c r="F102" s="262" t="s">
        <v>548</v>
      </c>
      <c r="G102" s="263" t="s">
        <v>479</v>
      </c>
      <c r="H102" s="264">
        <v>15</v>
      </c>
      <c r="I102" s="265"/>
      <c r="J102" s="266">
        <f>ROUND(I102*H102,2)</f>
        <v>0</v>
      </c>
      <c r="K102" s="262" t="s">
        <v>139</v>
      </c>
      <c r="L102" s="267"/>
      <c r="M102" s="268" t="s">
        <v>34</v>
      </c>
      <c r="N102" s="269" t="s">
        <v>50</v>
      </c>
      <c r="O102" s="88"/>
      <c r="P102" s="217">
        <f>O102*H102</f>
        <v>0</v>
      </c>
      <c r="Q102" s="217">
        <v>0.00020000000000000001</v>
      </c>
      <c r="R102" s="217">
        <f>Q102*H102</f>
        <v>0.0030000000000000001</v>
      </c>
      <c r="S102" s="217">
        <v>0</v>
      </c>
      <c r="T102" s="218">
        <f>S102*H102</f>
        <v>0</v>
      </c>
      <c r="U102" s="42"/>
      <c r="V102" s="42"/>
      <c r="W102" s="42"/>
      <c r="X102" s="42"/>
      <c r="Y102" s="42"/>
      <c r="Z102" s="42"/>
      <c r="AA102" s="42"/>
      <c r="AB102" s="42"/>
      <c r="AC102" s="42"/>
      <c r="AD102" s="42"/>
      <c r="AE102" s="42"/>
      <c r="AR102" s="219" t="s">
        <v>230</v>
      </c>
      <c r="AT102" s="219" t="s">
        <v>227</v>
      </c>
      <c r="AU102" s="219" t="s">
        <v>88</v>
      </c>
      <c r="AY102" s="20" t="s">
        <v>132</v>
      </c>
      <c r="BE102" s="220">
        <f>IF(N102="základní",J102,0)</f>
        <v>0</v>
      </c>
      <c r="BF102" s="220">
        <f>IF(N102="snížená",J102,0)</f>
        <v>0</v>
      </c>
      <c r="BG102" s="220">
        <f>IF(N102="zákl. přenesená",J102,0)</f>
        <v>0</v>
      </c>
      <c r="BH102" s="220">
        <f>IF(N102="sníž. přenesená",J102,0)</f>
        <v>0</v>
      </c>
      <c r="BI102" s="220">
        <f>IF(N102="nulová",J102,0)</f>
        <v>0</v>
      </c>
      <c r="BJ102" s="20" t="s">
        <v>23</v>
      </c>
      <c r="BK102" s="220">
        <f>ROUND(I102*H102,2)</f>
        <v>0</v>
      </c>
      <c r="BL102" s="20" t="s">
        <v>211</v>
      </c>
      <c r="BM102" s="219" t="s">
        <v>549</v>
      </c>
    </row>
    <row r="103" s="2" customFormat="1" ht="24.15" customHeight="1">
      <c r="A103" s="42"/>
      <c r="B103" s="43"/>
      <c r="C103" s="260" t="s">
        <v>243</v>
      </c>
      <c r="D103" s="260" t="s">
        <v>227</v>
      </c>
      <c r="E103" s="261" t="s">
        <v>550</v>
      </c>
      <c r="F103" s="262" t="s">
        <v>551</v>
      </c>
      <c r="G103" s="263" t="s">
        <v>479</v>
      </c>
      <c r="H103" s="264">
        <v>5</v>
      </c>
      <c r="I103" s="265"/>
      <c r="J103" s="266">
        <f>ROUND(I103*H103,2)</f>
        <v>0</v>
      </c>
      <c r="K103" s="262" t="s">
        <v>139</v>
      </c>
      <c r="L103" s="267"/>
      <c r="M103" s="268" t="s">
        <v>34</v>
      </c>
      <c r="N103" s="269" t="s">
        <v>50</v>
      </c>
      <c r="O103" s="88"/>
      <c r="P103" s="217">
        <f>O103*H103</f>
        <v>0</v>
      </c>
      <c r="Q103" s="217">
        <v>0.0041999999999999997</v>
      </c>
      <c r="R103" s="217">
        <f>Q103*H103</f>
        <v>0.020999999999999998</v>
      </c>
      <c r="S103" s="217">
        <v>0</v>
      </c>
      <c r="T103" s="218">
        <f>S103*H103</f>
        <v>0</v>
      </c>
      <c r="U103" s="42"/>
      <c r="V103" s="42"/>
      <c r="W103" s="42"/>
      <c r="X103" s="42"/>
      <c r="Y103" s="42"/>
      <c r="Z103" s="42"/>
      <c r="AA103" s="42"/>
      <c r="AB103" s="42"/>
      <c r="AC103" s="42"/>
      <c r="AD103" s="42"/>
      <c r="AE103" s="42"/>
      <c r="AR103" s="219" t="s">
        <v>230</v>
      </c>
      <c r="AT103" s="219" t="s">
        <v>227</v>
      </c>
      <c r="AU103" s="219" t="s">
        <v>88</v>
      </c>
      <c r="AY103" s="20" t="s">
        <v>132</v>
      </c>
      <c r="BE103" s="220">
        <f>IF(N103="základní",J103,0)</f>
        <v>0</v>
      </c>
      <c r="BF103" s="220">
        <f>IF(N103="snížená",J103,0)</f>
        <v>0</v>
      </c>
      <c r="BG103" s="220">
        <f>IF(N103="zákl. přenesená",J103,0)</f>
        <v>0</v>
      </c>
      <c r="BH103" s="220">
        <f>IF(N103="sníž. přenesená",J103,0)</f>
        <v>0</v>
      </c>
      <c r="BI103" s="220">
        <f>IF(N103="nulová",J103,0)</f>
        <v>0</v>
      </c>
      <c r="BJ103" s="20" t="s">
        <v>23</v>
      </c>
      <c r="BK103" s="220">
        <f>ROUND(I103*H103,2)</f>
        <v>0</v>
      </c>
      <c r="BL103" s="20" t="s">
        <v>211</v>
      </c>
      <c r="BM103" s="219" t="s">
        <v>552</v>
      </c>
    </row>
    <row r="104" s="2" customFormat="1" ht="16.5" customHeight="1">
      <c r="A104" s="42"/>
      <c r="B104" s="43"/>
      <c r="C104" s="260" t="s">
        <v>249</v>
      </c>
      <c r="D104" s="260" t="s">
        <v>227</v>
      </c>
      <c r="E104" s="261" t="s">
        <v>553</v>
      </c>
      <c r="F104" s="262" t="s">
        <v>554</v>
      </c>
      <c r="G104" s="263" t="s">
        <v>479</v>
      </c>
      <c r="H104" s="264">
        <v>15</v>
      </c>
      <c r="I104" s="265"/>
      <c r="J104" s="266">
        <f>ROUND(I104*H104,2)</f>
        <v>0</v>
      </c>
      <c r="K104" s="262" t="s">
        <v>139</v>
      </c>
      <c r="L104" s="267"/>
      <c r="M104" s="268" t="s">
        <v>34</v>
      </c>
      <c r="N104" s="269" t="s">
        <v>50</v>
      </c>
      <c r="O104" s="88"/>
      <c r="P104" s="217">
        <f>O104*H104</f>
        <v>0</v>
      </c>
      <c r="Q104" s="217">
        <v>0.019</v>
      </c>
      <c r="R104" s="217">
        <f>Q104*H104</f>
        <v>0.28499999999999998</v>
      </c>
      <c r="S104" s="217">
        <v>0</v>
      </c>
      <c r="T104" s="218">
        <f>S104*H104</f>
        <v>0</v>
      </c>
      <c r="U104" s="42"/>
      <c r="V104" s="42"/>
      <c r="W104" s="42"/>
      <c r="X104" s="42"/>
      <c r="Y104" s="42"/>
      <c r="Z104" s="42"/>
      <c r="AA104" s="42"/>
      <c r="AB104" s="42"/>
      <c r="AC104" s="42"/>
      <c r="AD104" s="42"/>
      <c r="AE104" s="42"/>
      <c r="AR104" s="219" t="s">
        <v>230</v>
      </c>
      <c r="AT104" s="219" t="s">
        <v>227</v>
      </c>
      <c r="AU104" s="219" t="s">
        <v>88</v>
      </c>
      <c r="AY104" s="20" t="s">
        <v>132</v>
      </c>
      <c r="BE104" s="220">
        <f>IF(N104="základní",J104,0)</f>
        <v>0</v>
      </c>
      <c r="BF104" s="220">
        <f>IF(N104="snížená",J104,0)</f>
        <v>0</v>
      </c>
      <c r="BG104" s="220">
        <f>IF(N104="zákl. přenesená",J104,0)</f>
        <v>0</v>
      </c>
      <c r="BH104" s="220">
        <f>IF(N104="sníž. přenesená",J104,0)</f>
        <v>0</v>
      </c>
      <c r="BI104" s="220">
        <f>IF(N104="nulová",J104,0)</f>
        <v>0</v>
      </c>
      <c r="BJ104" s="20" t="s">
        <v>23</v>
      </c>
      <c r="BK104" s="220">
        <f>ROUND(I104*H104,2)</f>
        <v>0</v>
      </c>
      <c r="BL104" s="20" t="s">
        <v>211</v>
      </c>
      <c r="BM104" s="219" t="s">
        <v>555</v>
      </c>
    </row>
    <row r="105" s="2" customFormat="1" ht="16.5" customHeight="1">
      <c r="A105" s="42"/>
      <c r="B105" s="43"/>
      <c r="C105" s="260" t="s">
        <v>211</v>
      </c>
      <c r="D105" s="260" t="s">
        <v>227</v>
      </c>
      <c r="E105" s="261" t="s">
        <v>556</v>
      </c>
      <c r="F105" s="262" t="s">
        <v>557</v>
      </c>
      <c r="G105" s="263" t="s">
        <v>479</v>
      </c>
      <c r="H105" s="264">
        <v>15</v>
      </c>
      <c r="I105" s="265"/>
      <c r="J105" s="266">
        <f>ROUND(I105*H105,2)</f>
        <v>0</v>
      </c>
      <c r="K105" s="262" t="s">
        <v>139</v>
      </c>
      <c r="L105" s="267"/>
      <c r="M105" s="268" t="s">
        <v>34</v>
      </c>
      <c r="N105" s="269" t="s">
        <v>50</v>
      </c>
      <c r="O105" s="88"/>
      <c r="P105" s="217">
        <f>O105*H105</f>
        <v>0</v>
      </c>
      <c r="Q105" s="217">
        <v>0.019</v>
      </c>
      <c r="R105" s="217">
        <f>Q105*H105</f>
        <v>0.28499999999999998</v>
      </c>
      <c r="S105" s="217">
        <v>0</v>
      </c>
      <c r="T105" s="218">
        <f>S105*H105</f>
        <v>0</v>
      </c>
      <c r="U105" s="42"/>
      <c r="V105" s="42"/>
      <c r="W105" s="42"/>
      <c r="X105" s="42"/>
      <c r="Y105" s="42"/>
      <c r="Z105" s="42"/>
      <c r="AA105" s="42"/>
      <c r="AB105" s="42"/>
      <c r="AC105" s="42"/>
      <c r="AD105" s="42"/>
      <c r="AE105" s="42"/>
      <c r="AR105" s="219" t="s">
        <v>230</v>
      </c>
      <c r="AT105" s="219" t="s">
        <v>227</v>
      </c>
      <c r="AU105" s="219" t="s">
        <v>88</v>
      </c>
      <c r="AY105" s="20" t="s">
        <v>132</v>
      </c>
      <c r="BE105" s="220">
        <f>IF(N105="základní",J105,0)</f>
        <v>0</v>
      </c>
      <c r="BF105" s="220">
        <f>IF(N105="snížená",J105,0)</f>
        <v>0</v>
      </c>
      <c r="BG105" s="220">
        <f>IF(N105="zákl. přenesená",J105,0)</f>
        <v>0</v>
      </c>
      <c r="BH105" s="220">
        <f>IF(N105="sníž. přenesená",J105,0)</f>
        <v>0</v>
      </c>
      <c r="BI105" s="220">
        <f>IF(N105="nulová",J105,0)</f>
        <v>0</v>
      </c>
      <c r="BJ105" s="20" t="s">
        <v>23</v>
      </c>
      <c r="BK105" s="220">
        <f>ROUND(I105*H105,2)</f>
        <v>0</v>
      </c>
      <c r="BL105" s="20" t="s">
        <v>211</v>
      </c>
      <c r="BM105" s="219" t="s">
        <v>558</v>
      </c>
    </row>
    <row r="106" s="2" customFormat="1" ht="24.15" customHeight="1">
      <c r="A106" s="42"/>
      <c r="B106" s="43"/>
      <c r="C106" s="208" t="s">
        <v>261</v>
      </c>
      <c r="D106" s="208" t="s">
        <v>135</v>
      </c>
      <c r="E106" s="209" t="s">
        <v>559</v>
      </c>
      <c r="F106" s="210" t="s">
        <v>560</v>
      </c>
      <c r="G106" s="211" t="s">
        <v>479</v>
      </c>
      <c r="H106" s="212">
        <v>6</v>
      </c>
      <c r="I106" s="213"/>
      <c r="J106" s="214">
        <f>ROUND(I106*H106,2)</f>
        <v>0</v>
      </c>
      <c r="K106" s="210" t="s">
        <v>139</v>
      </c>
      <c r="L106" s="48"/>
      <c r="M106" s="215" t="s">
        <v>34</v>
      </c>
      <c r="N106" s="216" t="s">
        <v>50</v>
      </c>
      <c r="O106" s="88"/>
      <c r="P106" s="217">
        <f>O106*H106</f>
        <v>0</v>
      </c>
      <c r="Q106" s="217">
        <v>0</v>
      </c>
      <c r="R106" s="217">
        <f>Q106*H106</f>
        <v>0</v>
      </c>
      <c r="S106" s="217">
        <v>0</v>
      </c>
      <c r="T106" s="218">
        <f>S106*H106</f>
        <v>0</v>
      </c>
      <c r="U106" s="42"/>
      <c r="V106" s="42"/>
      <c r="W106" s="42"/>
      <c r="X106" s="42"/>
      <c r="Y106" s="42"/>
      <c r="Z106" s="42"/>
      <c r="AA106" s="42"/>
      <c r="AB106" s="42"/>
      <c r="AC106" s="42"/>
      <c r="AD106" s="42"/>
      <c r="AE106" s="42"/>
      <c r="AR106" s="219" t="s">
        <v>211</v>
      </c>
      <c r="AT106" s="219" t="s">
        <v>135</v>
      </c>
      <c r="AU106" s="219" t="s">
        <v>88</v>
      </c>
      <c r="AY106" s="20" t="s">
        <v>132</v>
      </c>
      <c r="BE106" s="220">
        <f>IF(N106="základní",J106,0)</f>
        <v>0</v>
      </c>
      <c r="BF106" s="220">
        <f>IF(N106="snížená",J106,0)</f>
        <v>0</v>
      </c>
      <c r="BG106" s="220">
        <f>IF(N106="zákl. přenesená",J106,0)</f>
        <v>0</v>
      </c>
      <c r="BH106" s="220">
        <f>IF(N106="sníž. přenesená",J106,0)</f>
        <v>0</v>
      </c>
      <c r="BI106" s="220">
        <f>IF(N106="nulová",J106,0)</f>
        <v>0</v>
      </c>
      <c r="BJ106" s="20" t="s">
        <v>23</v>
      </c>
      <c r="BK106" s="220">
        <f>ROUND(I106*H106,2)</f>
        <v>0</v>
      </c>
      <c r="BL106" s="20" t="s">
        <v>211</v>
      </c>
      <c r="BM106" s="219" t="s">
        <v>561</v>
      </c>
    </row>
    <row r="107" s="2" customFormat="1">
      <c r="A107" s="42"/>
      <c r="B107" s="43"/>
      <c r="C107" s="44"/>
      <c r="D107" s="221" t="s">
        <v>142</v>
      </c>
      <c r="E107" s="44"/>
      <c r="F107" s="222" t="s">
        <v>562</v>
      </c>
      <c r="G107" s="44"/>
      <c r="H107" s="44"/>
      <c r="I107" s="223"/>
      <c r="J107" s="44"/>
      <c r="K107" s="44"/>
      <c r="L107" s="48"/>
      <c r="M107" s="224"/>
      <c r="N107" s="225"/>
      <c r="O107" s="88"/>
      <c r="P107" s="88"/>
      <c r="Q107" s="88"/>
      <c r="R107" s="88"/>
      <c r="S107" s="88"/>
      <c r="T107" s="89"/>
      <c r="U107" s="42"/>
      <c r="V107" s="42"/>
      <c r="W107" s="42"/>
      <c r="X107" s="42"/>
      <c r="Y107" s="42"/>
      <c r="Z107" s="42"/>
      <c r="AA107" s="42"/>
      <c r="AB107" s="42"/>
      <c r="AC107" s="42"/>
      <c r="AD107" s="42"/>
      <c r="AE107" s="42"/>
      <c r="AT107" s="20" t="s">
        <v>142</v>
      </c>
      <c r="AU107" s="20" t="s">
        <v>88</v>
      </c>
    </row>
    <row r="108" s="2" customFormat="1" ht="16.5" customHeight="1">
      <c r="A108" s="42"/>
      <c r="B108" s="43"/>
      <c r="C108" s="260" t="s">
        <v>267</v>
      </c>
      <c r="D108" s="260" t="s">
        <v>227</v>
      </c>
      <c r="E108" s="261" t="s">
        <v>563</v>
      </c>
      <c r="F108" s="262" t="s">
        <v>564</v>
      </c>
      <c r="G108" s="263" t="s">
        <v>479</v>
      </c>
      <c r="H108" s="264">
        <v>6</v>
      </c>
      <c r="I108" s="265"/>
      <c r="J108" s="266">
        <f>ROUND(I108*H108,2)</f>
        <v>0</v>
      </c>
      <c r="K108" s="262" t="s">
        <v>139</v>
      </c>
      <c r="L108" s="267"/>
      <c r="M108" s="268" t="s">
        <v>34</v>
      </c>
      <c r="N108" s="269" t="s">
        <v>50</v>
      </c>
      <c r="O108" s="88"/>
      <c r="P108" s="217">
        <f>O108*H108</f>
        <v>0</v>
      </c>
      <c r="Q108" s="217">
        <v>0.017000000000000001</v>
      </c>
      <c r="R108" s="217">
        <f>Q108*H108</f>
        <v>0.10200000000000001</v>
      </c>
      <c r="S108" s="217">
        <v>0</v>
      </c>
      <c r="T108" s="218">
        <f>S108*H108</f>
        <v>0</v>
      </c>
      <c r="U108" s="42"/>
      <c r="V108" s="42"/>
      <c r="W108" s="42"/>
      <c r="X108" s="42"/>
      <c r="Y108" s="42"/>
      <c r="Z108" s="42"/>
      <c r="AA108" s="42"/>
      <c r="AB108" s="42"/>
      <c r="AC108" s="42"/>
      <c r="AD108" s="42"/>
      <c r="AE108" s="42"/>
      <c r="AR108" s="219" t="s">
        <v>230</v>
      </c>
      <c r="AT108" s="219" t="s">
        <v>227</v>
      </c>
      <c r="AU108" s="219" t="s">
        <v>88</v>
      </c>
      <c r="AY108" s="20" t="s">
        <v>132</v>
      </c>
      <c r="BE108" s="220">
        <f>IF(N108="základní",J108,0)</f>
        <v>0</v>
      </c>
      <c r="BF108" s="220">
        <f>IF(N108="snížená",J108,0)</f>
        <v>0</v>
      </c>
      <c r="BG108" s="220">
        <f>IF(N108="zákl. přenesená",J108,0)</f>
        <v>0</v>
      </c>
      <c r="BH108" s="220">
        <f>IF(N108="sníž. přenesená",J108,0)</f>
        <v>0</v>
      </c>
      <c r="BI108" s="220">
        <f>IF(N108="nulová",J108,0)</f>
        <v>0</v>
      </c>
      <c r="BJ108" s="20" t="s">
        <v>23</v>
      </c>
      <c r="BK108" s="220">
        <f>ROUND(I108*H108,2)</f>
        <v>0</v>
      </c>
      <c r="BL108" s="20" t="s">
        <v>211</v>
      </c>
      <c r="BM108" s="219" t="s">
        <v>565</v>
      </c>
    </row>
    <row r="109" s="2" customFormat="1" ht="24.15" customHeight="1">
      <c r="A109" s="42"/>
      <c r="B109" s="43"/>
      <c r="C109" s="208" t="s">
        <v>272</v>
      </c>
      <c r="D109" s="208" t="s">
        <v>135</v>
      </c>
      <c r="E109" s="209" t="s">
        <v>566</v>
      </c>
      <c r="F109" s="210" t="s">
        <v>567</v>
      </c>
      <c r="G109" s="211" t="s">
        <v>479</v>
      </c>
      <c r="H109" s="212">
        <v>6</v>
      </c>
      <c r="I109" s="213"/>
      <c r="J109" s="214">
        <f>ROUND(I109*H109,2)</f>
        <v>0</v>
      </c>
      <c r="K109" s="210" t="s">
        <v>139</v>
      </c>
      <c r="L109" s="48"/>
      <c r="M109" s="215" t="s">
        <v>34</v>
      </c>
      <c r="N109" s="216" t="s">
        <v>50</v>
      </c>
      <c r="O109" s="88"/>
      <c r="P109" s="217">
        <f>O109*H109</f>
        <v>0</v>
      </c>
      <c r="Q109" s="217">
        <v>0</v>
      </c>
      <c r="R109" s="217">
        <f>Q109*H109</f>
        <v>0</v>
      </c>
      <c r="S109" s="217">
        <v>0</v>
      </c>
      <c r="T109" s="218">
        <f>S109*H109</f>
        <v>0</v>
      </c>
      <c r="U109" s="42"/>
      <c r="V109" s="42"/>
      <c r="W109" s="42"/>
      <c r="X109" s="42"/>
      <c r="Y109" s="42"/>
      <c r="Z109" s="42"/>
      <c r="AA109" s="42"/>
      <c r="AB109" s="42"/>
      <c r="AC109" s="42"/>
      <c r="AD109" s="42"/>
      <c r="AE109" s="42"/>
      <c r="AR109" s="219" t="s">
        <v>211</v>
      </c>
      <c r="AT109" s="219" t="s">
        <v>135</v>
      </c>
      <c r="AU109" s="219" t="s">
        <v>88</v>
      </c>
      <c r="AY109" s="20" t="s">
        <v>132</v>
      </c>
      <c r="BE109" s="220">
        <f>IF(N109="základní",J109,0)</f>
        <v>0</v>
      </c>
      <c r="BF109" s="220">
        <f>IF(N109="snížená",J109,0)</f>
        <v>0</v>
      </c>
      <c r="BG109" s="220">
        <f>IF(N109="zákl. přenesená",J109,0)</f>
        <v>0</v>
      </c>
      <c r="BH109" s="220">
        <f>IF(N109="sníž. přenesená",J109,0)</f>
        <v>0</v>
      </c>
      <c r="BI109" s="220">
        <f>IF(N109="nulová",J109,0)</f>
        <v>0</v>
      </c>
      <c r="BJ109" s="20" t="s">
        <v>23</v>
      </c>
      <c r="BK109" s="220">
        <f>ROUND(I109*H109,2)</f>
        <v>0</v>
      </c>
      <c r="BL109" s="20" t="s">
        <v>211</v>
      </c>
      <c r="BM109" s="219" t="s">
        <v>568</v>
      </c>
    </row>
    <row r="110" s="2" customFormat="1">
      <c r="A110" s="42"/>
      <c r="B110" s="43"/>
      <c r="C110" s="44"/>
      <c r="D110" s="221" t="s">
        <v>142</v>
      </c>
      <c r="E110" s="44"/>
      <c r="F110" s="222" t="s">
        <v>569</v>
      </c>
      <c r="G110" s="44"/>
      <c r="H110" s="44"/>
      <c r="I110" s="223"/>
      <c r="J110" s="44"/>
      <c r="K110" s="44"/>
      <c r="L110" s="48"/>
      <c r="M110" s="224"/>
      <c r="N110" s="225"/>
      <c r="O110" s="88"/>
      <c r="P110" s="88"/>
      <c r="Q110" s="88"/>
      <c r="R110" s="88"/>
      <c r="S110" s="88"/>
      <c r="T110" s="89"/>
      <c r="U110" s="42"/>
      <c r="V110" s="42"/>
      <c r="W110" s="42"/>
      <c r="X110" s="42"/>
      <c r="Y110" s="42"/>
      <c r="Z110" s="42"/>
      <c r="AA110" s="42"/>
      <c r="AB110" s="42"/>
      <c r="AC110" s="42"/>
      <c r="AD110" s="42"/>
      <c r="AE110" s="42"/>
      <c r="AT110" s="20" t="s">
        <v>142</v>
      </c>
      <c r="AU110" s="20" t="s">
        <v>88</v>
      </c>
    </row>
    <row r="111" s="2" customFormat="1" ht="16.5" customHeight="1">
      <c r="A111" s="42"/>
      <c r="B111" s="43"/>
      <c r="C111" s="260" t="s">
        <v>279</v>
      </c>
      <c r="D111" s="260" t="s">
        <v>227</v>
      </c>
      <c r="E111" s="261" t="s">
        <v>570</v>
      </c>
      <c r="F111" s="262" t="s">
        <v>571</v>
      </c>
      <c r="G111" s="263" t="s">
        <v>479</v>
      </c>
      <c r="H111" s="264">
        <v>6</v>
      </c>
      <c r="I111" s="265"/>
      <c r="J111" s="266">
        <f>ROUND(I111*H111,2)</f>
        <v>0</v>
      </c>
      <c r="K111" s="262" t="s">
        <v>139</v>
      </c>
      <c r="L111" s="267"/>
      <c r="M111" s="268" t="s">
        <v>34</v>
      </c>
      <c r="N111" s="269" t="s">
        <v>50</v>
      </c>
      <c r="O111" s="88"/>
      <c r="P111" s="217">
        <f>O111*H111</f>
        <v>0</v>
      </c>
      <c r="Q111" s="217">
        <v>0.00958</v>
      </c>
      <c r="R111" s="217">
        <f>Q111*H111</f>
        <v>0.057480000000000003</v>
      </c>
      <c r="S111" s="217">
        <v>0</v>
      </c>
      <c r="T111" s="218">
        <f>S111*H111</f>
        <v>0</v>
      </c>
      <c r="U111" s="42"/>
      <c r="V111" s="42"/>
      <c r="W111" s="42"/>
      <c r="X111" s="42"/>
      <c r="Y111" s="42"/>
      <c r="Z111" s="42"/>
      <c r="AA111" s="42"/>
      <c r="AB111" s="42"/>
      <c r="AC111" s="42"/>
      <c r="AD111" s="42"/>
      <c r="AE111" s="42"/>
      <c r="AR111" s="219" t="s">
        <v>230</v>
      </c>
      <c r="AT111" s="219" t="s">
        <v>227</v>
      </c>
      <c r="AU111" s="219" t="s">
        <v>88</v>
      </c>
      <c r="AY111" s="20" t="s">
        <v>132</v>
      </c>
      <c r="BE111" s="220">
        <f>IF(N111="základní",J111,0)</f>
        <v>0</v>
      </c>
      <c r="BF111" s="220">
        <f>IF(N111="snížená",J111,0)</f>
        <v>0</v>
      </c>
      <c r="BG111" s="220">
        <f>IF(N111="zákl. přenesená",J111,0)</f>
        <v>0</v>
      </c>
      <c r="BH111" s="220">
        <f>IF(N111="sníž. přenesená",J111,0)</f>
        <v>0</v>
      </c>
      <c r="BI111" s="220">
        <f>IF(N111="nulová",J111,0)</f>
        <v>0</v>
      </c>
      <c r="BJ111" s="20" t="s">
        <v>23</v>
      </c>
      <c r="BK111" s="220">
        <f>ROUND(I111*H111,2)</f>
        <v>0</v>
      </c>
      <c r="BL111" s="20" t="s">
        <v>211</v>
      </c>
      <c r="BM111" s="219" t="s">
        <v>572</v>
      </c>
    </row>
    <row r="112" s="2" customFormat="1" ht="16.5" customHeight="1">
      <c r="A112" s="42"/>
      <c r="B112" s="43"/>
      <c r="C112" s="208" t="s">
        <v>7</v>
      </c>
      <c r="D112" s="208" t="s">
        <v>135</v>
      </c>
      <c r="E112" s="209" t="s">
        <v>573</v>
      </c>
      <c r="F112" s="210" t="s">
        <v>574</v>
      </c>
      <c r="G112" s="211" t="s">
        <v>275</v>
      </c>
      <c r="H112" s="212">
        <v>194.69999999999999</v>
      </c>
      <c r="I112" s="213"/>
      <c r="J112" s="214">
        <f>ROUND(I112*H112,2)</f>
        <v>0</v>
      </c>
      <c r="K112" s="210" t="s">
        <v>264</v>
      </c>
      <c r="L112" s="48"/>
      <c r="M112" s="215" t="s">
        <v>34</v>
      </c>
      <c r="N112" s="216" t="s">
        <v>50</v>
      </c>
      <c r="O112" s="88"/>
      <c r="P112" s="217">
        <f>O112*H112</f>
        <v>0</v>
      </c>
      <c r="Q112" s="217">
        <v>0</v>
      </c>
      <c r="R112" s="217">
        <f>Q112*H112</f>
        <v>0</v>
      </c>
      <c r="S112" s="217">
        <v>0</v>
      </c>
      <c r="T112" s="218">
        <f>S112*H112</f>
        <v>0</v>
      </c>
      <c r="U112" s="42"/>
      <c r="V112" s="42"/>
      <c r="W112" s="42"/>
      <c r="X112" s="42"/>
      <c r="Y112" s="42"/>
      <c r="Z112" s="42"/>
      <c r="AA112" s="42"/>
      <c r="AB112" s="42"/>
      <c r="AC112" s="42"/>
      <c r="AD112" s="42"/>
      <c r="AE112" s="42"/>
      <c r="AR112" s="219" t="s">
        <v>140</v>
      </c>
      <c r="AT112" s="219" t="s">
        <v>135</v>
      </c>
      <c r="AU112" s="219" t="s">
        <v>88</v>
      </c>
      <c r="AY112" s="20" t="s">
        <v>132</v>
      </c>
      <c r="BE112" s="220">
        <f>IF(N112="základní",J112,0)</f>
        <v>0</v>
      </c>
      <c r="BF112" s="220">
        <f>IF(N112="snížená",J112,0)</f>
        <v>0</v>
      </c>
      <c r="BG112" s="220">
        <f>IF(N112="zákl. přenesená",J112,0)</f>
        <v>0</v>
      </c>
      <c r="BH112" s="220">
        <f>IF(N112="sníž. přenesená",J112,0)</f>
        <v>0</v>
      </c>
      <c r="BI112" s="220">
        <f>IF(N112="nulová",J112,0)</f>
        <v>0</v>
      </c>
      <c r="BJ112" s="20" t="s">
        <v>23</v>
      </c>
      <c r="BK112" s="220">
        <f>ROUND(I112*H112,2)</f>
        <v>0</v>
      </c>
      <c r="BL112" s="20" t="s">
        <v>140</v>
      </c>
      <c r="BM112" s="219" t="s">
        <v>575</v>
      </c>
    </row>
    <row r="113" s="2" customFormat="1" ht="16.5" customHeight="1">
      <c r="A113" s="42"/>
      <c r="B113" s="43"/>
      <c r="C113" s="208" t="s">
        <v>311</v>
      </c>
      <c r="D113" s="208" t="s">
        <v>135</v>
      </c>
      <c r="E113" s="209" t="s">
        <v>576</v>
      </c>
      <c r="F113" s="210" t="s">
        <v>577</v>
      </c>
      <c r="G113" s="211" t="s">
        <v>275</v>
      </c>
      <c r="H113" s="212">
        <v>251.435</v>
      </c>
      <c r="I113" s="213"/>
      <c r="J113" s="214">
        <f>ROUND(I113*H113,2)</f>
        <v>0</v>
      </c>
      <c r="K113" s="210" t="s">
        <v>264</v>
      </c>
      <c r="L113" s="48"/>
      <c r="M113" s="215" t="s">
        <v>34</v>
      </c>
      <c r="N113" s="216" t="s">
        <v>50</v>
      </c>
      <c r="O113" s="88"/>
      <c r="P113" s="217">
        <f>O113*H113</f>
        <v>0</v>
      </c>
      <c r="Q113" s="217">
        <v>0</v>
      </c>
      <c r="R113" s="217">
        <f>Q113*H113</f>
        <v>0</v>
      </c>
      <c r="S113" s="217">
        <v>0</v>
      </c>
      <c r="T113" s="218">
        <f>S113*H113</f>
        <v>0</v>
      </c>
      <c r="U113" s="42"/>
      <c r="V113" s="42"/>
      <c r="W113" s="42"/>
      <c r="X113" s="42"/>
      <c r="Y113" s="42"/>
      <c r="Z113" s="42"/>
      <c r="AA113" s="42"/>
      <c r="AB113" s="42"/>
      <c r="AC113" s="42"/>
      <c r="AD113" s="42"/>
      <c r="AE113" s="42"/>
      <c r="AR113" s="219" t="s">
        <v>140</v>
      </c>
      <c r="AT113" s="219" t="s">
        <v>135</v>
      </c>
      <c r="AU113" s="219" t="s">
        <v>88</v>
      </c>
      <c r="AY113" s="20" t="s">
        <v>132</v>
      </c>
      <c r="BE113" s="220">
        <f>IF(N113="základní",J113,0)</f>
        <v>0</v>
      </c>
      <c r="BF113" s="220">
        <f>IF(N113="snížená",J113,0)</f>
        <v>0</v>
      </c>
      <c r="BG113" s="220">
        <f>IF(N113="zákl. přenesená",J113,0)</f>
        <v>0</v>
      </c>
      <c r="BH113" s="220">
        <f>IF(N113="sníž. přenesená",J113,0)</f>
        <v>0</v>
      </c>
      <c r="BI113" s="220">
        <f>IF(N113="nulová",J113,0)</f>
        <v>0</v>
      </c>
      <c r="BJ113" s="20" t="s">
        <v>23</v>
      </c>
      <c r="BK113" s="220">
        <f>ROUND(I113*H113,2)</f>
        <v>0</v>
      </c>
      <c r="BL113" s="20" t="s">
        <v>140</v>
      </c>
      <c r="BM113" s="219" t="s">
        <v>578</v>
      </c>
    </row>
    <row r="114" s="2" customFormat="1" ht="16.5" customHeight="1">
      <c r="A114" s="42"/>
      <c r="B114" s="43"/>
      <c r="C114" s="208" t="s">
        <v>322</v>
      </c>
      <c r="D114" s="208" t="s">
        <v>135</v>
      </c>
      <c r="E114" s="209" t="s">
        <v>579</v>
      </c>
      <c r="F114" s="210" t="s">
        <v>580</v>
      </c>
      <c r="G114" s="211" t="s">
        <v>275</v>
      </c>
      <c r="H114" s="212">
        <v>700</v>
      </c>
      <c r="I114" s="213"/>
      <c r="J114" s="214">
        <f>ROUND(I114*H114,2)</f>
        <v>0</v>
      </c>
      <c r="K114" s="210" t="s">
        <v>139</v>
      </c>
      <c r="L114" s="48"/>
      <c r="M114" s="215" t="s">
        <v>34</v>
      </c>
      <c r="N114" s="216" t="s">
        <v>50</v>
      </c>
      <c r="O114" s="88"/>
      <c r="P114" s="217">
        <f>O114*H114</f>
        <v>0</v>
      </c>
      <c r="Q114" s="217">
        <v>0</v>
      </c>
      <c r="R114" s="217">
        <f>Q114*H114</f>
        <v>0</v>
      </c>
      <c r="S114" s="217">
        <v>0</v>
      </c>
      <c r="T114" s="218">
        <f>S114*H114</f>
        <v>0</v>
      </c>
      <c r="U114" s="42"/>
      <c r="V114" s="42"/>
      <c r="W114" s="42"/>
      <c r="X114" s="42"/>
      <c r="Y114" s="42"/>
      <c r="Z114" s="42"/>
      <c r="AA114" s="42"/>
      <c r="AB114" s="42"/>
      <c r="AC114" s="42"/>
      <c r="AD114" s="42"/>
      <c r="AE114" s="42"/>
      <c r="AR114" s="219" t="s">
        <v>211</v>
      </c>
      <c r="AT114" s="219" t="s">
        <v>135</v>
      </c>
      <c r="AU114" s="219" t="s">
        <v>88</v>
      </c>
      <c r="AY114" s="20" t="s">
        <v>132</v>
      </c>
      <c r="BE114" s="220">
        <f>IF(N114="základní",J114,0)</f>
        <v>0</v>
      </c>
      <c r="BF114" s="220">
        <f>IF(N114="snížená",J114,0)</f>
        <v>0</v>
      </c>
      <c r="BG114" s="220">
        <f>IF(N114="zákl. přenesená",J114,0)</f>
        <v>0</v>
      </c>
      <c r="BH114" s="220">
        <f>IF(N114="sníž. přenesená",J114,0)</f>
        <v>0</v>
      </c>
      <c r="BI114" s="220">
        <f>IF(N114="nulová",J114,0)</f>
        <v>0</v>
      </c>
      <c r="BJ114" s="20" t="s">
        <v>23</v>
      </c>
      <c r="BK114" s="220">
        <f>ROUND(I114*H114,2)</f>
        <v>0</v>
      </c>
      <c r="BL114" s="20" t="s">
        <v>211</v>
      </c>
      <c r="BM114" s="219" t="s">
        <v>581</v>
      </c>
    </row>
    <row r="115" s="2" customFormat="1">
      <c r="A115" s="42"/>
      <c r="B115" s="43"/>
      <c r="C115" s="44"/>
      <c r="D115" s="221" t="s">
        <v>142</v>
      </c>
      <c r="E115" s="44"/>
      <c r="F115" s="222" t="s">
        <v>582</v>
      </c>
      <c r="G115" s="44"/>
      <c r="H115" s="44"/>
      <c r="I115" s="223"/>
      <c r="J115" s="44"/>
      <c r="K115" s="44"/>
      <c r="L115" s="48"/>
      <c r="M115" s="224"/>
      <c r="N115" s="225"/>
      <c r="O115" s="88"/>
      <c r="P115" s="88"/>
      <c r="Q115" s="88"/>
      <c r="R115" s="88"/>
      <c r="S115" s="88"/>
      <c r="T115" s="89"/>
      <c r="U115" s="42"/>
      <c r="V115" s="42"/>
      <c r="W115" s="42"/>
      <c r="X115" s="42"/>
      <c r="Y115" s="42"/>
      <c r="Z115" s="42"/>
      <c r="AA115" s="42"/>
      <c r="AB115" s="42"/>
      <c r="AC115" s="42"/>
      <c r="AD115" s="42"/>
      <c r="AE115" s="42"/>
      <c r="AT115" s="20" t="s">
        <v>142</v>
      </c>
      <c r="AU115" s="20" t="s">
        <v>88</v>
      </c>
    </row>
    <row r="116" s="2" customFormat="1">
      <c r="A116" s="42"/>
      <c r="B116" s="43"/>
      <c r="C116" s="44"/>
      <c r="D116" s="228" t="s">
        <v>166</v>
      </c>
      <c r="E116" s="44"/>
      <c r="F116" s="259" t="s">
        <v>583</v>
      </c>
      <c r="G116" s="44"/>
      <c r="H116" s="44"/>
      <c r="I116" s="223"/>
      <c r="J116" s="44"/>
      <c r="K116" s="44"/>
      <c r="L116" s="48"/>
      <c r="M116" s="224"/>
      <c r="N116" s="225"/>
      <c r="O116" s="88"/>
      <c r="P116" s="88"/>
      <c r="Q116" s="88"/>
      <c r="R116" s="88"/>
      <c r="S116" s="88"/>
      <c r="T116" s="89"/>
      <c r="U116" s="42"/>
      <c r="V116" s="42"/>
      <c r="W116" s="42"/>
      <c r="X116" s="42"/>
      <c r="Y116" s="42"/>
      <c r="Z116" s="42"/>
      <c r="AA116" s="42"/>
      <c r="AB116" s="42"/>
      <c r="AC116" s="42"/>
      <c r="AD116" s="42"/>
      <c r="AE116" s="42"/>
      <c r="AT116" s="20" t="s">
        <v>166</v>
      </c>
      <c r="AU116" s="20" t="s">
        <v>88</v>
      </c>
    </row>
    <row r="117" s="14" customFormat="1">
      <c r="A117" s="14"/>
      <c r="B117" s="237"/>
      <c r="C117" s="238"/>
      <c r="D117" s="228" t="s">
        <v>144</v>
      </c>
      <c r="E117" s="239" t="s">
        <v>34</v>
      </c>
      <c r="F117" s="240" t="s">
        <v>584</v>
      </c>
      <c r="G117" s="238"/>
      <c r="H117" s="241">
        <v>700</v>
      </c>
      <c r="I117" s="242"/>
      <c r="J117" s="238"/>
      <c r="K117" s="238"/>
      <c r="L117" s="243"/>
      <c r="M117" s="244"/>
      <c r="N117" s="245"/>
      <c r="O117" s="245"/>
      <c r="P117" s="245"/>
      <c r="Q117" s="245"/>
      <c r="R117" s="245"/>
      <c r="S117" s="245"/>
      <c r="T117" s="246"/>
      <c r="U117" s="14"/>
      <c r="V117" s="14"/>
      <c r="W117" s="14"/>
      <c r="X117" s="14"/>
      <c r="Y117" s="14"/>
      <c r="Z117" s="14"/>
      <c r="AA117" s="14"/>
      <c r="AB117" s="14"/>
      <c r="AC117" s="14"/>
      <c r="AD117" s="14"/>
      <c r="AE117" s="14"/>
      <c r="AT117" s="247" t="s">
        <v>144</v>
      </c>
      <c r="AU117" s="247" t="s">
        <v>88</v>
      </c>
      <c r="AV117" s="14" t="s">
        <v>88</v>
      </c>
      <c r="AW117" s="14" t="s">
        <v>146</v>
      </c>
      <c r="AX117" s="14" t="s">
        <v>23</v>
      </c>
      <c r="AY117" s="247" t="s">
        <v>132</v>
      </c>
    </row>
    <row r="118" s="2" customFormat="1" ht="16.5" customHeight="1">
      <c r="A118" s="42"/>
      <c r="B118" s="43"/>
      <c r="C118" s="260" t="s">
        <v>327</v>
      </c>
      <c r="D118" s="260" t="s">
        <v>227</v>
      </c>
      <c r="E118" s="261" t="s">
        <v>585</v>
      </c>
      <c r="F118" s="262" t="s">
        <v>586</v>
      </c>
      <c r="G118" s="263" t="s">
        <v>510</v>
      </c>
      <c r="H118" s="264">
        <v>92.138000000000005</v>
      </c>
      <c r="I118" s="265"/>
      <c r="J118" s="266">
        <f>ROUND(I118*H118,2)</f>
        <v>0</v>
      </c>
      <c r="K118" s="262" t="s">
        <v>139</v>
      </c>
      <c r="L118" s="267"/>
      <c r="M118" s="268" t="s">
        <v>34</v>
      </c>
      <c r="N118" s="269" t="s">
        <v>50</v>
      </c>
      <c r="O118" s="88"/>
      <c r="P118" s="217">
        <f>O118*H118</f>
        <v>0</v>
      </c>
      <c r="Q118" s="217">
        <v>0.001</v>
      </c>
      <c r="R118" s="217">
        <f>Q118*H118</f>
        <v>0.092138000000000012</v>
      </c>
      <c r="S118" s="217">
        <v>0</v>
      </c>
      <c r="T118" s="218">
        <f>S118*H118</f>
        <v>0</v>
      </c>
      <c r="U118" s="42"/>
      <c r="V118" s="42"/>
      <c r="W118" s="42"/>
      <c r="X118" s="42"/>
      <c r="Y118" s="42"/>
      <c r="Z118" s="42"/>
      <c r="AA118" s="42"/>
      <c r="AB118" s="42"/>
      <c r="AC118" s="42"/>
      <c r="AD118" s="42"/>
      <c r="AE118" s="42"/>
      <c r="AR118" s="219" t="s">
        <v>230</v>
      </c>
      <c r="AT118" s="219" t="s">
        <v>227</v>
      </c>
      <c r="AU118" s="219" t="s">
        <v>88</v>
      </c>
      <c r="AY118" s="20" t="s">
        <v>132</v>
      </c>
      <c r="BE118" s="220">
        <f>IF(N118="základní",J118,0)</f>
        <v>0</v>
      </c>
      <c r="BF118" s="220">
        <f>IF(N118="snížená",J118,0)</f>
        <v>0</v>
      </c>
      <c r="BG118" s="220">
        <f>IF(N118="zákl. přenesená",J118,0)</f>
        <v>0</v>
      </c>
      <c r="BH118" s="220">
        <f>IF(N118="sníž. přenesená",J118,0)</f>
        <v>0</v>
      </c>
      <c r="BI118" s="220">
        <f>IF(N118="nulová",J118,0)</f>
        <v>0</v>
      </c>
      <c r="BJ118" s="20" t="s">
        <v>23</v>
      </c>
      <c r="BK118" s="220">
        <f>ROUND(I118*H118,2)</f>
        <v>0</v>
      </c>
      <c r="BL118" s="20" t="s">
        <v>211</v>
      </c>
      <c r="BM118" s="219" t="s">
        <v>587</v>
      </c>
    </row>
    <row r="119" s="14" customFormat="1">
      <c r="A119" s="14"/>
      <c r="B119" s="237"/>
      <c r="C119" s="238"/>
      <c r="D119" s="228" t="s">
        <v>144</v>
      </c>
      <c r="E119" s="239" t="s">
        <v>34</v>
      </c>
      <c r="F119" s="240" t="s">
        <v>588</v>
      </c>
      <c r="G119" s="238"/>
      <c r="H119" s="241">
        <v>87.75</v>
      </c>
      <c r="I119" s="242"/>
      <c r="J119" s="238"/>
      <c r="K119" s="238"/>
      <c r="L119" s="243"/>
      <c r="M119" s="244"/>
      <c r="N119" s="245"/>
      <c r="O119" s="245"/>
      <c r="P119" s="245"/>
      <c r="Q119" s="245"/>
      <c r="R119" s="245"/>
      <c r="S119" s="245"/>
      <c r="T119" s="246"/>
      <c r="U119" s="14"/>
      <c r="V119" s="14"/>
      <c r="W119" s="14"/>
      <c r="X119" s="14"/>
      <c r="Y119" s="14"/>
      <c r="Z119" s="14"/>
      <c r="AA119" s="14"/>
      <c r="AB119" s="14"/>
      <c r="AC119" s="14"/>
      <c r="AD119" s="14"/>
      <c r="AE119" s="14"/>
      <c r="AT119" s="247" t="s">
        <v>144</v>
      </c>
      <c r="AU119" s="247" t="s">
        <v>88</v>
      </c>
      <c r="AV119" s="14" t="s">
        <v>88</v>
      </c>
      <c r="AW119" s="14" t="s">
        <v>146</v>
      </c>
      <c r="AX119" s="14" t="s">
        <v>23</v>
      </c>
      <c r="AY119" s="247" t="s">
        <v>132</v>
      </c>
    </row>
    <row r="120" s="14" customFormat="1">
      <c r="A120" s="14"/>
      <c r="B120" s="237"/>
      <c r="C120" s="238"/>
      <c r="D120" s="228" t="s">
        <v>144</v>
      </c>
      <c r="E120" s="238"/>
      <c r="F120" s="240" t="s">
        <v>589</v>
      </c>
      <c r="G120" s="238"/>
      <c r="H120" s="241">
        <v>92.138000000000005</v>
      </c>
      <c r="I120" s="242"/>
      <c r="J120" s="238"/>
      <c r="K120" s="238"/>
      <c r="L120" s="243"/>
      <c r="M120" s="244"/>
      <c r="N120" s="245"/>
      <c r="O120" s="245"/>
      <c r="P120" s="245"/>
      <c r="Q120" s="245"/>
      <c r="R120" s="245"/>
      <c r="S120" s="245"/>
      <c r="T120" s="246"/>
      <c r="U120" s="14"/>
      <c r="V120" s="14"/>
      <c r="W120" s="14"/>
      <c r="X120" s="14"/>
      <c r="Y120" s="14"/>
      <c r="Z120" s="14"/>
      <c r="AA120" s="14"/>
      <c r="AB120" s="14"/>
      <c r="AC120" s="14"/>
      <c r="AD120" s="14"/>
      <c r="AE120" s="14"/>
      <c r="AT120" s="247" t="s">
        <v>144</v>
      </c>
      <c r="AU120" s="247" t="s">
        <v>88</v>
      </c>
      <c r="AV120" s="14" t="s">
        <v>88</v>
      </c>
      <c r="AW120" s="14" t="s">
        <v>4</v>
      </c>
      <c r="AX120" s="14" t="s">
        <v>23</v>
      </c>
      <c r="AY120" s="247" t="s">
        <v>132</v>
      </c>
    </row>
    <row r="121" s="2" customFormat="1" ht="16.5" customHeight="1">
      <c r="A121" s="42"/>
      <c r="B121" s="43"/>
      <c r="C121" s="260" t="s">
        <v>334</v>
      </c>
      <c r="D121" s="260" t="s">
        <v>227</v>
      </c>
      <c r="E121" s="261" t="s">
        <v>590</v>
      </c>
      <c r="F121" s="262" t="s">
        <v>591</v>
      </c>
      <c r="G121" s="263" t="s">
        <v>510</v>
      </c>
      <c r="H121" s="264">
        <v>32.549999999999997</v>
      </c>
      <c r="I121" s="265"/>
      <c r="J121" s="266">
        <f>ROUND(I121*H121,2)</f>
        <v>0</v>
      </c>
      <c r="K121" s="262" t="s">
        <v>139</v>
      </c>
      <c r="L121" s="267"/>
      <c r="M121" s="268" t="s">
        <v>34</v>
      </c>
      <c r="N121" s="269" t="s">
        <v>50</v>
      </c>
      <c r="O121" s="88"/>
      <c r="P121" s="217">
        <f>O121*H121</f>
        <v>0</v>
      </c>
      <c r="Q121" s="217">
        <v>0.001</v>
      </c>
      <c r="R121" s="217">
        <f>Q121*H121</f>
        <v>0.032549999999999996</v>
      </c>
      <c r="S121" s="217">
        <v>0</v>
      </c>
      <c r="T121" s="218">
        <f>S121*H121</f>
        <v>0</v>
      </c>
      <c r="U121" s="42"/>
      <c r="V121" s="42"/>
      <c r="W121" s="42"/>
      <c r="X121" s="42"/>
      <c r="Y121" s="42"/>
      <c r="Z121" s="42"/>
      <c r="AA121" s="42"/>
      <c r="AB121" s="42"/>
      <c r="AC121" s="42"/>
      <c r="AD121" s="42"/>
      <c r="AE121" s="42"/>
      <c r="AR121" s="219" t="s">
        <v>230</v>
      </c>
      <c r="AT121" s="219" t="s">
        <v>227</v>
      </c>
      <c r="AU121" s="219" t="s">
        <v>88</v>
      </c>
      <c r="AY121" s="20" t="s">
        <v>132</v>
      </c>
      <c r="BE121" s="220">
        <f>IF(N121="základní",J121,0)</f>
        <v>0</v>
      </c>
      <c r="BF121" s="220">
        <f>IF(N121="snížená",J121,0)</f>
        <v>0</v>
      </c>
      <c r="BG121" s="220">
        <f>IF(N121="zákl. přenesená",J121,0)</f>
        <v>0</v>
      </c>
      <c r="BH121" s="220">
        <f>IF(N121="sníž. přenesená",J121,0)</f>
        <v>0</v>
      </c>
      <c r="BI121" s="220">
        <f>IF(N121="nulová",J121,0)</f>
        <v>0</v>
      </c>
      <c r="BJ121" s="20" t="s">
        <v>23</v>
      </c>
      <c r="BK121" s="220">
        <f>ROUND(I121*H121,2)</f>
        <v>0</v>
      </c>
      <c r="BL121" s="20" t="s">
        <v>211</v>
      </c>
      <c r="BM121" s="219" t="s">
        <v>592</v>
      </c>
    </row>
    <row r="122" s="14" customFormat="1">
      <c r="A122" s="14"/>
      <c r="B122" s="237"/>
      <c r="C122" s="238"/>
      <c r="D122" s="228" t="s">
        <v>144</v>
      </c>
      <c r="E122" s="239" t="s">
        <v>34</v>
      </c>
      <c r="F122" s="240" t="s">
        <v>593</v>
      </c>
      <c r="G122" s="238"/>
      <c r="H122" s="241">
        <v>31</v>
      </c>
      <c r="I122" s="242"/>
      <c r="J122" s="238"/>
      <c r="K122" s="238"/>
      <c r="L122" s="243"/>
      <c r="M122" s="244"/>
      <c r="N122" s="245"/>
      <c r="O122" s="245"/>
      <c r="P122" s="245"/>
      <c r="Q122" s="245"/>
      <c r="R122" s="245"/>
      <c r="S122" s="245"/>
      <c r="T122" s="246"/>
      <c r="U122" s="14"/>
      <c r="V122" s="14"/>
      <c r="W122" s="14"/>
      <c r="X122" s="14"/>
      <c r="Y122" s="14"/>
      <c r="Z122" s="14"/>
      <c r="AA122" s="14"/>
      <c r="AB122" s="14"/>
      <c r="AC122" s="14"/>
      <c r="AD122" s="14"/>
      <c r="AE122" s="14"/>
      <c r="AT122" s="247" t="s">
        <v>144</v>
      </c>
      <c r="AU122" s="247" t="s">
        <v>88</v>
      </c>
      <c r="AV122" s="14" t="s">
        <v>88</v>
      </c>
      <c r="AW122" s="14" t="s">
        <v>146</v>
      </c>
      <c r="AX122" s="14" t="s">
        <v>23</v>
      </c>
      <c r="AY122" s="247" t="s">
        <v>132</v>
      </c>
    </row>
    <row r="123" s="14" customFormat="1">
      <c r="A123" s="14"/>
      <c r="B123" s="237"/>
      <c r="C123" s="238"/>
      <c r="D123" s="228" t="s">
        <v>144</v>
      </c>
      <c r="E123" s="238"/>
      <c r="F123" s="240" t="s">
        <v>594</v>
      </c>
      <c r="G123" s="238"/>
      <c r="H123" s="241">
        <v>32.549999999999997</v>
      </c>
      <c r="I123" s="242"/>
      <c r="J123" s="238"/>
      <c r="K123" s="238"/>
      <c r="L123" s="243"/>
      <c r="M123" s="244"/>
      <c r="N123" s="245"/>
      <c r="O123" s="245"/>
      <c r="P123" s="245"/>
      <c r="Q123" s="245"/>
      <c r="R123" s="245"/>
      <c r="S123" s="245"/>
      <c r="T123" s="246"/>
      <c r="U123" s="14"/>
      <c r="V123" s="14"/>
      <c r="W123" s="14"/>
      <c r="X123" s="14"/>
      <c r="Y123" s="14"/>
      <c r="Z123" s="14"/>
      <c r="AA123" s="14"/>
      <c r="AB123" s="14"/>
      <c r="AC123" s="14"/>
      <c r="AD123" s="14"/>
      <c r="AE123" s="14"/>
      <c r="AT123" s="247" t="s">
        <v>144</v>
      </c>
      <c r="AU123" s="247" t="s">
        <v>88</v>
      </c>
      <c r="AV123" s="14" t="s">
        <v>88</v>
      </c>
      <c r="AW123" s="14" t="s">
        <v>4</v>
      </c>
      <c r="AX123" s="14" t="s">
        <v>23</v>
      </c>
      <c r="AY123" s="247" t="s">
        <v>132</v>
      </c>
    </row>
    <row r="124" s="2" customFormat="1" ht="16.5" customHeight="1">
      <c r="A124" s="42"/>
      <c r="B124" s="43"/>
      <c r="C124" s="260" t="s">
        <v>339</v>
      </c>
      <c r="D124" s="260" t="s">
        <v>227</v>
      </c>
      <c r="E124" s="261" t="s">
        <v>595</v>
      </c>
      <c r="F124" s="262" t="s">
        <v>596</v>
      </c>
      <c r="G124" s="263" t="s">
        <v>479</v>
      </c>
      <c r="H124" s="264">
        <v>250</v>
      </c>
      <c r="I124" s="265"/>
      <c r="J124" s="266">
        <f>ROUND(I124*H124,2)</f>
        <v>0</v>
      </c>
      <c r="K124" s="262" t="s">
        <v>139</v>
      </c>
      <c r="L124" s="267"/>
      <c r="M124" s="268" t="s">
        <v>34</v>
      </c>
      <c r="N124" s="269" t="s">
        <v>50</v>
      </c>
      <c r="O124" s="88"/>
      <c r="P124" s="217">
        <f>O124*H124</f>
        <v>0</v>
      </c>
      <c r="Q124" s="217">
        <v>0.00013999999999999999</v>
      </c>
      <c r="R124" s="217">
        <f>Q124*H124</f>
        <v>0.034999999999999996</v>
      </c>
      <c r="S124" s="217">
        <v>0</v>
      </c>
      <c r="T124" s="218">
        <f>S124*H124</f>
        <v>0</v>
      </c>
      <c r="U124" s="42"/>
      <c r="V124" s="42"/>
      <c r="W124" s="42"/>
      <c r="X124" s="42"/>
      <c r="Y124" s="42"/>
      <c r="Z124" s="42"/>
      <c r="AA124" s="42"/>
      <c r="AB124" s="42"/>
      <c r="AC124" s="42"/>
      <c r="AD124" s="42"/>
      <c r="AE124" s="42"/>
      <c r="AR124" s="219" t="s">
        <v>230</v>
      </c>
      <c r="AT124" s="219" t="s">
        <v>227</v>
      </c>
      <c r="AU124" s="219" t="s">
        <v>88</v>
      </c>
      <c r="AY124" s="20" t="s">
        <v>132</v>
      </c>
      <c r="BE124" s="220">
        <f>IF(N124="základní",J124,0)</f>
        <v>0</v>
      </c>
      <c r="BF124" s="220">
        <f>IF(N124="snížená",J124,0)</f>
        <v>0</v>
      </c>
      <c r="BG124" s="220">
        <f>IF(N124="zákl. přenesená",J124,0)</f>
        <v>0</v>
      </c>
      <c r="BH124" s="220">
        <f>IF(N124="sníž. přenesená",J124,0)</f>
        <v>0</v>
      </c>
      <c r="BI124" s="220">
        <f>IF(N124="nulová",J124,0)</f>
        <v>0</v>
      </c>
      <c r="BJ124" s="20" t="s">
        <v>23</v>
      </c>
      <c r="BK124" s="220">
        <f>ROUND(I124*H124,2)</f>
        <v>0</v>
      </c>
      <c r="BL124" s="20" t="s">
        <v>211</v>
      </c>
      <c r="BM124" s="219" t="s">
        <v>597</v>
      </c>
    </row>
    <row r="125" s="2" customFormat="1" ht="16.5" customHeight="1">
      <c r="A125" s="42"/>
      <c r="B125" s="43"/>
      <c r="C125" s="260" t="s">
        <v>344</v>
      </c>
      <c r="D125" s="260" t="s">
        <v>227</v>
      </c>
      <c r="E125" s="261" t="s">
        <v>598</v>
      </c>
      <c r="F125" s="262" t="s">
        <v>599</v>
      </c>
      <c r="G125" s="263" t="s">
        <v>479</v>
      </c>
      <c r="H125" s="264">
        <v>280</v>
      </c>
      <c r="I125" s="265"/>
      <c r="J125" s="266">
        <f>ROUND(I125*H125,2)</f>
        <v>0</v>
      </c>
      <c r="K125" s="262" t="s">
        <v>139</v>
      </c>
      <c r="L125" s="267"/>
      <c r="M125" s="268" t="s">
        <v>34</v>
      </c>
      <c r="N125" s="269" t="s">
        <v>50</v>
      </c>
      <c r="O125" s="88"/>
      <c r="P125" s="217">
        <f>O125*H125</f>
        <v>0</v>
      </c>
      <c r="Q125" s="217">
        <v>0.00021000000000000001</v>
      </c>
      <c r="R125" s="217">
        <f>Q125*H125</f>
        <v>0.058800000000000005</v>
      </c>
      <c r="S125" s="217">
        <v>0</v>
      </c>
      <c r="T125" s="218">
        <f>S125*H125</f>
        <v>0</v>
      </c>
      <c r="U125" s="42"/>
      <c r="V125" s="42"/>
      <c r="W125" s="42"/>
      <c r="X125" s="42"/>
      <c r="Y125" s="42"/>
      <c r="Z125" s="42"/>
      <c r="AA125" s="42"/>
      <c r="AB125" s="42"/>
      <c r="AC125" s="42"/>
      <c r="AD125" s="42"/>
      <c r="AE125" s="42"/>
      <c r="AR125" s="219" t="s">
        <v>230</v>
      </c>
      <c r="AT125" s="219" t="s">
        <v>227</v>
      </c>
      <c r="AU125" s="219" t="s">
        <v>88</v>
      </c>
      <c r="AY125" s="20" t="s">
        <v>132</v>
      </c>
      <c r="BE125" s="220">
        <f>IF(N125="základní",J125,0)</f>
        <v>0</v>
      </c>
      <c r="BF125" s="220">
        <f>IF(N125="snížená",J125,0)</f>
        <v>0</v>
      </c>
      <c r="BG125" s="220">
        <f>IF(N125="zákl. přenesená",J125,0)</f>
        <v>0</v>
      </c>
      <c r="BH125" s="220">
        <f>IF(N125="sníž. přenesená",J125,0)</f>
        <v>0</v>
      </c>
      <c r="BI125" s="220">
        <f>IF(N125="nulová",J125,0)</f>
        <v>0</v>
      </c>
      <c r="BJ125" s="20" t="s">
        <v>23</v>
      </c>
      <c r="BK125" s="220">
        <f>ROUND(I125*H125,2)</f>
        <v>0</v>
      </c>
      <c r="BL125" s="20" t="s">
        <v>211</v>
      </c>
      <c r="BM125" s="219" t="s">
        <v>600</v>
      </c>
    </row>
    <row r="126" s="2" customFormat="1" ht="16.5" customHeight="1">
      <c r="A126" s="42"/>
      <c r="B126" s="43"/>
      <c r="C126" s="208" t="s">
        <v>351</v>
      </c>
      <c r="D126" s="208" t="s">
        <v>135</v>
      </c>
      <c r="E126" s="209" t="s">
        <v>601</v>
      </c>
      <c r="F126" s="210" t="s">
        <v>602</v>
      </c>
      <c r="G126" s="211" t="s">
        <v>479</v>
      </c>
      <c r="H126" s="212">
        <v>10</v>
      </c>
      <c r="I126" s="213"/>
      <c r="J126" s="214">
        <f>ROUND(I126*H126,2)</f>
        <v>0</v>
      </c>
      <c r="K126" s="210" t="s">
        <v>139</v>
      </c>
      <c r="L126" s="48"/>
      <c r="M126" s="215" t="s">
        <v>34</v>
      </c>
      <c r="N126" s="216" t="s">
        <v>50</v>
      </c>
      <c r="O126" s="88"/>
      <c r="P126" s="217">
        <f>O126*H126</f>
        <v>0</v>
      </c>
      <c r="Q126" s="217">
        <v>0</v>
      </c>
      <c r="R126" s="217">
        <f>Q126*H126</f>
        <v>0</v>
      </c>
      <c r="S126" s="217">
        <v>0</v>
      </c>
      <c r="T126" s="218">
        <f>S126*H126</f>
        <v>0</v>
      </c>
      <c r="U126" s="42"/>
      <c r="V126" s="42"/>
      <c r="W126" s="42"/>
      <c r="X126" s="42"/>
      <c r="Y126" s="42"/>
      <c r="Z126" s="42"/>
      <c r="AA126" s="42"/>
      <c r="AB126" s="42"/>
      <c r="AC126" s="42"/>
      <c r="AD126" s="42"/>
      <c r="AE126" s="42"/>
      <c r="AR126" s="219" t="s">
        <v>211</v>
      </c>
      <c r="AT126" s="219" t="s">
        <v>135</v>
      </c>
      <c r="AU126" s="219" t="s">
        <v>88</v>
      </c>
      <c r="AY126" s="20" t="s">
        <v>132</v>
      </c>
      <c r="BE126" s="220">
        <f>IF(N126="základní",J126,0)</f>
        <v>0</v>
      </c>
      <c r="BF126" s="220">
        <f>IF(N126="snížená",J126,0)</f>
        <v>0</v>
      </c>
      <c r="BG126" s="220">
        <f>IF(N126="zákl. přenesená",J126,0)</f>
        <v>0</v>
      </c>
      <c r="BH126" s="220">
        <f>IF(N126="sníž. přenesená",J126,0)</f>
        <v>0</v>
      </c>
      <c r="BI126" s="220">
        <f>IF(N126="nulová",J126,0)</f>
        <v>0</v>
      </c>
      <c r="BJ126" s="20" t="s">
        <v>23</v>
      </c>
      <c r="BK126" s="220">
        <f>ROUND(I126*H126,2)</f>
        <v>0</v>
      </c>
      <c r="BL126" s="20" t="s">
        <v>211</v>
      </c>
      <c r="BM126" s="219" t="s">
        <v>603</v>
      </c>
    </row>
    <row r="127" s="2" customFormat="1">
      <c r="A127" s="42"/>
      <c r="B127" s="43"/>
      <c r="C127" s="44"/>
      <c r="D127" s="221" t="s">
        <v>142</v>
      </c>
      <c r="E127" s="44"/>
      <c r="F127" s="222" t="s">
        <v>604</v>
      </c>
      <c r="G127" s="44"/>
      <c r="H127" s="44"/>
      <c r="I127" s="223"/>
      <c r="J127" s="44"/>
      <c r="K127" s="44"/>
      <c r="L127" s="48"/>
      <c r="M127" s="224"/>
      <c r="N127" s="225"/>
      <c r="O127" s="88"/>
      <c r="P127" s="88"/>
      <c r="Q127" s="88"/>
      <c r="R127" s="88"/>
      <c r="S127" s="88"/>
      <c r="T127" s="89"/>
      <c r="U127" s="42"/>
      <c r="V127" s="42"/>
      <c r="W127" s="42"/>
      <c r="X127" s="42"/>
      <c r="Y127" s="42"/>
      <c r="Z127" s="42"/>
      <c r="AA127" s="42"/>
      <c r="AB127" s="42"/>
      <c r="AC127" s="42"/>
      <c r="AD127" s="42"/>
      <c r="AE127" s="42"/>
      <c r="AT127" s="20" t="s">
        <v>142</v>
      </c>
      <c r="AU127" s="20" t="s">
        <v>88</v>
      </c>
    </row>
    <row r="128" s="2" customFormat="1" ht="16.5" customHeight="1">
      <c r="A128" s="42"/>
      <c r="B128" s="43"/>
      <c r="C128" s="260" t="s">
        <v>359</v>
      </c>
      <c r="D128" s="260" t="s">
        <v>227</v>
      </c>
      <c r="E128" s="261" t="s">
        <v>605</v>
      </c>
      <c r="F128" s="262" t="s">
        <v>606</v>
      </c>
      <c r="G128" s="263" t="s">
        <v>479</v>
      </c>
      <c r="H128" s="264">
        <v>10</v>
      </c>
      <c r="I128" s="265"/>
      <c r="J128" s="266">
        <f>ROUND(I128*H128,2)</f>
        <v>0</v>
      </c>
      <c r="K128" s="262" t="s">
        <v>139</v>
      </c>
      <c r="L128" s="267"/>
      <c r="M128" s="268" t="s">
        <v>34</v>
      </c>
      <c r="N128" s="269" t="s">
        <v>50</v>
      </c>
      <c r="O128" s="88"/>
      <c r="P128" s="217">
        <f>O128*H128</f>
        <v>0</v>
      </c>
      <c r="Q128" s="217">
        <v>0.00022000000000000001</v>
      </c>
      <c r="R128" s="217">
        <f>Q128*H128</f>
        <v>0.0022000000000000001</v>
      </c>
      <c r="S128" s="217">
        <v>0</v>
      </c>
      <c r="T128" s="218">
        <f>S128*H128</f>
        <v>0</v>
      </c>
      <c r="U128" s="42"/>
      <c r="V128" s="42"/>
      <c r="W128" s="42"/>
      <c r="X128" s="42"/>
      <c r="Y128" s="42"/>
      <c r="Z128" s="42"/>
      <c r="AA128" s="42"/>
      <c r="AB128" s="42"/>
      <c r="AC128" s="42"/>
      <c r="AD128" s="42"/>
      <c r="AE128" s="42"/>
      <c r="AR128" s="219" t="s">
        <v>230</v>
      </c>
      <c r="AT128" s="219" t="s">
        <v>227</v>
      </c>
      <c r="AU128" s="219" t="s">
        <v>88</v>
      </c>
      <c r="AY128" s="20" t="s">
        <v>132</v>
      </c>
      <c r="BE128" s="220">
        <f>IF(N128="základní",J128,0)</f>
        <v>0</v>
      </c>
      <c r="BF128" s="220">
        <f>IF(N128="snížená",J128,0)</f>
        <v>0</v>
      </c>
      <c r="BG128" s="220">
        <f>IF(N128="zákl. přenesená",J128,0)</f>
        <v>0</v>
      </c>
      <c r="BH128" s="220">
        <f>IF(N128="sníž. přenesená",J128,0)</f>
        <v>0</v>
      </c>
      <c r="BI128" s="220">
        <f>IF(N128="nulová",J128,0)</f>
        <v>0</v>
      </c>
      <c r="BJ128" s="20" t="s">
        <v>23</v>
      </c>
      <c r="BK128" s="220">
        <f>ROUND(I128*H128,2)</f>
        <v>0</v>
      </c>
      <c r="BL128" s="20" t="s">
        <v>211</v>
      </c>
      <c r="BM128" s="219" t="s">
        <v>607</v>
      </c>
    </row>
    <row r="129" s="2" customFormat="1" ht="16.5" customHeight="1">
      <c r="A129" s="42"/>
      <c r="B129" s="43"/>
      <c r="C129" s="208" t="s">
        <v>364</v>
      </c>
      <c r="D129" s="208" t="s">
        <v>135</v>
      </c>
      <c r="E129" s="209" t="s">
        <v>608</v>
      </c>
      <c r="F129" s="210" t="s">
        <v>609</v>
      </c>
      <c r="G129" s="211" t="s">
        <v>479</v>
      </c>
      <c r="H129" s="212">
        <v>87</v>
      </c>
      <c r="I129" s="213"/>
      <c r="J129" s="214">
        <f>ROUND(I129*H129,2)</f>
        <v>0</v>
      </c>
      <c r="K129" s="210" t="s">
        <v>139</v>
      </c>
      <c r="L129" s="48"/>
      <c r="M129" s="215" t="s">
        <v>34</v>
      </c>
      <c r="N129" s="216" t="s">
        <v>50</v>
      </c>
      <c r="O129" s="88"/>
      <c r="P129" s="217">
        <f>O129*H129</f>
        <v>0</v>
      </c>
      <c r="Q129" s="217">
        <v>0</v>
      </c>
      <c r="R129" s="217">
        <f>Q129*H129</f>
        <v>0</v>
      </c>
      <c r="S129" s="217">
        <v>0</v>
      </c>
      <c r="T129" s="218">
        <f>S129*H129</f>
        <v>0</v>
      </c>
      <c r="U129" s="42"/>
      <c r="V129" s="42"/>
      <c r="W129" s="42"/>
      <c r="X129" s="42"/>
      <c r="Y129" s="42"/>
      <c r="Z129" s="42"/>
      <c r="AA129" s="42"/>
      <c r="AB129" s="42"/>
      <c r="AC129" s="42"/>
      <c r="AD129" s="42"/>
      <c r="AE129" s="42"/>
      <c r="AR129" s="219" t="s">
        <v>211</v>
      </c>
      <c r="AT129" s="219" t="s">
        <v>135</v>
      </c>
      <c r="AU129" s="219" t="s">
        <v>88</v>
      </c>
      <c r="AY129" s="20" t="s">
        <v>132</v>
      </c>
      <c r="BE129" s="220">
        <f>IF(N129="základní",J129,0)</f>
        <v>0</v>
      </c>
      <c r="BF129" s="220">
        <f>IF(N129="snížená",J129,0)</f>
        <v>0</v>
      </c>
      <c r="BG129" s="220">
        <f>IF(N129="zákl. přenesená",J129,0)</f>
        <v>0</v>
      </c>
      <c r="BH129" s="220">
        <f>IF(N129="sníž. přenesená",J129,0)</f>
        <v>0</v>
      </c>
      <c r="BI129" s="220">
        <f>IF(N129="nulová",J129,0)</f>
        <v>0</v>
      </c>
      <c r="BJ129" s="20" t="s">
        <v>23</v>
      </c>
      <c r="BK129" s="220">
        <f>ROUND(I129*H129,2)</f>
        <v>0</v>
      </c>
      <c r="BL129" s="20" t="s">
        <v>211</v>
      </c>
      <c r="BM129" s="219" t="s">
        <v>610</v>
      </c>
    </row>
    <row r="130" s="2" customFormat="1">
      <c r="A130" s="42"/>
      <c r="B130" s="43"/>
      <c r="C130" s="44"/>
      <c r="D130" s="221" t="s">
        <v>142</v>
      </c>
      <c r="E130" s="44"/>
      <c r="F130" s="222" t="s">
        <v>611</v>
      </c>
      <c r="G130" s="44"/>
      <c r="H130" s="44"/>
      <c r="I130" s="223"/>
      <c r="J130" s="44"/>
      <c r="K130" s="44"/>
      <c r="L130" s="48"/>
      <c r="M130" s="224"/>
      <c r="N130" s="225"/>
      <c r="O130" s="88"/>
      <c r="P130" s="88"/>
      <c r="Q130" s="88"/>
      <c r="R130" s="88"/>
      <c r="S130" s="88"/>
      <c r="T130" s="89"/>
      <c r="U130" s="42"/>
      <c r="V130" s="42"/>
      <c r="W130" s="42"/>
      <c r="X130" s="42"/>
      <c r="Y130" s="42"/>
      <c r="Z130" s="42"/>
      <c r="AA130" s="42"/>
      <c r="AB130" s="42"/>
      <c r="AC130" s="42"/>
      <c r="AD130" s="42"/>
      <c r="AE130" s="42"/>
      <c r="AT130" s="20" t="s">
        <v>142</v>
      </c>
      <c r="AU130" s="20" t="s">
        <v>88</v>
      </c>
    </row>
    <row r="131" s="14" customFormat="1">
      <c r="A131" s="14"/>
      <c r="B131" s="237"/>
      <c r="C131" s="238"/>
      <c r="D131" s="228" t="s">
        <v>144</v>
      </c>
      <c r="E131" s="239" t="s">
        <v>34</v>
      </c>
      <c r="F131" s="240" t="s">
        <v>612</v>
      </c>
      <c r="G131" s="238"/>
      <c r="H131" s="241">
        <v>87</v>
      </c>
      <c r="I131" s="242"/>
      <c r="J131" s="238"/>
      <c r="K131" s="238"/>
      <c r="L131" s="243"/>
      <c r="M131" s="244"/>
      <c r="N131" s="245"/>
      <c r="O131" s="245"/>
      <c r="P131" s="245"/>
      <c r="Q131" s="245"/>
      <c r="R131" s="245"/>
      <c r="S131" s="245"/>
      <c r="T131" s="246"/>
      <c r="U131" s="14"/>
      <c r="V131" s="14"/>
      <c r="W131" s="14"/>
      <c r="X131" s="14"/>
      <c r="Y131" s="14"/>
      <c r="Z131" s="14"/>
      <c r="AA131" s="14"/>
      <c r="AB131" s="14"/>
      <c r="AC131" s="14"/>
      <c r="AD131" s="14"/>
      <c r="AE131" s="14"/>
      <c r="AT131" s="247" t="s">
        <v>144</v>
      </c>
      <c r="AU131" s="247" t="s">
        <v>88</v>
      </c>
      <c r="AV131" s="14" t="s">
        <v>88</v>
      </c>
      <c r="AW131" s="14" t="s">
        <v>146</v>
      </c>
      <c r="AX131" s="14" t="s">
        <v>23</v>
      </c>
      <c r="AY131" s="247" t="s">
        <v>132</v>
      </c>
    </row>
    <row r="132" s="2" customFormat="1" ht="16.5" customHeight="1">
      <c r="A132" s="42"/>
      <c r="B132" s="43"/>
      <c r="C132" s="260" t="s">
        <v>371</v>
      </c>
      <c r="D132" s="260" t="s">
        <v>227</v>
      </c>
      <c r="E132" s="261" t="s">
        <v>613</v>
      </c>
      <c r="F132" s="262" t="s">
        <v>614</v>
      </c>
      <c r="G132" s="263" t="s">
        <v>479</v>
      </c>
      <c r="H132" s="264">
        <v>15</v>
      </c>
      <c r="I132" s="265"/>
      <c r="J132" s="266">
        <f>ROUND(I132*H132,2)</f>
        <v>0</v>
      </c>
      <c r="K132" s="262" t="s">
        <v>139</v>
      </c>
      <c r="L132" s="267"/>
      <c r="M132" s="268" t="s">
        <v>34</v>
      </c>
      <c r="N132" s="269" t="s">
        <v>50</v>
      </c>
      <c r="O132" s="88"/>
      <c r="P132" s="217">
        <f>O132*H132</f>
        <v>0</v>
      </c>
      <c r="Q132" s="217">
        <v>0.00013999999999999999</v>
      </c>
      <c r="R132" s="217">
        <f>Q132*H132</f>
        <v>0.0020999999999999999</v>
      </c>
      <c r="S132" s="217">
        <v>0</v>
      </c>
      <c r="T132" s="218">
        <f>S132*H132</f>
        <v>0</v>
      </c>
      <c r="U132" s="42"/>
      <c r="V132" s="42"/>
      <c r="W132" s="42"/>
      <c r="X132" s="42"/>
      <c r="Y132" s="42"/>
      <c r="Z132" s="42"/>
      <c r="AA132" s="42"/>
      <c r="AB132" s="42"/>
      <c r="AC132" s="42"/>
      <c r="AD132" s="42"/>
      <c r="AE132" s="42"/>
      <c r="AR132" s="219" t="s">
        <v>230</v>
      </c>
      <c r="AT132" s="219" t="s">
        <v>227</v>
      </c>
      <c r="AU132" s="219" t="s">
        <v>88</v>
      </c>
      <c r="AY132" s="20" t="s">
        <v>132</v>
      </c>
      <c r="BE132" s="220">
        <f>IF(N132="základní",J132,0)</f>
        <v>0</v>
      </c>
      <c r="BF132" s="220">
        <f>IF(N132="snížená",J132,0)</f>
        <v>0</v>
      </c>
      <c r="BG132" s="220">
        <f>IF(N132="zákl. přenesená",J132,0)</f>
        <v>0</v>
      </c>
      <c r="BH132" s="220">
        <f>IF(N132="sníž. přenesená",J132,0)</f>
        <v>0</v>
      </c>
      <c r="BI132" s="220">
        <f>IF(N132="nulová",J132,0)</f>
        <v>0</v>
      </c>
      <c r="BJ132" s="20" t="s">
        <v>23</v>
      </c>
      <c r="BK132" s="220">
        <f>ROUND(I132*H132,2)</f>
        <v>0</v>
      </c>
      <c r="BL132" s="20" t="s">
        <v>211</v>
      </c>
      <c r="BM132" s="219" t="s">
        <v>615</v>
      </c>
    </row>
    <row r="133" s="2" customFormat="1" ht="16.5" customHeight="1">
      <c r="A133" s="42"/>
      <c r="B133" s="43"/>
      <c r="C133" s="260" t="s">
        <v>230</v>
      </c>
      <c r="D133" s="260" t="s">
        <v>227</v>
      </c>
      <c r="E133" s="261" t="s">
        <v>616</v>
      </c>
      <c r="F133" s="262" t="s">
        <v>617</v>
      </c>
      <c r="G133" s="263" t="s">
        <v>479</v>
      </c>
      <c r="H133" s="264">
        <v>12</v>
      </c>
      <c r="I133" s="265"/>
      <c r="J133" s="266">
        <f>ROUND(I133*H133,2)</f>
        <v>0</v>
      </c>
      <c r="K133" s="262" t="s">
        <v>139</v>
      </c>
      <c r="L133" s="267"/>
      <c r="M133" s="268" t="s">
        <v>34</v>
      </c>
      <c r="N133" s="269" t="s">
        <v>50</v>
      </c>
      <c r="O133" s="88"/>
      <c r="P133" s="217">
        <f>O133*H133</f>
        <v>0</v>
      </c>
      <c r="Q133" s="217">
        <v>0.00022000000000000001</v>
      </c>
      <c r="R133" s="217">
        <f>Q133*H133</f>
        <v>0.00264</v>
      </c>
      <c r="S133" s="217">
        <v>0</v>
      </c>
      <c r="T133" s="218">
        <f>S133*H133</f>
        <v>0</v>
      </c>
      <c r="U133" s="42"/>
      <c r="V133" s="42"/>
      <c r="W133" s="42"/>
      <c r="X133" s="42"/>
      <c r="Y133" s="42"/>
      <c r="Z133" s="42"/>
      <c r="AA133" s="42"/>
      <c r="AB133" s="42"/>
      <c r="AC133" s="42"/>
      <c r="AD133" s="42"/>
      <c r="AE133" s="42"/>
      <c r="AR133" s="219" t="s">
        <v>230</v>
      </c>
      <c r="AT133" s="219" t="s">
        <v>227</v>
      </c>
      <c r="AU133" s="219" t="s">
        <v>88</v>
      </c>
      <c r="AY133" s="20" t="s">
        <v>132</v>
      </c>
      <c r="BE133" s="220">
        <f>IF(N133="základní",J133,0)</f>
        <v>0</v>
      </c>
      <c r="BF133" s="220">
        <f>IF(N133="snížená",J133,0)</f>
        <v>0</v>
      </c>
      <c r="BG133" s="220">
        <f>IF(N133="zákl. přenesená",J133,0)</f>
        <v>0</v>
      </c>
      <c r="BH133" s="220">
        <f>IF(N133="sníž. přenesená",J133,0)</f>
        <v>0</v>
      </c>
      <c r="BI133" s="220">
        <f>IF(N133="nulová",J133,0)</f>
        <v>0</v>
      </c>
      <c r="BJ133" s="20" t="s">
        <v>23</v>
      </c>
      <c r="BK133" s="220">
        <f>ROUND(I133*H133,2)</f>
        <v>0</v>
      </c>
      <c r="BL133" s="20" t="s">
        <v>211</v>
      </c>
      <c r="BM133" s="219" t="s">
        <v>618</v>
      </c>
    </row>
    <row r="134" s="2" customFormat="1" ht="16.5" customHeight="1">
      <c r="A134" s="42"/>
      <c r="B134" s="43"/>
      <c r="C134" s="260" t="s">
        <v>381</v>
      </c>
      <c r="D134" s="260" t="s">
        <v>227</v>
      </c>
      <c r="E134" s="261" t="s">
        <v>619</v>
      </c>
      <c r="F134" s="262" t="s">
        <v>620</v>
      </c>
      <c r="G134" s="263" t="s">
        <v>479</v>
      </c>
      <c r="H134" s="264">
        <v>40</v>
      </c>
      <c r="I134" s="265"/>
      <c r="J134" s="266">
        <f>ROUND(I134*H134,2)</f>
        <v>0</v>
      </c>
      <c r="K134" s="262" t="s">
        <v>139</v>
      </c>
      <c r="L134" s="267"/>
      <c r="M134" s="268" t="s">
        <v>34</v>
      </c>
      <c r="N134" s="269" t="s">
        <v>50</v>
      </c>
      <c r="O134" s="88"/>
      <c r="P134" s="217">
        <f>O134*H134</f>
        <v>0</v>
      </c>
      <c r="Q134" s="217">
        <v>0.00022000000000000001</v>
      </c>
      <c r="R134" s="217">
        <f>Q134*H134</f>
        <v>0.0088000000000000005</v>
      </c>
      <c r="S134" s="217">
        <v>0</v>
      </c>
      <c r="T134" s="218">
        <f>S134*H134</f>
        <v>0</v>
      </c>
      <c r="U134" s="42"/>
      <c r="V134" s="42"/>
      <c r="W134" s="42"/>
      <c r="X134" s="42"/>
      <c r="Y134" s="42"/>
      <c r="Z134" s="42"/>
      <c r="AA134" s="42"/>
      <c r="AB134" s="42"/>
      <c r="AC134" s="42"/>
      <c r="AD134" s="42"/>
      <c r="AE134" s="42"/>
      <c r="AR134" s="219" t="s">
        <v>230</v>
      </c>
      <c r="AT134" s="219" t="s">
        <v>227</v>
      </c>
      <c r="AU134" s="219" t="s">
        <v>88</v>
      </c>
      <c r="AY134" s="20" t="s">
        <v>132</v>
      </c>
      <c r="BE134" s="220">
        <f>IF(N134="základní",J134,0)</f>
        <v>0</v>
      </c>
      <c r="BF134" s="220">
        <f>IF(N134="snížená",J134,0)</f>
        <v>0</v>
      </c>
      <c r="BG134" s="220">
        <f>IF(N134="zákl. přenesená",J134,0)</f>
        <v>0</v>
      </c>
      <c r="BH134" s="220">
        <f>IF(N134="sníž. přenesená",J134,0)</f>
        <v>0</v>
      </c>
      <c r="BI134" s="220">
        <f>IF(N134="nulová",J134,0)</f>
        <v>0</v>
      </c>
      <c r="BJ134" s="20" t="s">
        <v>23</v>
      </c>
      <c r="BK134" s="220">
        <f>ROUND(I134*H134,2)</f>
        <v>0</v>
      </c>
      <c r="BL134" s="20" t="s">
        <v>211</v>
      </c>
      <c r="BM134" s="219" t="s">
        <v>621</v>
      </c>
    </row>
    <row r="135" s="2" customFormat="1" ht="16.5" customHeight="1">
      <c r="A135" s="42"/>
      <c r="B135" s="43"/>
      <c r="C135" s="260" t="s">
        <v>389</v>
      </c>
      <c r="D135" s="260" t="s">
        <v>227</v>
      </c>
      <c r="E135" s="261" t="s">
        <v>622</v>
      </c>
      <c r="F135" s="262" t="s">
        <v>623</v>
      </c>
      <c r="G135" s="263" t="s">
        <v>479</v>
      </c>
      <c r="H135" s="264">
        <v>20</v>
      </c>
      <c r="I135" s="265"/>
      <c r="J135" s="266">
        <f>ROUND(I135*H135,2)</f>
        <v>0</v>
      </c>
      <c r="K135" s="262" t="s">
        <v>139</v>
      </c>
      <c r="L135" s="267"/>
      <c r="M135" s="268" t="s">
        <v>34</v>
      </c>
      <c r="N135" s="269" t="s">
        <v>50</v>
      </c>
      <c r="O135" s="88"/>
      <c r="P135" s="217">
        <f>O135*H135</f>
        <v>0</v>
      </c>
      <c r="Q135" s="217">
        <v>0.00012</v>
      </c>
      <c r="R135" s="217">
        <f>Q135*H135</f>
        <v>0.0024000000000000002</v>
      </c>
      <c r="S135" s="217">
        <v>0</v>
      </c>
      <c r="T135" s="218">
        <f>S135*H135</f>
        <v>0</v>
      </c>
      <c r="U135" s="42"/>
      <c r="V135" s="42"/>
      <c r="W135" s="42"/>
      <c r="X135" s="42"/>
      <c r="Y135" s="42"/>
      <c r="Z135" s="42"/>
      <c r="AA135" s="42"/>
      <c r="AB135" s="42"/>
      <c r="AC135" s="42"/>
      <c r="AD135" s="42"/>
      <c r="AE135" s="42"/>
      <c r="AR135" s="219" t="s">
        <v>230</v>
      </c>
      <c r="AT135" s="219" t="s">
        <v>227</v>
      </c>
      <c r="AU135" s="219" t="s">
        <v>88</v>
      </c>
      <c r="AY135" s="20" t="s">
        <v>132</v>
      </c>
      <c r="BE135" s="220">
        <f>IF(N135="základní",J135,0)</f>
        <v>0</v>
      </c>
      <c r="BF135" s="220">
        <f>IF(N135="snížená",J135,0)</f>
        <v>0</v>
      </c>
      <c r="BG135" s="220">
        <f>IF(N135="zákl. přenesená",J135,0)</f>
        <v>0</v>
      </c>
      <c r="BH135" s="220">
        <f>IF(N135="sníž. přenesená",J135,0)</f>
        <v>0</v>
      </c>
      <c r="BI135" s="220">
        <f>IF(N135="nulová",J135,0)</f>
        <v>0</v>
      </c>
      <c r="BJ135" s="20" t="s">
        <v>23</v>
      </c>
      <c r="BK135" s="220">
        <f>ROUND(I135*H135,2)</f>
        <v>0</v>
      </c>
      <c r="BL135" s="20" t="s">
        <v>211</v>
      </c>
      <c r="BM135" s="219" t="s">
        <v>624</v>
      </c>
    </row>
    <row r="136" s="2" customFormat="1" ht="16.5" customHeight="1">
      <c r="A136" s="42"/>
      <c r="B136" s="43"/>
      <c r="C136" s="208" t="s">
        <v>395</v>
      </c>
      <c r="D136" s="208" t="s">
        <v>135</v>
      </c>
      <c r="E136" s="209" t="s">
        <v>625</v>
      </c>
      <c r="F136" s="210" t="s">
        <v>626</v>
      </c>
      <c r="G136" s="211" t="s">
        <v>479</v>
      </c>
      <c r="H136" s="212">
        <v>36</v>
      </c>
      <c r="I136" s="213"/>
      <c r="J136" s="214">
        <f>ROUND(I136*H136,2)</f>
        <v>0</v>
      </c>
      <c r="K136" s="210" t="s">
        <v>139</v>
      </c>
      <c r="L136" s="48"/>
      <c r="M136" s="215" t="s">
        <v>34</v>
      </c>
      <c r="N136" s="216" t="s">
        <v>50</v>
      </c>
      <c r="O136" s="88"/>
      <c r="P136" s="217">
        <f>O136*H136</f>
        <v>0</v>
      </c>
      <c r="Q136" s="217">
        <v>0</v>
      </c>
      <c r="R136" s="217">
        <f>Q136*H136</f>
        <v>0</v>
      </c>
      <c r="S136" s="217">
        <v>0</v>
      </c>
      <c r="T136" s="218">
        <f>S136*H136</f>
        <v>0</v>
      </c>
      <c r="U136" s="42"/>
      <c r="V136" s="42"/>
      <c r="W136" s="42"/>
      <c r="X136" s="42"/>
      <c r="Y136" s="42"/>
      <c r="Z136" s="42"/>
      <c r="AA136" s="42"/>
      <c r="AB136" s="42"/>
      <c r="AC136" s="42"/>
      <c r="AD136" s="42"/>
      <c r="AE136" s="42"/>
      <c r="AR136" s="219" t="s">
        <v>211</v>
      </c>
      <c r="AT136" s="219" t="s">
        <v>135</v>
      </c>
      <c r="AU136" s="219" t="s">
        <v>88</v>
      </c>
      <c r="AY136" s="20" t="s">
        <v>132</v>
      </c>
      <c r="BE136" s="220">
        <f>IF(N136="základní",J136,0)</f>
        <v>0</v>
      </c>
      <c r="BF136" s="220">
        <f>IF(N136="snížená",J136,0)</f>
        <v>0</v>
      </c>
      <c r="BG136" s="220">
        <f>IF(N136="zákl. přenesená",J136,0)</f>
        <v>0</v>
      </c>
      <c r="BH136" s="220">
        <f>IF(N136="sníž. přenesená",J136,0)</f>
        <v>0</v>
      </c>
      <c r="BI136" s="220">
        <f>IF(N136="nulová",J136,0)</f>
        <v>0</v>
      </c>
      <c r="BJ136" s="20" t="s">
        <v>23</v>
      </c>
      <c r="BK136" s="220">
        <f>ROUND(I136*H136,2)</f>
        <v>0</v>
      </c>
      <c r="BL136" s="20" t="s">
        <v>211</v>
      </c>
      <c r="BM136" s="219" t="s">
        <v>627</v>
      </c>
    </row>
    <row r="137" s="2" customFormat="1">
      <c r="A137" s="42"/>
      <c r="B137" s="43"/>
      <c r="C137" s="44"/>
      <c r="D137" s="221" t="s">
        <v>142</v>
      </c>
      <c r="E137" s="44"/>
      <c r="F137" s="222" t="s">
        <v>628</v>
      </c>
      <c r="G137" s="44"/>
      <c r="H137" s="44"/>
      <c r="I137" s="223"/>
      <c r="J137" s="44"/>
      <c r="K137" s="44"/>
      <c r="L137" s="48"/>
      <c r="M137" s="224"/>
      <c r="N137" s="225"/>
      <c r="O137" s="88"/>
      <c r="P137" s="88"/>
      <c r="Q137" s="88"/>
      <c r="R137" s="88"/>
      <c r="S137" s="88"/>
      <c r="T137" s="89"/>
      <c r="U137" s="42"/>
      <c r="V137" s="42"/>
      <c r="W137" s="42"/>
      <c r="X137" s="42"/>
      <c r="Y137" s="42"/>
      <c r="Z137" s="42"/>
      <c r="AA137" s="42"/>
      <c r="AB137" s="42"/>
      <c r="AC137" s="42"/>
      <c r="AD137" s="42"/>
      <c r="AE137" s="42"/>
      <c r="AT137" s="20" t="s">
        <v>142</v>
      </c>
      <c r="AU137" s="20" t="s">
        <v>88</v>
      </c>
    </row>
    <row r="138" s="14" customFormat="1">
      <c r="A138" s="14"/>
      <c r="B138" s="237"/>
      <c r="C138" s="238"/>
      <c r="D138" s="228" t="s">
        <v>144</v>
      </c>
      <c r="E138" s="239" t="s">
        <v>34</v>
      </c>
      <c r="F138" s="240" t="s">
        <v>629</v>
      </c>
      <c r="G138" s="238"/>
      <c r="H138" s="241">
        <v>36</v>
      </c>
      <c r="I138" s="242"/>
      <c r="J138" s="238"/>
      <c r="K138" s="238"/>
      <c r="L138" s="243"/>
      <c r="M138" s="244"/>
      <c r="N138" s="245"/>
      <c r="O138" s="245"/>
      <c r="P138" s="245"/>
      <c r="Q138" s="245"/>
      <c r="R138" s="245"/>
      <c r="S138" s="245"/>
      <c r="T138" s="246"/>
      <c r="U138" s="14"/>
      <c r="V138" s="14"/>
      <c r="W138" s="14"/>
      <c r="X138" s="14"/>
      <c r="Y138" s="14"/>
      <c r="Z138" s="14"/>
      <c r="AA138" s="14"/>
      <c r="AB138" s="14"/>
      <c r="AC138" s="14"/>
      <c r="AD138" s="14"/>
      <c r="AE138" s="14"/>
      <c r="AT138" s="247" t="s">
        <v>144</v>
      </c>
      <c r="AU138" s="247" t="s">
        <v>88</v>
      </c>
      <c r="AV138" s="14" t="s">
        <v>88</v>
      </c>
      <c r="AW138" s="14" t="s">
        <v>146</v>
      </c>
      <c r="AX138" s="14" t="s">
        <v>23</v>
      </c>
      <c r="AY138" s="247" t="s">
        <v>132</v>
      </c>
    </row>
    <row r="139" s="2" customFormat="1" ht="16.5" customHeight="1">
      <c r="A139" s="42"/>
      <c r="B139" s="43"/>
      <c r="C139" s="260" t="s">
        <v>400</v>
      </c>
      <c r="D139" s="260" t="s">
        <v>227</v>
      </c>
      <c r="E139" s="261" t="s">
        <v>630</v>
      </c>
      <c r="F139" s="262" t="s">
        <v>631</v>
      </c>
      <c r="G139" s="263" t="s">
        <v>479</v>
      </c>
      <c r="H139" s="264">
        <v>12</v>
      </c>
      <c r="I139" s="265"/>
      <c r="J139" s="266">
        <f>ROUND(I139*H139,2)</f>
        <v>0</v>
      </c>
      <c r="K139" s="262" t="s">
        <v>139</v>
      </c>
      <c r="L139" s="267"/>
      <c r="M139" s="268" t="s">
        <v>34</v>
      </c>
      <c r="N139" s="269" t="s">
        <v>50</v>
      </c>
      <c r="O139" s="88"/>
      <c r="P139" s="217">
        <f>O139*H139</f>
        <v>0</v>
      </c>
      <c r="Q139" s="217">
        <v>0.0011000000000000001</v>
      </c>
      <c r="R139" s="217">
        <f>Q139*H139</f>
        <v>0.0132</v>
      </c>
      <c r="S139" s="217">
        <v>0</v>
      </c>
      <c r="T139" s="218">
        <f>S139*H139</f>
        <v>0</v>
      </c>
      <c r="U139" s="42"/>
      <c r="V139" s="42"/>
      <c r="W139" s="42"/>
      <c r="X139" s="42"/>
      <c r="Y139" s="42"/>
      <c r="Z139" s="42"/>
      <c r="AA139" s="42"/>
      <c r="AB139" s="42"/>
      <c r="AC139" s="42"/>
      <c r="AD139" s="42"/>
      <c r="AE139" s="42"/>
      <c r="AR139" s="219" t="s">
        <v>230</v>
      </c>
      <c r="AT139" s="219" t="s">
        <v>227</v>
      </c>
      <c r="AU139" s="219" t="s">
        <v>88</v>
      </c>
      <c r="AY139" s="20" t="s">
        <v>132</v>
      </c>
      <c r="BE139" s="220">
        <f>IF(N139="základní",J139,0)</f>
        <v>0</v>
      </c>
      <c r="BF139" s="220">
        <f>IF(N139="snížená",J139,0)</f>
        <v>0</v>
      </c>
      <c r="BG139" s="220">
        <f>IF(N139="zákl. přenesená",J139,0)</f>
        <v>0</v>
      </c>
      <c r="BH139" s="220">
        <f>IF(N139="sníž. přenesená",J139,0)</f>
        <v>0</v>
      </c>
      <c r="BI139" s="220">
        <f>IF(N139="nulová",J139,0)</f>
        <v>0</v>
      </c>
      <c r="BJ139" s="20" t="s">
        <v>23</v>
      </c>
      <c r="BK139" s="220">
        <f>ROUND(I139*H139,2)</f>
        <v>0</v>
      </c>
      <c r="BL139" s="20" t="s">
        <v>211</v>
      </c>
      <c r="BM139" s="219" t="s">
        <v>632</v>
      </c>
    </row>
    <row r="140" s="2" customFormat="1" ht="16.5" customHeight="1">
      <c r="A140" s="42"/>
      <c r="B140" s="43"/>
      <c r="C140" s="260" t="s">
        <v>410</v>
      </c>
      <c r="D140" s="260" t="s">
        <v>227</v>
      </c>
      <c r="E140" s="261" t="s">
        <v>633</v>
      </c>
      <c r="F140" s="262" t="s">
        <v>634</v>
      </c>
      <c r="G140" s="263" t="s">
        <v>479</v>
      </c>
      <c r="H140" s="264">
        <v>24</v>
      </c>
      <c r="I140" s="265"/>
      <c r="J140" s="266">
        <f>ROUND(I140*H140,2)</f>
        <v>0</v>
      </c>
      <c r="K140" s="262" t="s">
        <v>139</v>
      </c>
      <c r="L140" s="267"/>
      <c r="M140" s="268" t="s">
        <v>34</v>
      </c>
      <c r="N140" s="269" t="s">
        <v>50</v>
      </c>
      <c r="O140" s="88"/>
      <c r="P140" s="217">
        <f>O140*H140</f>
        <v>0</v>
      </c>
      <c r="Q140" s="217">
        <v>0.00038000000000000002</v>
      </c>
      <c r="R140" s="217">
        <f>Q140*H140</f>
        <v>0.0091199999999999996</v>
      </c>
      <c r="S140" s="217">
        <v>0</v>
      </c>
      <c r="T140" s="218">
        <f>S140*H140</f>
        <v>0</v>
      </c>
      <c r="U140" s="42"/>
      <c r="V140" s="42"/>
      <c r="W140" s="42"/>
      <c r="X140" s="42"/>
      <c r="Y140" s="42"/>
      <c r="Z140" s="42"/>
      <c r="AA140" s="42"/>
      <c r="AB140" s="42"/>
      <c r="AC140" s="42"/>
      <c r="AD140" s="42"/>
      <c r="AE140" s="42"/>
      <c r="AR140" s="219" t="s">
        <v>230</v>
      </c>
      <c r="AT140" s="219" t="s">
        <v>227</v>
      </c>
      <c r="AU140" s="219" t="s">
        <v>88</v>
      </c>
      <c r="AY140" s="20" t="s">
        <v>132</v>
      </c>
      <c r="BE140" s="220">
        <f>IF(N140="základní",J140,0)</f>
        <v>0</v>
      </c>
      <c r="BF140" s="220">
        <f>IF(N140="snížená",J140,0)</f>
        <v>0</v>
      </c>
      <c r="BG140" s="220">
        <f>IF(N140="zákl. přenesená",J140,0)</f>
        <v>0</v>
      </c>
      <c r="BH140" s="220">
        <f>IF(N140="sníž. přenesená",J140,0)</f>
        <v>0</v>
      </c>
      <c r="BI140" s="220">
        <f>IF(N140="nulová",J140,0)</f>
        <v>0</v>
      </c>
      <c r="BJ140" s="20" t="s">
        <v>23</v>
      </c>
      <c r="BK140" s="220">
        <f>ROUND(I140*H140,2)</f>
        <v>0</v>
      </c>
      <c r="BL140" s="20" t="s">
        <v>211</v>
      </c>
      <c r="BM140" s="219" t="s">
        <v>635</v>
      </c>
    </row>
    <row r="141" s="2" customFormat="1" ht="16.5" customHeight="1">
      <c r="A141" s="42"/>
      <c r="B141" s="43"/>
      <c r="C141" s="208" t="s">
        <v>415</v>
      </c>
      <c r="D141" s="208" t="s">
        <v>135</v>
      </c>
      <c r="E141" s="209" t="s">
        <v>636</v>
      </c>
      <c r="F141" s="210" t="s">
        <v>637</v>
      </c>
      <c r="G141" s="211" t="s">
        <v>479</v>
      </c>
      <c r="H141" s="212">
        <v>12</v>
      </c>
      <c r="I141" s="213"/>
      <c r="J141" s="214">
        <f>ROUND(I141*H141,2)</f>
        <v>0</v>
      </c>
      <c r="K141" s="210" t="s">
        <v>139</v>
      </c>
      <c r="L141" s="48"/>
      <c r="M141" s="215" t="s">
        <v>34</v>
      </c>
      <c r="N141" s="216" t="s">
        <v>50</v>
      </c>
      <c r="O141" s="88"/>
      <c r="P141" s="217">
        <f>O141*H141</f>
        <v>0</v>
      </c>
      <c r="Q141" s="217">
        <v>0</v>
      </c>
      <c r="R141" s="217">
        <f>Q141*H141</f>
        <v>0</v>
      </c>
      <c r="S141" s="217">
        <v>0</v>
      </c>
      <c r="T141" s="218">
        <f>S141*H141</f>
        <v>0</v>
      </c>
      <c r="U141" s="42"/>
      <c r="V141" s="42"/>
      <c r="W141" s="42"/>
      <c r="X141" s="42"/>
      <c r="Y141" s="42"/>
      <c r="Z141" s="42"/>
      <c r="AA141" s="42"/>
      <c r="AB141" s="42"/>
      <c r="AC141" s="42"/>
      <c r="AD141" s="42"/>
      <c r="AE141" s="42"/>
      <c r="AR141" s="219" t="s">
        <v>211</v>
      </c>
      <c r="AT141" s="219" t="s">
        <v>135</v>
      </c>
      <c r="AU141" s="219" t="s">
        <v>88</v>
      </c>
      <c r="AY141" s="20" t="s">
        <v>132</v>
      </c>
      <c r="BE141" s="220">
        <f>IF(N141="základní",J141,0)</f>
        <v>0</v>
      </c>
      <c r="BF141" s="220">
        <f>IF(N141="snížená",J141,0)</f>
        <v>0</v>
      </c>
      <c r="BG141" s="220">
        <f>IF(N141="zákl. přenesená",J141,0)</f>
        <v>0</v>
      </c>
      <c r="BH141" s="220">
        <f>IF(N141="sníž. přenesená",J141,0)</f>
        <v>0</v>
      </c>
      <c r="BI141" s="220">
        <f>IF(N141="nulová",J141,0)</f>
        <v>0</v>
      </c>
      <c r="BJ141" s="20" t="s">
        <v>23</v>
      </c>
      <c r="BK141" s="220">
        <f>ROUND(I141*H141,2)</f>
        <v>0</v>
      </c>
      <c r="BL141" s="20" t="s">
        <v>211</v>
      </c>
      <c r="BM141" s="219" t="s">
        <v>638</v>
      </c>
    </row>
    <row r="142" s="2" customFormat="1">
      <c r="A142" s="42"/>
      <c r="B142" s="43"/>
      <c r="C142" s="44"/>
      <c r="D142" s="221" t="s">
        <v>142</v>
      </c>
      <c r="E142" s="44"/>
      <c r="F142" s="222" t="s">
        <v>639</v>
      </c>
      <c r="G142" s="44"/>
      <c r="H142" s="44"/>
      <c r="I142" s="223"/>
      <c r="J142" s="44"/>
      <c r="K142" s="44"/>
      <c r="L142" s="48"/>
      <c r="M142" s="224"/>
      <c r="N142" s="225"/>
      <c r="O142" s="88"/>
      <c r="P142" s="88"/>
      <c r="Q142" s="88"/>
      <c r="R142" s="88"/>
      <c r="S142" s="88"/>
      <c r="T142" s="89"/>
      <c r="U142" s="42"/>
      <c r="V142" s="42"/>
      <c r="W142" s="42"/>
      <c r="X142" s="42"/>
      <c r="Y142" s="42"/>
      <c r="Z142" s="42"/>
      <c r="AA142" s="42"/>
      <c r="AB142" s="42"/>
      <c r="AC142" s="42"/>
      <c r="AD142" s="42"/>
      <c r="AE142" s="42"/>
      <c r="AT142" s="20" t="s">
        <v>142</v>
      </c>
      <c r="AU142" s="20" t="s">
        <v>88</v>
      </c>
    </row>
    <row r="143" s="2" customFormat="1" ht="16.5" customHeight="1">
      <c r="A143" s="42"/>
      <c r="B143" s="43"/>
      <c r="C143" s="260" t="s">
        <v>423</v>
      </c>
      <c r="D143" s="260" t="s">
        <v>227</v>
      </c>
      <c r="E143" s="261" t="s">
        <v>640</v>
      </c>
      <c r="F143" s="262" t="s">
        <v>641</v>
      </c>
      <c r="G143" s="263" t="s">
        <v>479</v>
      </c>
      <c r="H143" s="264">
        <v>12</v>
      </c>
      <c r="I143" s="265"/>
      <c r="J143" s="266">
        <f>ROUND(I143*H143,2)</f>
        <v>0</v>
      </c>
      <c r="K143" s="262" t="s">
        <v>139</v>
      </c>
      <c r="L143" s="267"/>
      <c r="M143" s="268" t="s">
        <v>34</v>
      </c>
      <c r="N143" s="269" t="s">
        <v>50</v>
      </c>
      <c r="O143" s="88"/>
      <c r="P143" s="217">
        <f>O143*H143</f>
        <v>0</v>
      </c>
      <c r="Q143" s="217">
        <v>0</v>
      </c>
      <c r="R143" s="217">
        <f>Q143*H143</f>
        <v>0</v>
      </c>
      <c r="S143" s="217">
        <v>0</v>
      </c>
      <c r="T143" s="218">
        <f>S143*H143</f>
        <v>0</v>
      </c>
      <c r="U143" s="42"/>
      <c r="V143" s="42"/>
      <c r="W143" s="42"/>
      <c r="X143" s="42"/>
      <c r="Y143" s="42"/>
      <c r="Z143" s="42"/>
      <c r="AA143" s="42"/>
      <c r="AB143" s="42"/>
      <c r="AC143" s="42"/>
      <c r="AD143" s="42"/>
      <c r="AE143" s="42"/>
      <c r="AR143" s="219" t="s">
        <v>230</v>
      </c>
      <c r="AT143" s="219" t="s">
        <v>227</v>
      </c>
      <c r="AU143" s="219" t="s">
        <v>88</v>
      </c>
      <c r="AY143" s="20" t="s">
        <v>132</v>
      </c>
      <c r="BE143" s="220">
        <f>IF(N143="základní",J143,0)</f>
        <v>0</v>
      </c>
      <c r="BF143" s="220">
        <f>IF(N143="snížená",J143,0)</f>
        <v>0</v>
      </c>
      <c r="BG143" s="220">
        <f>IF(N143="zákl. přenesená",J143,0)</f>
        <v>0</v>
      </c>
      <c r="BH143" s="220">
        <f>IF(N143="sníž. přenesená",J143,0)</f>
        <v>0</v>
      </c>
      <c r="BI143" s="220">
        <f>IF(N143="nulová",J143,0)</f>
        <v>0</v>
      </c>
      <c r="BJ143" s="20" t="s">
        <v>23</v>
      </c>
      <c r="BK143" s="220">
        <f>ROUND(I143*H143,2)</f>
        <v>0</v>
      </c>
      <c r="BL143" s="20" t="s">
        <v>211</v>
      </c>
      <c r="BM143" s="219" t="s">
        <v>642</v>
      </c>
    </row>
    <row r="144" s="2" customFormat="1" ht="16.5" customHeight="1">
      <c r="A144" s="42"/>
      <c r="B144" s="43"/>
      <c r="C144" s="208" t="s">
        <v>431</v>
      </c>
      <c r="D144" s="208" t="s">
        <v>135</v>
      </c>
      <c r="E144" s="209" t="s">
        <v>643</v>
      </c>
      <c r="F144" s="210" t="s">
        <v>644</v>
      </c>
      <c r="G144" s="211" t="s">
        <v>510</v>
      </c>
      <c r="H144" s="212">
        <v>10</v>
      </c>
      <c r="I144" s="213"/>
      <c r="J144" s="214">
        <f>ROUND(I144*H144,2)</f>
        <v>0</v>
      </c>
      <c r="K144" s="210" t="s">
        <v>264</v>
      </c>
      <c r="L144" s="48"/>
      <c r="M144" s="215" t="s">
        <v>34</v>
      </c>
      <c r="N144" s="216" t="s">
        <v>50</v>
      </c>
      <c r="O144" s="88"/>
      <c r="P144" s="217">
        <f>O144*H144</f>
        <v>0</v>
      </c>
      <c r="Q144" s="217">
        <v>0</v>
      </c>
      <c r="R144" s="217">
        <f>Q144*H144</f>
        <v>0</v>
      </c>
      <c r="S144" s="217">
        <v>0</v>
      </c>
      <c r="T144" s="218">
        <f>S144*H144</f>
        <v>0</v>
      </c>
      <c r="U144" s="42"/>
      <c r="V144" s="42"/>
      <c r="W144" s="42"/>
      <c r="X144" s="42"/>
      <c r="Y144" s="42"/>
      <c r="Z144" s="42"/>
      <c r="AA144" s="42"/>
      <c r="AB144" s="42"/>
      <c r="AC144" s="42"/>
      <c r="AD144" s="42"/>
      <c r="AE144" s="42"/>
      <c r="AR144" s="219" t="s">
        <v>211</v>
      </c>
      <c r="AT144" s="219" t="s">
        <v>135</v>
      </c>
      <c r="AU144" s="219" t="s">
        <v>88</v>
      </c>
      <c r="AY144" s="20" t="s">
        <v>132</v>
      </c>
      <c r="BE144" s="220">
        <f>IF(N144="základní",J144,0)</f>
        <v>0</v>
      </c>
      <c r="BF144" s="220">
        <f>IF(N144="snížená",J144,0)</f>
        <v>0</v>
      </c>
      <c r="BG144" s="220">
        <f>IF(N144="zákl. přenesená",J144,0)</f>
        <v>0</v>
      </c>
      <c r="BH144" s="220">
        <f>IF(N144="sníž. přenesená",J144,0)</f>
        <v>0</v>
      </c>
      <c r="BI144" s="220">
        <f>IF(N144="nulová",J144,0)</f>
        <v>0</v>
      </c>
      <c r="BJ144" s="20" t="s">
        <v>23</v>
      </c>
      <c r="BK144" s="220">
        <f>ROUND(I144*H144,2)</f>
        <v>0</v>
      </c>
      <c r="BL144" s="20" t="s">
        <v>211</v>
      </c>
      <c r="BM144" s="219" t="s">
        <v>645</v>
      </c>
    </row>
    <row r="145" s="2" customFormat="1" ht="16.5" customHeight="1">
      <c r="A145" s="42"/>
      <c r="B145" s="43"/>
      <c r="C145" s="260" t="s">
        <v>438</v>
      </c>
      <c r="D145" s="260" t="s">
        <v>227</v>
      </c>
      <c r="E145" s="261" t="s">
        <v>646</v>
      </c>
      <c r="F145" s="262" t="s">
        <v>647</v>
      </c>
      <c r="G145" s="263" t="s">
        <v>479</v>
      </c>
      <c r="H145" s="264">
        <v>12</v>
      </c>
      <c r="I145" s="265"/>
      <c r="J145" s="266">
        <f>ROUND(I145*H145,2)</f>
        <v>0</v>
      </c>
      <c r="K145" s="262" t="s">
        <v>139</v>
      </c>
      <c r="L145" s="267"/>
      <c r="M145" s="268" t="s">
        <v>34</v>
      </c>
      <c r="N145" s="269" t="s">
        <v>50</v>
      </c>
      <c r="O145" s="88"/>
      <c r="P145" s="217">
        <f>O145*H145</f>
        <v>0</v>
      </c>
      <c r="Q145" s="217">
        <v>0.00029999999999999997</v>
      </c>
      <c r="R145" s="217">
        <f>Q145*H145</f>
        <v>0.0035999999999999999</v>
      </c>
      <c r="S145" s="217">
        <v>0</v>
      </c>
      <c r="T145" s="218">
        <f>S145*H145</f>
        <v>0</v>
      </c>
      <c r="U145" s="42"/>
      <c r="V145" s="42"/>
      <c r="W145" s="42"/>
      <c r="X145" s="42"/>
      <c r="Y145" s="42"/>
      <c r="Z145" s="42"/>
      <c r="AA145" s="42"/>
      <c r="AB145" s="42"/>
      <c r="AC145" s="42"/>
      <c r="AD145" s="42"/>
      <c r="AE145" s="42"/>
      <c r="AR145" s="219" t="s">
        <v>230</v>
      </c>
      <c r="AT145" s="219" t="s">
        <v>227</v>
      </c>
      <c r="AU145" s="219" t="s">
        <v>88</v>
      </c>
      <c r="AY145" s="20" t="s">
        <v>132</v>
      </c>
      <c r="BE145" s="220">
        <f>IF(N145="základní",J145,0)</f>
        <v>0</v>
      </c>
      <c r="BF145" s="220">
        <f>IF(N145="snížená",J145,0)</f>
        <v>0</v>
      </c>
      <c r="BG145" s="220">
        <f>IF(N145="zákl. přenesená",J145,0)</f>
        <v>0</v>
      </c>
      <c r="BH145" s="220">
        <f>IF(N145="sníž. přenesená",J145,0)</f>
        <v>0</v>
      </c>
      <c r="BI145" s="220">
        <f>IF(N145="nulová",J145,0)</f>
        <v>0</v>
      </c>
      <c r="BJ145" s="20" t="s">
        <v>23</v>
      </c>
      <c r="BK145" s="220">
        <f>ROUND(I145*H145,2)</f>
        <v>0</v>
      </c>
      <c r="BL145" s="20" t="s">
        <v>211</v>
      </c>
      <c r="BM145" s="219" t="s">
        <v>648</v>
      </c>
    </row>
    <row r="146" s="2" customFormat="1" ht="24.15" customHeight="1">
      <c r="A146" s="42"/>
      <c r="B146" s="43"/>
      <c r="C146" s="208" t="s">
        <v>446</v>
      </c>
      <c r="D146" s="208" t="s">
        <v>135</v>
      </c>
      <c r="E146" s="209" t="s">
        <v>649</v>
      </c>
      <c r="F146" s="210" t="s">
        <v>650</v>
      </c>
      <c r="G146" s="211" t="s">
        <v>176</v>
      </c>
      <c r="H146" s="212">
        <v>1.111</v>
      </c>
      <c r="I146" s="213"/>
      <c r="J146" s="214">
        <f>ROUND(I146*H146,2)</f>
        <v>0</v>
      </c>
      <c r="K146" s="210" t="s">
        <v>139</v>
      </c>
      <c r="L146" s="48"/>
      <c r="M146" s="215" t="s">
        <v>34</v>
      </c>
      <c r="N146" s="216" t="s">
        <v>50</v>
      </c>
      <c r="O146" s="88"/>
      <c r="P146" s="217">
        <f>O146*H146</f>
        <v>0</v>
      </c>
      <c r="Q146" s="217">
        <v>0</v>
      </c>
      <c r="R146" s="217">
        <f>Q146*H146</f>
        <v>0</v>
      </c>
      <c r="S146" s="217">
        <v>0</v>
      </c>
      <c r="T146" s="218">
        <f>S146*H146</f>
        <v>0</v>
      </c>
      <c r="U146" s="42"/>
      <c r="V146" s="42"/>
      <c r="W146" s="42"/>
      <c r="X146" s="42"/>
      <c r="Y146" s="42"/>
      <c r="Z146" s="42"/>
      <c r="AA146" s="42"/>
      <c r="AB146" s="42"/>
      <c r="AC146" s="42"/>
      <c r="AD146" s="42"/>
      <c r="AE146" s="42"/>
      <c r="AR146" s="219" t="s">
        <v>211</v>
      </c>
      <c r="AT146" s="219" t="s">
        <v>135</v>
      </c>
      <c r="AU146" s="219" t="s">
        <v>88</v>
      </c>
      <c r="AY146" s="20" t="s">
        <v>132</v>
      </c>
      <c r="BE146" s="220">
        <f>IF(N146="základní",J146,0)</f>
        <v>0</v>
      </c>
      <c r="BF146" s="220">
        <f>IF(N146="snížená",J146,0)</f>
        <v>0</v>
      </c>
      <c r="BG146" s="220">
        <f>IF(N146="zákl. přenesená",J146,0)</f>
        <v>0</v>
      </c>
      <c r="BH146" s="220">
        <f>IF(N146="sníž. přenesená",J146,0)</f>
        <v>0</v>
      </c>
      <c r="BI146" s="220">
        <f>IF(N146="nulová",J146,0)</f>
        <v>0</v>
      </c>
      <c r="BJ146" s="20" t="s">
        <v>23</v>
      </c>
      <c r="BK146" s="220">
        <f>ROUND(I146*H146,2)</f>
        <v>0</v>
      </c>
      <c r="BL146" s="20" t="s">
        <v>211</v>
      </c>
      <c r="BM146" s="219" t="s">
        <v>651</v>
      </c>
    </row>
    <row r="147" s="2" customFormat="1">
      <c r="A147" s="42"/>
      <c r="B147" s="43"/>
      <c r="C147" s="44"/>
      <c r="D147" s="221" t="s">
        <v>142</v>
      </c>
      <c r="E147" s="44"/>
      <c r="F147" s="222" t="s">
        <v>652</v>
      </c>
      <c r="G147" s="44"/>
      <c r="H147" s="44"/>
      <c r="I147" s="223"/>
      <c r="J147" s="44"/>
      <c r="K147" s="44"/>
      <c r="L147" s="48"/>
      <c r="M147" s="281"/>
      <c r="N147" s="282"/>
      <c r="O147" s="283"/>
      <c r="P147" s="283"/>
      <c r="Q147" s="283"/>
      <c r="R147" s="283"/>
      <c r="S147" s="283"/>
      <c r="T147" s="284"/>
      <c r="U147" s="42"/>
      <c r="V147" s="42"/>
      <c r="W147" s="42"/>
      <c r="X147" s="42"/>
      <c r="Y147" s="42"/>
      <c r="Z147" s="42"/>
      <c r="AA147" s="42"/>
      <c r="AB147" s="42"/>
      <c r="AC147" s="42"/>
      <c r="AD147" s="42"/>
      <c r="AE147" s="42"/>
      <c r="AT147" s="20" t="s">
        <v>142</v>
      </c>
      <c r="AU147" s="20" t="s">
        <v>88</v>
      </c>
    </row>
    <row r="148" s="2" customFormat="1" ht="6.96" customHeight="1">
      <c r="A148" s="42"/>
      <c r="B148" s="63"/>
      <c r="C148" s="64"/>
      <c r="D148" s="64"/>
      <c r="E148" s="64"/>
      <c r="F148" s="64"/>
      <c r="G148" s="64"/>
      <c r="H148" s="64"/>
      <c r="I148" s="64"/>
      <c r="J148" s="64"/>
      <c r="K148" s="64"/>
      <c r="L148" s="48"/>
      <c r="M148" s="42"/>
      <c r="O148" s="42"/>
      <c r="P148" s="42"/>
      <c r="Q148" s="42"/>
      <c r="R148" s="42"/>
      <c r="S148" s="42"/>
      <c r="T148" s="42"/>
      <c r="U148" s="42"/>
      <c r="V148" s="42"/>
      <c r="W148" s="42"/>
      <c r="X148" s="42"/>
      <c r="Y148" s="42"/>
      <c r="Z148" s="42"/>
      <c r="AA148" s="42"/>
      <c r="AB148" s="42"/>
      <c r="AC148" s="42"/>
      <c r="AD148" s="42"/>
      <c r="AE148" s="42"/>
    </row>
  </sheetData>
  <sheetProtection sheet="1" autoFilter="0" formatColumns="0" formatRows="0" objects="1" scenarios="1" spinCount="100000" saltValue="XOMYdWkE+Z/U2m5wxf3hz6YvN0Up7taIJzBVUl6q9RlqvRRIcAdSiGd889iFUGfL+IkRqfiV1HH87epZqZCEHw==" hashValue="WFuMiNKGoqIRkkKNwpiSy+LsiwHIRFGVLd0Q7hy4CMhIWnQJifVPeogQuEU5P8pCw18bK/zElWyVZiOLKUJtlw==" algorithmName="SHA-512" password="CC35"/>
  <autoFilter ref="C80:K147"/>
  <mergeCells count="9">
    <mergeCell ref="E7:H7"/>
    <mergeCell ref="E9:H9"/>
    <mergeCell ref="E18:H18"/>
    <mergeCell ref="E27:H27"/>
    <mergeCell ref="E48:H48"/>
    <mergeCell ref="E50:H50"/>
    <mergeCell ref="E71:H71"/>
    <mergeCell ref="E73:H73"/>
    <mergeCell ref="L2:V2"/>
  </mergeCells>
  <hyperlinks>
    <hyperlink ref="F85" r:id="rId1" display="https://podminky.urs.cz/item/CS_URS_2025_01/741410021"/>
    <hyperlink ref="F90" r:id="rId2" display="https://podminky.urs.cz/item/CS_URS_2025_01/741420103"/>
    <hyperlink ref="F93" r:id="rId3" display="https://podminky.urs.cz/item/CS_URS_2025_01/741420121"/>
    <hyperlink ref="F96" r:id="rId4" display="https://podminky.urs.cz/item/CS_URS_2025_01/741430005"/>
    <hyperlink ref="F107" r:id="rId5" display="https://podminky.urs.cz/item/CS_URS_2025_01/741440001"/>
    <hyperlink ref="F110" r:id="rId6" display="https://podminky.urs.cz/item/CS_URS_2025_01/741440031"/>
    <hyperlink ref="F115" r:id="rId7" display="https://podminky.urs.cz/item/CS_URS_2025_01/741420001"/>
    <hyperlink ref="F127" r:id="rId8" display="https://podminky.urs.cz/item/CS_URS_2025_01/741420021"/>
    <hyperlink ref="F130" r:id="rId9" display="https://podminky.urs.cz/item/CS_URS_2025_01/741420022"/>
    <hyperlink ref="F137" r:id="rId10" display="https://podminky.urs.cz/item/CS_URS_2025_01/741420051"/>
    <hyperlink ref="F142" r:id="rId11" display="https://podminky.urs.cz/item/CS_URS_2025_01/741420083"/>
    <hyperlink ref="F147" r:id="rId12" display="https://podminky.urs.cz/item/CS_URS_2025_01/998741123"/>
  </hyperlinks>
  <pageMargins left="0.39375" right="0.39375" top="0.39375" bottom="0.39375" header="0" footer="0"/>
  <pageSetup paperSize="9" orientation="landscape" blackAndWhite="1" fitToHeight="100"/>
  <headerFooter>
    <oddFooter>&amp;CStrana &amp;P z &amp;N</oddFooter>
  </headerFooter>
  <drawing r:id="rId13"/>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94</v>
      </c>
    </row>
    <row r="3" s="1" customFormat="1" ht="6.96" customHeight="1">
      <c r="B3" s="132"/>
      <c r="C3" s="133"/>
      <c r="D3" s="133"/>
      <c r="E3" s="133"/>
      <c r="F3" s="133"/>
      <c r="G3" s="133"/>
      <c r="H3" s="133"/>
      <c r="I3" s="133"/>
      <c r="J3" s="133"/>
      <c r="K3" s="133"/>
      <c r="L3" s="23"/>
      <c r="AT3" s="20" t="s">
        <v>88</v>
      </c>
    </row>
    <row r="4" s="1" customFormat="1" ht="24.96" customHeight="1">
      <c r="B4" s="23"/>
      <c r="D4" s="134" t="s">
        <v>98</v>
      </c>
      <c r="L4" s="23"/>
      <c r="M4" s="135" t="s">
        <v>10</v>
      </c>
      <c r="AT4" s="20" t="s">
        <v>4</v>
      </c>
    </row>
    <row r="5" s="1" customFormat="1" ht="6.96" customHeight="1">
      <c r="B5" s="23"/>
      <c r="L5" s="23"/>
    </row>
    <row r="6" s="1" customFormat="1" ht="12" customHeight="1">
      <c r="B6" s="23"/>
      <c r="D6" s="136" t="s">
        <v>16</v>
      </c>
      <c r="L6" s="23"/>
    </row>
    <row r="7" s="1" customFormat="1" ht="16.5" customHeight="1">
      <c r="B7" s="23"/>
      <c r="E7" s="137" t="str">
        <f>'Rekapitulace stavby'!K6</f>
        <v>Revitalizace nemocnice v Sokolově, Slovenská ul. 545 - Zateplení budovy - Pavilon A - Střecha</v>
      </c>
      <c r="F7" s="136"/>
      <c r="G7" s="136"/>
      <c r="H7" s="136"/>
      <c r="L7" s="23"/>
    </row>
    <row r="8" s="2" customFormat="1" ht="12" customHeight="1">
      <c r="A8" s="42"/>
      <c r="B8" s="48"/>
      <c r="C8" s="42"/>
      <c r="D8" s="136" t="s">
        <v>99</v>
      </c>
      <c r="E8" s="42"/>
      <c r="F8" s="42"/>
      <c r="G8" s="42"/>
      <c r="H8" s="42"/>
      <c r="I8" s="42"/>
      <c r="J8" s="42"/>
      <c r="K8" s="42"/>
      <c r="L8" s="138"/>
      <c r="S8" s="42"/>
      <c r="T8" s="42"/>
      <c r="U8" s="42"/>
      <c r="V8" s="42"/>
      <c r="W8" s="42"/>
      <c r="X8" s="42"/>
      <c r="Y8" s="42"/>
      <c r="Z8" s="42"/>
      <c r="AA8" s="42"/>
      <c r="AB8" s="42"/>
      <c r="AC8" s="42"/>
      <c r="AD8" s="42"/>
      <c r="AE8" s="42"/>
    </row>
    <row r="9" s="2" customFormat="1" ht="16.5" customHeight="1">
      <c r="A9" s="42"/>
      <c r="B9" s="48"/>
      <c r="C9" s="42"/>
      <c r="D9" s="42"/>
      <c r="E9" s="139" t="s">
        <v>653</v>
      </c>
      <c r="F9" s="42"/>
      <c r="G9" s="42"/>
      <c r="H9" s="42"/>
      <c r="I9" s="42"/>
      <c r="J9" s="42"/>
      <c r="K9" s="42"/>
      <c r="L9" s="13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38"/>
      <c r="S10" s="42"/>
      <c r="T10" s="42"/>
      <c r="U10" s="42"/>
      <c r="V10" s="42"/>
      <c r="W10" s="42"/>
      <c r="X10" s="42"/>
      <c r="Y10" s="42"/>
      <c r="Z10" s="42"/>
      <c r="AA10" s="42"/>
      <c r="AB10" s="42"/>
      <c r="AC10" s="42"/>
      <c r="AD10" s="42"/>
      <c r="AE10" s="42"/>
    </row>
    <row r="11" s="2" customFormat="1" ht="12" customHeight="1">
      <c r="A11" s="42"/>
      <c r="B11" s="48"/>
      <c r="C11" s="42"/>
      <c r="D11" s="136" t="s">
        <v>19</v>
      </c>
      <c r="E11" s="42"/>
      <c r="F11" s="140" t="s">
        <v>34</v>
      </c>
      <c r="G11" s="42"/>
      <c r="H11" s="42"/>
      <c r="I11" s="136" t="s">
        <v>21</v>
      </c>
      <c r="J11" s="140" t="s">
        <v>34</v>
      </c>
      <c r="K11" s="42"/>
      <c r="L11" s="138"/>
      <c r="S11" s="42"/>
      <c r="T11" s="42"/>
      <c r="U11" s="42"/>
      <c r="V11" s="42"/>
      <c r="W11" s="42"/>
      <c r="X11" s="42"/>
      <c r="Y11" s="42"/>
      <c r="Z11" s="42"/>
      <c r="AA11" s="42"/>
      <c r="AB11" s="42"/>
      <c r="AC11" s="42"/>
      <c r="AD11" s="42"/>
      <c r="AE11" s="42"/>
    </row>
    <row r="12" s="2" customFormat="1" ht="12" customHeight="1">
      <c r="A12" s="42"/>
      <c r="B12" s="48"/>
      <c r="C12" s="42"/>
      <c r="D12" s="136" t="s">
        <v>24</v>
      </c>
      <c r="E12" s="42"/>
      <c r="F12" s="140" t="s">
        <v>25</v>
      </c>
      <c r="G12" s="42"/>
      <c r="H12" s="42"/>
      <c r="I12" s="136" t="s">
        <v>26</v>
      </c>
      <c r="J12" s="141" t="str">
        <f>'Rekapitulace stavby'!AN8</f>
        <v>3. 6. 2025</v>
      </c>
      <c r="K12" s="42"/>
      <c r="L12" s="13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38"/>
      <c r="S13" s="42"/>
      <c r="T13" s="42"/>
      <c r="U13" s="42"/>
      <c r="V13" s="42"/>
      <c r="W13" s="42"/>
      <c r="X13" s="42"/>
      <c r="Y13" s="42"/>
      <c r="Z13" s="42"/>
      <c r="AA13" s="42"/>
      <c r="AB13" s="42"/>
      <c r="AC13" s="42"/>
      <c r="AD13" s="42"/>
      <c r="AE13" s="42"/>
    </row>
    <row r="14" s="2" customFormat="1" ht="12" customHeight="1">
      <c r="A14" s="42"/>
      <c r="B14" s="48"/>
      <c r="C14" s="42"/>
      <c r="D14" s="136" t="s">
        <v>32</v>
      </c>
      <c r="E14" s="42"/>
      <c r="F14" s="42"/>
      <c r="G14" s="42"/>
      <c r="H14" s="42"/>
      <c r="I14" s="136" t="s">
        <v>33</v>
      </c>
      <c r="J14" s="140" t="s">
        <v>34</v>
      </c>
      <c r="K14" s="42"/>
      <c r="L14" s="138"/>
      <c r="S14" s="42"/>
      <c r="T14" s="42"/>
      <c r="U14" s="42"/>
      <c r="V14" s="42"/>
      <c r="W14" s="42"/>
      <c r="X14" s="42"/>
      <c r="Y14" s="42"/>
      <c r="Z14" s="42"/>
      <c r="AA14" s="42"/>
      <c r="AB14" s="42"/>
      <c r="AC14" s="42"/>
      <c r="AD14" s="42"/>
      <c r="AE14" s="42"/>
    </row>
    <row r="15" s="2" customFormat="1" ht="18" customHeight="1">
      <c r="A15" s="42"/>
      <c r="B15" s="48"/>
      <c r="C15" s="42"/>
      <c r="D15" s="42"/>
      <c r="E15" s="140" t="s">
        <v>35</v>
      </c>
      <c r="F15" s="42"/>
      <c r="G15" s="42"/>
      <c r="H15" s="42"/>
      <c r="I15" s="136" t="s">
        <v>36</v>
      </c>
      <c r="J15" s="140" t="s">
        <v>34</v>
      </c>
      <c r="K15" s="42"/>
      <c r="L15" s="13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38"/>
      <c r="S16" s="42"/>
      <c r="T16" s="42"/>
      <c r="U16" s="42"/>
      <c r="V16" s="42"/>
      <c r="W16" s="42"/>
      <c r="X16" s="42"/>
      <c r="Y16" s="42"/>
      <c r="Z16" s="42"/>
      <c r="AA16" s="42"/>
      <c r="AB16" s="42"/>
      <c r="AC16" s="42"/>
      <c r="AD16" s="42"/>
      <c r="AE16" s="42"/>
    </row>
    <row r="17" s="2" customFormat="1" ht="12" customHeight="1">
      <c r="A17" s="42"/>
      <c r="B17" s="48"/>
      <c r="C17" s="42"/>
      <c r="D17" s="136" t="s">
        <v>37</v>
      </c>
      <c r="E17" s="42"/>
      <c r="F17" s="42"/>
      <c r="G17" s="42"/>
      <c r="H17" s="42"/>
      <c r="I17" s="136" t="s">
        <v>33</v>
      </c>
      <c r="J17" s="36" t="str">
        <f>'Rekapitulace stavby'!AN13</f>
        <v>Vyplň údaj</v>
      </c>
      <c r="K17" s="42"/>
      <c r="L17" s="13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40"/>
      <c r="G18" s="140"/>
      <c r="H18" s="140"/>
      <c r="I18" s="136" t="s">
        <v>36</v>
      </c>
      <c r="J18" s="36" t="str">
        <f>'Rekapitulace stavby'!AN14</f>
        <v>Vyplň údaj</v>
      </c>
      <c r="K18" s="42"/>
      <c r="L18" s="13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8"/>
      <c r="S19" s="42"/>
      <c r="T19" s="42"/>
      <c r="U19" s="42"/>
      <c r="V19" s="42"/>
      <c r="W19" s="42"/>
      <c r="X19" s="42"/>
      <c r="Y19" s="42"/>
      <c r="Z19" s="42"/>
      <c r="AA19" s="42"/>
      <c r="AB19" s="42"/>
      <c r="AC19" s="42"/>
      <c r="AD19" s="42"/>
      <c r="AE19" s="42"/>
    </row>
    <row r="20" s="2" customFormat="1" ht="12" customHeight="1">
      <c r="A20" s="42"/>
      <c r="B20" s="48"/>
      <c r="C20" s="42"/>
      <c r="D20" s="136" t="s">
        <v>39</v>
      </c>
      <c r="E20" s="42"/>
      <c r="F20" s="42"/>
      <c r="G20" s="42"/>
      <c r="H20" s="42"/>
      <c r="I20" s="136" t="s">
        <v>33</v>
      </c>
      <c r="J20" s="140" t="s">
        <v>34</v>
      </c>
      <c r="K20" s="42"/>
      <c r="L20" s="138"/>
      <c r="S20" s="42"/>
      <c r="T20" s="42"/>
      <c r="U20" s="42"/>
      <c r="V20" s="42"/>
      <c r="W20" s="42"/>
      <c r="X20" s="42"/>
      <c r="Y20" s="42"/>
      <c r="Z20" s="42"/>
      <c r="AA20" s="42"/>
      <c r="AB20" s="42"/>
      <c r="AC20" s="42"/>
      <c r="AD20" s="42"/>
      <c r="AE20" s="42"/>
    </row>
    <row r="21" s="2" customFormat="1" ht="18" customHeight="1">
      <c r="A21" s="42"/>
      <c r="B21" s="48"/>
      <c r="C21" s="42"/>
      <c r="D21" s="42"/>
      <c r="E21" s="140" t="s">
        <v>40</v>
      </c>
      <c r="F21" s="42"/>
      <c r="G21" s="42"/>
      <c r="H21" s="42"/>
      <c r="I21" s="136" t="s">
        <v>36</v>
      </c>
      <c r="J21" s="140" t="s">
        <v>34</v>
      </c>
      <c r="K21" s="42"/>
      <c r="L21" s="13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8"/>
      <c r="S22" s="42"/>
      <c r="T22" s="42"/>
      <c r="U22" s="42"/>
      <c r="V22" s="42"/>
      <c r="W22" s="42"/>
      <c r="X22" s="42"/>
      <c r="Y22" s="42"/>
      <c r="Z22" s="42"/>
      <c r="AA22" s="42"/>
      <c r="AB22" s="42"/>
      <c r="AC22" s="42"/>
      <c r="AD22" s="42"/>
      <c r="AE22" s="42"/>
    </row>
    <row r="23" s="2" customFormat="1" ht="12" customHeight="1">
      <c r="A23" s="42"/>
      <c r="B23" s="48"/>
      <c r="C23" s="42"/>
      <c r="D23" s="136" t="s">
        <v>41</v>
      </c>
      <c r="E23" s="42"/>
      <c r="F23" s="42"/>
      <c r="G23" s="42"/>
      <c r="H23" s="42"/>
      <c r="I23" s="136" t="s">
        <v>33</v>
      </c>
      <c r="J23" s="140" t="s">
        <v>34</v>
      </c>
      <c r="K23" s="42"/>
      <c r="L23" s="138"/>
      <c r="S23" s="42"/>
      <c r="T23" s="42"/>
      <c r="U23" s="42"/>
      <c r="V23" s="42"/>
      <c r="W23" s="42"/>
      <c r="X23" s="42"/>
      <c r="Y23" s="42"/>
      <c r="Z23" s="42"/>
      <c r="AA23" s="42"/>
      <c r="AB23" s="42"/>
      <c r="AC23" s="42"/>
      <c r="AD23" s="42"/>
      <c r="AE23" s="42"/>
    </row>
    <row r="24" s="2" customFormat="1" ht="18" customHeight="1">
      <c r="A24" s="42"/>
      <c r="B24" s="48"/>
      <c r="C24" s="42"/>
      <c r="D24" s="42"/>
      <c r="E24" s="140" t="s">
        <v>42</v>
      </c>
      <c r="F24" s="42"/>
      <c r="G24" s="42"/>
      <c r="H24" s="42"/>
      <c r="I24" s="136" t="s">
        <v>36</v>
      </c>
      <c r="J24" s="140" t="s">
        <v>34</v>
      </c>
      <c r="K24" s="42"/>
      <c r="L24" s="13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8"/>
      <c r="S25" s="42"/>
      <c r="T25" s="42"/>
      <c r="U25" s="42"/>
      <c r="V25" s="42"/>
      <c r="W25" s="42"/>
      <c r="X25" s="42"/>
      <c r="Y25" s="42"/>
      <c r="Z25" s="42"/>
      <c r="AA25" s="42"/>
      <c r="AB25" s="42"/>
      <c r="AC25" s="42"/>
      <c r="AD25" s="42"/>
      <c r="AE25" s="42"/>
    </row>
    <row r="26" s="2" customFormat="1" ht="12" customHeight="1">
      <c r="A26" s="42"/>
      <c r="B26" s="48"/>
      <c r="C26" s="42"/>
      <c r="D26" s="136" t="s">
        <v>43</v>
      </c>
      <c r="E26" s="42"/>
      <c r="F26" s="42"/>
      <c r="G26" s="42"/>
      <c r="H26" s="42"/>
      <c r="I26" s="42"/>
      <c r="J26" s="42"/>
      <c r="K26" s="42"/>
      <c r="L26" s="138"/>
      <c r="S26" s="42"/>
      <c r="T26" s="42"/>
      <c r="U26" s="42"/>
      <c r="V26" s="42"/>
      <c r="W26" s="42"/>
      <c r="X26" s="42"/>
      <c r="Y26" s="42"/>
      <c r="Z26" s="42"/>
      <c r="AA26" s="42"/>
      <c r="AB26" s="42"/>
      <c r="AC26" s="42"/>
      <c r="AD26" s="42"/>
      <c r="AE26" s="42"/>
    </row>
    <row r="27" s="8" customFormat="1" ht="59.25" customHeight="1">
      <c r="A27" s="142"/>
      <c r="B27" s="143"/>
      <c r="C27" s="142"/>
      <c r="D27" s="142"/>
      <c r="E27" s="144" t="s">
        <v>101</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2"/>
      <c r="B28" s="48"/>
      <c r="C28" s="42"/>
      <c r="D28" s="42"/>
      <c r="E28" s="42"/>
      <c r="F28" s="42"/>
      <c r="G28" s="42"/>
      <c r="H28" s="42"/>
      <c r="I28" s="42"/>
      <c r="J28" s="42"/>
      <c r="K28" s="42"/>
      <c r="L28" s="138"/>
      <c r="S28" s="42"/>
      <c r="T28" s="42"/>
      <c r="U28" s="42"/>
      <c r="V28" s="42"/>
      <c r="W28" s="42"/>
      <c r="X28" s="42"/>
      <c r="Y28" s="42"/>
      <c r="Z28" s="42"/>
      <c r="AA28" s="42"/>
      <c r="AB28" s="42"/>
      <c r="AC28" s="42"/>
      <c r="AD28" s="42"/>
      <c r="AE28" s="42"/>
    </row>
    <row r="29" s="2" customFormat="1" ht="6.96" customHeight="1">
      <c r="A29" s="42"/>
      <c r="B29" s="48"/>
      <c r="C29" s="42"/>
      <c r="D29" s="146"/>
      <c r="E29" s="146"/>
      <c r="F29" s="146"/>
      <c r="G29" s="146"/>
      <c r="H29" s="146"/>
      <c r="I29" s="146"/>
      <c r="J29" s="146"/>
      <c r="K29" s="146"/>
      <c r="L29" s="138"/>
      <c r="S29" s="42"/>
      <c r="T29" s="42"/>
      <c r="U29" s="42"/>
      <c r="V29" s="42"/>
      <c r="W29" s="42"/>
      <c r="X29" s="42"/>
      <c r="Y29" s="42"/>
      <c r="Z29" s="42"/>
      <c r="AA29" s="42"/>
      <c r="AB29" s="42"/>
      <c r="AC29" s="42"/>
      <c r="AD29" s="42"/>
      <c r="AE29" s="42"/>
    </row>
    <row r="30" s="2" customFormat="1" ht="25.44" customHeight="1">
      <c r="A30" s="42"/>
      <c r="B30" s="48"/>
      <c r="C30" s="42"/>
      <c r="D30" s="147" t="s">
        <v>45</v>
      </c>
      <c r="E30" s="42"/>
      <c r="F30" s="42"/>
      <c r="G30" s="42"/>
      <c r="H30" s="42"/>
      <c r="I30" s="42"/>
      <c r="J30" s="148">
        <f>ROUND(J81, 2)</f>
        <v>0</v>
      </c>
      <c r="K30" s="42"/>
      <c r="L30" s="138"/>
      <c r="S30" s="42"/>
      <c r="T30" s="42"/>
      <c r="U30" s="42"/>
      <c r="V30" s="42"/>
      <c r="W30" s="42"/>
      <c r="X30" s="42"/>
      <c r="Y30" s="42"/>
      <c r="Z30" s="42"/>
      <c r="AA30" s="42"/>
      <c r="AB30" s="42"/>
      <c r="AC30" s="42"/>
      <c r="AD30" s="42"/>
      <c r="AE30" s="42"/>
    </row>
    <row r="31" s="2" customFormat="1" ht="6.96" customHeight="1">
      <c r="A31" s="42"/>
      <c r="B31" s="48"/>
      <c r="C31" s="42"/>
      <c r="D31" s="146"/>
      <c r="E31" s="146"/>
      <c r="F31" s="146"/>
      <c r="G31" s="146"/>
      <c r="H31" s="146"/>
      <c r="I31" s="146"/>
      <c r="J31" s="146"/>
      <c r="K31" s="146"/>
      <c r="L31" s="138"/>
      <c r="S31" s="42"/>
      <c r="T31" s="42"/>
      <c r="U31" s="42"/>
      <c r="V31" s="42"/>
      <c r="W31" s="42"/>
      <c r="X31" s="42"/>
      <c r="Y31" s="42"/>
      <c r="Z31" s="42"/>
      <c r="AA31" s="42"/>
      <c r="AB31" s="42"/>
      <c r="AC31" s="42"/>
      <c r="AD31" s="42"/>
      <c r="AE31" s="42"/>
    </row>
    <row r="32" s="2" customFormat="1" ht="14.4" customHeight="1">
      <c r="A32" s="42"/>
      <c r="B32" s="48"/>
      <c r="C32" s="42"/>
      <c r="D32" s="42"/>
      <c r="E32" s="42"/>
      <c r="F32" s="149" t="s">
        <v>47</v>
      </c>
      <c r="G32" s="42"/>
      <c r="H32" s="42"/>
      <c r="I32" s="149" t="s">
        <v>46</v>
      </c>
      <c r="J32" s="149" t="s">
        <v>48</v>
      </c>
      <c r="K32" s="42"/>
      <c r="L32" s="138"/>
      <c r="S32" s="42"/>
      <c r="T32" s="42"/>
      <c r="U32" s="42"/>
      <c r="V32" s="42"/>
      <c r="W32" s="42"/>
      <c r="X32" s="42"/>
      <c r="Y32" s="42"/>
      <c r="Z32" s="42"/>
      <c r="AA32" s="42"/>
      <c r="AB32" s="42"/>
      <c r="AC32" s="42"/>
      <c r="AD32" s="42"/>
      <c r="AE32" s="42"/>
    </row>
    <row r="33" s="2" customFormat="1" ht="14.4" customHeight="1">
      <c r="A33" s="42"/>
      <c r="B33" s="48"/>
      <c r="C33" s="42"/>
      <c r="D33" s="150" t="s">
        <v>49</v>
      </c>
      <c r="E33" s="136" t="s">
        <v>50</v>
      </c>
      <c r="F33" s="151">
        <f>ROUND((SUM(BE81:BE93)),  2)</f>
        <v>0</v>
      </c>
      <c r="G33" s="42"/>
      <c r="H33" s="42"/>
      <c r="I33" s="152">
        <v>0.20999999999999999</v>
      </c>
      <c r="J33" s="151">
        <f>ROUND(((SUM(BE81:BE93))*I33),  2)</f>
        <v>0</v>
      </c>
      <c r="K33" s="42"/>
      <c r="L33" s="138"/>
      <c r="S33" s="42"/>
      <c r="T33" s="42"/>
      <c r="U33" s="42"/>
      <c r="V33" s="42"/>
      <c r="W33" s="42"/>
      <c r="X33" s="42"/>
      <c r="Y33" s="42"/>
      <c r="Z33" s="42"/>
      <c r="AA33" s="42"/>
      <c r="AB33" s="42"/>
      <c r="AC33" s="42"/>
      <c r="AD33" s="42"/>
      <c r="AE33" s="42"/>
    </row>
    <row r="34" s="2" customFormat="1" ht="14.4" customHeight="1">
      <c r="A34" s="42"/>
      <c r="B34" s="48"/>
      <c r="C34" s="42"/>
      <c r="D34" s="42"/>
      <c r="E34" s="136" t="s">
        <v>51</v>
      </c>
      <c r="F34" s="151">
        <f>ROUND((SUM(BF81:BF93)),  2)</f>
        <v>0</v>
      </c>
      <c r="G34" s="42"/>
      <c r="H34" s="42"/>
      <c r="I34" s="152">
        <v>0.12</v>
      </c>
      <c r="J34" s="151">
        <f>ROUND(((SUM(BF81:BF93))*I34),  2)</f>
        <v>0</v>
      </c>
      <c r="K34" s="42"/>
      <c r="L34" s="138"/>
      <c r="S34" s="42"/>
      <c r="T34" s="42"/>
      <c r="U34" s="42"/>
      <c r="V34" s="42"/>
      <c r="W34" s="42"/>
      <c r="X34" s="42"/>
      <c r="Y34" s="42"/>
      <c r="Z34" s="42"/>
      <c r="AA34" s="42"/>
      <c r="AB34" s="42"/>
      <c r="AC34" s="42"/>
      <c r="AD34" s="42"/>
      <c r="AE34" s="42"/>
    </row>
    <row r="35" hidden="1" s="2" customFormat="1" ht="14.4" customHeight="1">
      <c r="A35" s="42"/>
      <c r="B35" s="48"/>
      <c r="C35" s="42"/>
      <c r="D35" s="42"/>
      <c r="E35" s="136" t="s">
        <v>52</v>
      </c>
      <c r="F35" s="151">
        <f>ROUND((SUM(BG81:BG93)),  2)</f>
        <v>0</v>
      </c>
      <c r="G35" s="42"/>
      <c r="H35" s="42"/>
      <c r="I35" s="152">
        <v>0.20999999999999999</v>
      </c>
      <c r="J35" s="151">
        <f>0</f>
        <v>0</v>
      </c>
      <c r="K35" s="42"/>
      <c r="L35" s="138"/>
      <c r="S35" s="42"/>
      <c r="T35" s="42"/>
      <c r="U35" s="42"/>
      <c r="V35" s="42"/>
      <c r="W35" s="42"/>
      <c r="X35" s="42"/>
      <c r="Y35" s="42"/>
      <c r="Z35" s="42"/>
      <c r="AA35" s="42"/>
      <c r="AB35" s="42"/>
      <c r="AC35" s="42"/>
      <c r="AD35" s="42"/>
      <c r="AE35" s="42"/>
    </row>
    <row r="36" hidden="1" s="2" customFormat="1" ht="14.4" customHeight="1">
      <c r="A36" s="42"/>
      <c r="B36" s="48"/>
      <c r="C36" s="42"/>
      <c r="D36" s="42"/>
      <c r="E36" s="136" t="s">
        <v>53</v>
      </c>
      <c r="F36" s="151">
        <f>ROUND((SUM(BH81:BH93)),  2)</f>
        <v>0</v>
      </c>
      <c r="G36" s="42"/>
      <c r="H36" s="42"/>
      <c r="I36" s="152">
        <v>0.12</v>
      </c>
      <c r="J36" s="151">
        <f>0</f>
        <v>0</v>
      </c>
      <c r="K36" s="42"/>
      <c r="L36" s="138"/>
      <c r="S36" s="42"/>
      <c r="T36" s="42"/>
      <c r="U36" s="42"/>
      <c r="V36" s="42"/>
      <c r="W36" s="42"/>
      <c r="X36" s="42"/>
      <c r="Y36" s="42"/>
      <c r="Z36" s="42"/>
      <c r="AA36" s="42"/>
      <c r="AB36" s="42"/>
      <c r="AC36" s="42"/>
      <c r="AD36" s="42"/>
      <c r="AE36" s="42"/>
    </row>
    <row r="37" hidden="1" s="2" customFormat="1" ht="14.4" customHeight="1">
      <c r="A37" s="42"/>
      <c r="B37" s="48"/>
      <c r="C37" s="42"/>
      <c r="D37" s="42"/>
      <c r="E37" s="136" t="s">
        <v>54</v>
      </c>
      <c r="F37" s="151">
        <f>ROUND((SUM(BI81:BI93)),  2)</f>
        <v>0</v>
      </c>
      <c r="G37" s="42"/>
      <c r="H37" s="42"/>
      <c r="I37" s="152">
        <v>0</v>
      </c>
      <c r="J37" s="151">
        <f>0</f>
        <v>0</v>
      </c>
      <c r="K37" s="42"/>
      <c r="L37" s="13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8"/>
      <c r="S38" s="42"/>
      <c r="T38" s="42"/>
      <c r="U38" s="42"/>
      <c r="V38" s="42"/>
      <c r="W38" s="42"/>
      <c r="X38" s="42"/>
      <c r="Y38" s="42"/>
      <c r="Z38" s="42"/>
      <c r="AA38" s="42"/>
      <c r="AB38" s="42"/>
      <c r="AC38" s="42"/>
      <c r="AD38" s="42"/>
      <c r="AE38" s="42"/>
    </row>
    <row r="39" s="2" customFormat="1" ht="25.44" customHeight="1">
      <c r="A39" s="42"/>
      <c r="B39" s="48"/>
      <c r="C39" s="153"/>
      <c r="D39" s="154" t="s">
        <v>55</v>
      </c>
      <c r="E39" s="155"/>
      <c r="F39" s="155"/>
      <c r="G39" s="156" t="s">
        <v>56</v>
      </c>
      <c r="H39" s="157" t="s">
        <v>57</v>
      </c>
      <c r="I39" s="155"/>
      <c r="J39" s="158">
        <f>SUM(J30:J37)</f>
        <v>0</v>
      </c>
      <c r="K39" s="159"/>
      <c r="L39" s="138"/>
      <c r="S39" s="42"/>
      <c r="T39" s="42"/>
      <c r="U39" s="42"/>
      <c r="V39" s="42"/>
      <c r="W39" s="42"/>
      <c r="X39" s="42"/>
      <c r="Y39" s="42"/>
      <c r="Z39" s="42"/>
      <c r="AA39" s="42"/>
      <c r="AB39" s="42"/>
      <c r="AC39" s="42"/>
      <c r="AD39" s="42"/>
      <c r="AE39" s="42"/>
    </row>
    <row r="40" s="2" customFormat="1" ht="14.4" customHeight="1">
      <c r="A40" s="42"/>
      <c r="B40" s="160"/>
      <c r="C40" s="161"/>
      <c r="D40" s="161"/>
      <c r="E40" s="161"/>
      <c r="F40" s="161"/>
      <c r="G40" s="161"/>
      <c r="H40" s="161"/>
      <c r="I40" s="161"/>
      <c r="J40" s="161"/>
      <c r="K40" s="161"/>
      <c r="L40" s="138"/>
      <c r="S40" s="42"/>
      <c r="T40" s="42"/>
      <c r="U40" s="42"/>
      <c r="V40" s="42"/>
      <c r="W40" s="42"/>
      <c r="X40" s="42"/>
      <c r="Y40" s="42"/>
      <c r="Z40" s="42"/>
      <c r="AA40" s="42"/>
      <c r="AB40" s="42"/>
      <c r="AC40" s="42"/>
      <c r="AD40" s="42"/>
      <c r="AE40" s="42"/>
    </row>
    <row r="44" s="2" customFormat="1" ht="6.96" customHeight="1">
      <c r="A44" s="42"/>
      <c r="B44" s="162"/>
      <c r="C44" s="163"/>
      <c r="D44" s="163"/>
      <c r="E44" s="163"/>
      <c r="F44" s="163"/>
      <c r="G44" s="163"/>
      <c r="H44" s="163"/>
      <c r="I44" s="163"/>
      <c r="J44" s="163"/>
      <c r="K44" s="163"/>
      <c r="L44" s="138"/>
      <c r="S44" s="42"/>
      <c r="T44" s="42"/>
      <c r="U44" s="42"/>
      <c r="V44" s="42"/>
      <c r="W44" s="42"/>
      <c r="X44" s="42"/>
      <c r="Y44" s="42"/>
      <c r="Z44" s="42"/>
      <c r="AA44" s="42"/>
      <c r="AB44" s="42"/>
      <c r="AC44" s="42"/>
      <c r="AD44" s="42"/>
      <c r="AE44" s="42"/>
    </row>
    <row r="45" s="2" customFormat="1" ht="24.96" customHeight="1">
      <c r="A45" s="42"/>
      <c r="B45" s="43"/>
      <c r="C45" s="26" t="s">
        <v>102</v>
      </c>
      <c r="D45" s="44"/>
      <c r="E45" s="44"/>
      <c r="F45" s="44"/>
      <c r="G45" s="44"/>
      <c r="H45" s="44"/>
      <c r="I45" s="44"/>
      <c r="J45" s="44"/>
      <c r="K45" s="44"/>
      <c r="L45" s="13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38"/>
      <c r="S47" s="42"/>
      <c r="T47" s="42"/>
      <c r="U47" s="42"/>
      <c r="V47" s="42"/>
      <c r="W47" s="42"/>
      <c r="X47" s="42"/>
      <c r="Y47" s="42"/>
      <c r="Z47" s="42"/>
      <c r="AA47" s="42"/>
      <c r="AB47" s="42"/>
      <c r="AC47" s="42"/>
      <c r="AD47" s="42"/>
      <c r="AE47" s="42"/>
    </row>
    <row r="48" s="2" customFormat="1" ht="16.5" customHeight="1">
      <c r="A48" s="42"/>
      <c r="B48" s="43"/>
      <c r="C48" s="44"/>
      <c r="D48" s="44"/>
      <c r="E48" s="164" t="str">
        <f>E7</f>
        <v>Revitalizace nemocnice v Sokolově, Slovenská ul. 545 - Zateplení budovy - Pavilon A - Střecha</v>
      </c>
      <c r="F48" s="35"/>
      <c r="G48" s="35"/>
      <c r="H48" s="35"/>
      <c r="I48" s="44"/>
      <c r="J48" s="44"/>
      <c r="K48" s="44"/>
      <c r="L48" s="138"/>
      <c r="S48" s="42"/>
      <c r="T48" s="42"/>
      <c r="U48" s="42"/>
      <c r="V48" s="42"/>
      <c r="W48" s="42"/>
      <c r="X48" s="42"/>
      <c r="Y48" s="42"/>
      <c r="Z48" s="42"/>
      <c r="AA48" s="42"/>
      <c r="AB48" s="42"/>
      <c r="AC48" s="42"/>
      <c r="AD48" s="42"/>
      <c r="AE48" s="42"/>
    </row>
    <row r="49" s="2" customFormat="1" ht="12" customHeight="1">
      <c r="A49" s="42"/>
      <c r="B49" s="43"/>
      <c r="C49" s="35" t="s">
        <v>99</v>
      </c>
      <c r="D49" s="44"/>
      <c r="E49" s="44"/>
      <c r="F49" s="44"/>
      <c r="G49" s="44"/>
      <c r="H49" s="44"/>
      <c r="I49" s="44"/>
      <c r="J49" s="44"/>
      <c r="K49" s="44"/>
      <c r="L49" s="138"/>
      <c r="S49" s="42"/>
      <c r="T49" s="42"/>
      <c r="U49" s="42"/>
      <c r="V49" s="42"/>
      <c r="W49" s="42"/>
      <c r="X49" s="42"/>
      <c r="Y49" s="42"/>
      <c r="Z49" s="42"/>
      <c r="AA49" s="42"/>
      <c r="AB49" s="42"/>
      <c r="AC49" s="42"/>
      <c r="AD49" s="42"/>
      <c r="AE49" s="42"/>
    </row>
    <row r="50" s="2" customFormat="1" ht="16.5" customHeight="1">
      <c r="A50" s="42"/>
      <c r="B50" s="43"/>
      <c r="C50" s="44"/>
      <c r="D50" s="44"/>
      <c r="E50" s="73" t="str">
        <f>E9</f>
        <v>D.1.4.4. - Záchytný systém na střeše</v>
      </c>
      <c r="F50" s="44"/>
      <c r="G50" s="44"/>
      <c r="H50" s="44"/>
      <c r="I50" s="44"/>
      <c r="J50" s="44"/>
      <c r="K50" s="44"/>
      <c r="L50" s="13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8"/>
      <c r="S51" s="42"/>
      <c r="T51" s="42"/>
      <c r="U51" s="42"/>
      <c r="V51" s="42"/>
      <c r="W51" s="42"/>
      <c r="X51" s="42"/>
      <c r="Y51" s="42"/>
      <c r="Z51" s="42"/>
      <c r="AA51" s="42"/>
      <c r="AB51" s="42"/>
      <c r="AC51" s="42"/>
      <c r="AD51" s="42"/>
      <c r="AE51" s="42"/>
    </row>
    <row r="52" s="2" customFormat="1" ht="12" customHeight="1">
      <c r="A52" s="42"/>
      <c r="B52" s="43"/>
      <c r="C52" s="35" t="s">
        <v>24</v>
      </c>
      <c r="D52" s="44"/>
      <c r="E52" s="44"/>
      <c r="F52" s="30" t="str">
        <f>F12</f>
        <v>Sokolov</v>
      </c>
      <c r="G52" s="44"/>
      <c r="H52" s="44"/>
      <c r="I52" s="35" t="s">
        <v>26</v>
      </c>
      <c r="J52" s="76" t="str">
        <f>IF(J12="","",J12)</f>
        <v>3. 6. 2025</v>
      </c>
      <c r="K52" s="44"/>
      <c r="L52" s="13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8"/>
      <c r="S53" s="42"/>
      <c r="T53" s="42"/>
      <c r="U53" s="42"/>
      <c r="V53" s="42"/>
      <c r="W53" s="42"/>
      <c r="X53" s="42"/>
      <c r="Y53" s="42"/>
      <c r="Z53" s="42"/>
      <c r="AA53" s="42"/>
      <c r="AB53" s="42"/>
      <c r="AC53" s="42"/>
      <c r="AD53" s="42"/>
      <c r="AE53" s="42"/>
    </row>
    <row r="54" s="2" customFormat="1" ht="25.65" customHeight="1">
      <c r="A54" s="42"/>
      <c r="B54" s="43"/>
      <c r="C54" s="35" t="s">
        <v>32</v>
      </c>
      <c r="D54" s="44"/>
      <c r="E54" s="44"/>
      <c r="F54" s="30" t="str">
        <f>E15</f>
        <v>Karlovarský kraj</v>
      </c>
      <c r="G54" s="44"/>
      <c r="H54" s="44"/>
      <c r="I54" s="35" t="s">
        <v>39</v>
      </c>
      <c r="J54" s="40" t="str">
        <f>E21</f>
        <v>Jurica a.s - Ateliér Sokolov</v>
      </c>
      <c r="K54" s="44"/>
      <c r="L54" s="138"/>
      <c r="S54" s="42"/>
      <c r="T54" s="42"/>
      <c r="U54" s="42"/>
      <c r="V54" s="42"/>
      <c r="W54" s="42"/>
      <c r="X54" s="42"/>
      <c r="Y54" s="42"/>
      <c r="Z54" s="42"/>
      <c r="AA54" s="42"/>
      <c r="AB54" s="42"/>
      <c r="AC54" s="42"/>
      <c r="AD54" s="42"/>
      <c r="AE54" s="42"/>
    </row>
    <row r="55" s="2" customFormat="1" ht="15.15" customHeight="1">
      <c r="A55" s="42"/>
      <c r="B55" s="43"/>
      <c r="C55" s="35" t="s">
        <v>37</v>
      </c>
      <c r="D55" s="44"/>
      <c r="E55" s="44"/>
      <c r="F55" s="30" t="str">
        <f>IF(E18="","",E18)</f>
        <v>Vyplň údaj</v>
      </c>
      <c r="G55" s="44"/>
      <c r="H55" s="44"/>
      <c r="I55" s="35" t="s">
        <v>41</v>
      </c>
      <c r="J55" s="40" t="str">
        <f>E24</f>
        <v>Eva Marková</v>
      </c>
      <c r="K55" s="44"/>
      <c r="L55" s="13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8"/>
      <c r="S56" s="42"/>
      <c r="T56" s="42"/>
      <c r="U56" s="42"/>
      <c r="V56" s="42"/>
      <c r="W56" s="42"/>
      <c r="X56" s="42"/>
      <c r="Y56" s="42"/>
      <c r="Z56" s="42"/>
      <c r="AA56" s="42"/>
      <c r="AB56" s="42"/>
      <c r="AC56" s="42"/>
      <c r="AD56" s="42"/>
      <c r="AE56" s="42"/>
    </row>
    <row r="57" s="2" customFormat="1" ht="29.28" customHeight="1">
      <c r="A57" s="42"/>
      <c r="B57" s="43"/>
      <c r="C57" s="165" t="s">
        <v>103</v>
      </c>
      <c r="D57" s="166"/>
      <c r="E57" s="166"/>
      <c r="F57" s="166"/>
      <c r="G57" s="166"/>
      <c r="H57" s="166"/>
      <c r="I57" s="166"/>
      <c r="J57" s="167" t="s">
        <v>104</v>
      </c>
      <c r="K57" s="166"/>
      <c r="L57" s="13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8"/>
      <c r="S58" s="42"/>
      <c r="T58" s="42"/>
      <c r="U58" s="42"/>
      <c r="V58" s="42"/>
      <c r="W58" s="42"/>
      <c r="X58" s="42"/>
      <c r="Y58" s="42"/>
      <c r="Z58" s="42"/>
      <c r="AA58" s="42"/>
      <c r="AB58" s="42"/>
      <c r="AC58" s="42"/>
      <c r="AD58" s="42"/>
      <c r="AE58" s="42"/>
    </row>
    <row r="59" s="2" customFormat="1" ht="22.8" customHeight="1">
      <c r="A59" s="42"/>
      <c r="B59" s="43"/>
      <c r="C59" s="168" t="s">
        <v>77</v>
      </c>
      <c r="D59" s="44"/>
      <c r="E59" s="44"/>
      <c r="F59" s="44"/>
      <c r="G59" s="44"/>
      <c r="H59" s="44"/>
      <c r="I59" s="44"/>
      <c r="J59" s="106">
        <f>J81</f>
        <v>0</v>
      </c>
      <c r="K59" s="44"/>
      <c r="L59" s="138"/>
      <c r="S59" s="42"/>
      <c r="T59" s="42"/>
      <c r="U59" s="42"/>
      <c r="V59" s="42"/>
      <c r="W59" s="42"/>
      <c r="X59" s="42"/>
      <c r="Y59" s="42"/>
      <c r="Z59" s="42"/>
      <c r="AA59" s="42"/>
      <c r="AB59" s="42"/>
      <c r="AC59" s="42"/>
      <c r="AD59" s="42"/>
      <c r="AE59" s="42"/>
      <c r="AU59" s="20" t="s">
        <v>105</v>
      </c>
    </row>
    <row r="60" s="9" customFormat="1" ht="24.96" customHeight="1">
      <c r="A60" s="9"/>
      <c r="B60" s="169"/>
      <c r="C60" s="170"/>
      <c r="D60" s="171" t="s">
        <v>111</v>
      </c>
      <c r="E60" s="172"/>
      <c r="F60" s="172"/>
      <c r="G60" s="172"/>
      <c r="H60" s="172"/>
      <c r="I60" s="172"/>
      <c r="J60" s="173">
        <f>J82</f>
        <v>0</v>
      </c>
      <c r="K60" s="170"/>
      <c r="L60" s="174"/>
      <c r="S60" s="9"/>
      <c r="T60" s="9"/>
      <c r="U60" s="9"/>
      <c r="V60" s="9"/>
      <c r="W60" s="9"/>
      <c r="X60" s="9"/>
      <c r="Y60" s="9"/>
      <c r="Z60" s="9"/>
      <c r="AA60" s="9"/>
      <c r="AB60" s="9"/>
      <c r="AC60" s="9"/>
      <c r="AD60" s="9"/>
      <c r="AE60" s="9"/>
    </row>
    <row r="61" s="10" customFormat="1" ht="19.92" customHeight="1">
      <c r="A61" s="10"/>
      <c r="B61" s="175"/>
      <c r="C61" s="176"/>
      <c r="D61" s="177" t="s">
        <v>654</v>
      </c>
      <c r="E61" s="178"/>
      <c r="F61" s="178"/>
      <c r="G61" s="178"/>
      <c r="H61" s="178"/>
      <c r="I61" s="178"/>
      <c r="J61" s="179">
        <f>J83</f>
        <v>0</v>
      </c>
      <c r="K61" s="176"/>
      <c r="L61" s="180"/>
      <c r="S61" s="10"/>
      <c r="T61" s="10"/>
      <c r="U61" s="10"/>
      <c r="V61" s="10"/>
      <c r="W61" s="10"/>
      <c r="X61" s="10"/>
      <c r="Y61" s="10"/>
      <c r="Z61" s="10"/>
      <c r="AA61" s="10"/>
      <c r="AB61" s="10"/>
      <c r="AC61" s="10"/>
      <c r="AD61" s="10"/>
      <c r="AE61" s="10"/>
    </row>
    <row r="62" s="2" customFormat="1" ht="21.84" customHeight="1">
      <c r="A62" s="42"/>
      <c r="B62" s="43"/>
      <c r="C62" s="44"/>
      <c r="D62" s="44"/>
      <c r="E62" s="44"/>
      <c r="F62" s="44"/>
      <c r="G62" s="44"/>
      <c r="H62" s="44"/>
      <c r="I62" s="44"/>
      <c r="J62" s="44"/>
      <c r="K62" s="44"/>
      <c r="L62" s="138"/>
      <c r="S62" s="42"/>
      <c r="T62" s="42"/>
      <c r="U62" s="42"/>
      <c r="V62" s="42"/>
      <c r="W62" s="42"/>
      <c r="X62" s="42"/>
      <c r="Y62" s="42"/>
      <c r="Z62" s="42"/>
      <c r="AA62" s="42"/>
      <c r="AB62" s="42"/>
      <c r="AC62" s="42"/>
      <c r="AD62" s="42"/>
      <c r="AE62" s="42"/>
    </row>
    <row r="63" s="2" customFormat="1" ht="6.96" customHeight="1">
      <c r="A63" s="42"/>
      <c r="B63" s="63"/>
      <c r="C63" s="64"/>
      <c r="D63" s="64"/>
      <c r="E63" s="64"/>
      <c r="F63" s="64"/>
      <c r="G63" s="64"/>
      <c r="H63" s="64"/>
      <c r="I63" s="64"/>
      <c r="J63" s="64"/>
      <c r="K63" s="64"/>
      <c r="L63" s="138"/>
      <c r="S63" s="42"/>
      <c r="T63" s="42"/>
      <c r="U63" s="42"/>
      <c r="V63" s="42"/>
      <c r="W63" s="42"/>
      <c r="X63" s="42"/>
      <c r="Y63" s="42"/>
      <c r="Z63" s="42"/>
      <c r="AA63" s="42"/>
      <c r="AB63" s="42"/>
      <c r="AC63" s="42"/>
      <c r="AD63" s="42"/>
      <c r="AE63" s="42"/>
    </row>
    <row r="67" s="2" customFormat="1" ht="6.96" customHeight="1">
      <c r="A67" s="42"/>
      <c r="B67" s="65"/>
      <c r="C67" s="66"/>
      <c r="D67" s="66"/>
      <c r="E67" s="66"/>
      <c r="F67" s="66"/>
      <c r="G67" s="66"/>
      <c r="H67" s="66"/>
      <c r="I67" s="66"/>
      <c r="J67" s="66"/>
      <c r="K67" s="66"/>
      <c r="L67" s="138"/>
      <c r="S67" s="42"/>
      <c r="T67" s="42"/>
      <c r="U67" s="42"/>
      <c r="V67" s="42"/>
      <c r="W67" s="42"/>
      <c r="X67" s="42"/>
      <c r="Y67" s="42"/>
      <c r="Z67" s="42"/>
      <c r="AA67" s="42"/>
      <c r="AB67" s="42"/>
      <c r="AC67" s="42"/>
      <c r="AD67" s="42"/>
      <c r="AE67" s="42"/>
    </row>
    <row r="68" s="2" customFormat="1" ht="24.96" customHeight="1">
      <c r="A68" s="42"/>
      <c r="B68" s="43"/>
      <c r="C68" s="26" t="s">
        <v>117</v>
      </c>
      <c r="D68" s="44"/>
      <c r="E68" s="44"/>
      <c r="F68" s="44"/>
      <c r="G68" s="44"/>
      <c r="H68" s="44"/>
      <c r="I68" s="44"/>
      <c r="J68" s="44"/>
      <c r="K68" s="44"/>
      <c r="L68" s="138"/>
      <c r="S68" s="42"/>
      <c r="T68" s="42"/>
      <c r="U68" s="42"/>
      <c r="V68" s="42"/>
      <c r="W68" s="42"/>
      <c r="X68" s="42"/>
      <c r="Y68" s="42"/>
      <c r="Z68" s="42"/>
      <c r="AA68" s="42"/>
      <c r="AB68" s="42"/>
      <c r="AC68" s="42"/>
      <c r="AD68" s="42"/>
      <c r="AE68" s="42"/>
    </row>
    <row r="69" s="2" customFormat="1" ht="6.96" customHeight="1">
      <c r="A69" s="42"/>
      <c r="B69" s="43"/>
      <c r="C69" s="44"/>
      <c r="D69" s="44"/>
      <c r="E69" s="44"/>
      <c r="F69" s="44"/>
      <c r="G69" s="44"/>
      <c r="H69" s="44"/>
      <c r="I69" s="44"/>
      <c r="J69" s="44"/>
      <c r="K69" s="44"/>
      <c r="L69" s="138"/>
      <c r="S69" s="42"/>
      <c r="T69" s="42"/>
      <c r="U69" s="42"/>
      <c r="V69" s="42"/>
      <c r="W69" s="42"/>
      <c r="X69" s="42"/>
      <c r="Y69" s="42"/>
      <c r="Z69" s="42"/>
      <c r="AA69" s="42"/>
      <c r="AB69" s="42"/>
      <c r="AC69" s="42"/>
      <c r="AD69" s="42"/>
      <c r="AE69" s="42"/>
    </row>
    <row r="70" s="2" customFormat="1" ht="12" customHeight="1">
      <c r="A70" s="42"/>
      <c r="B70" s="43"/>
      <c r="C70" s="35" t="s">
        <v>16</v>
      </c>
      <c r="D70" s="44"/>
      <c r="E70" s="44"/>
      <c r="F70" s="44"/>
      <c r="G70" s="44"/>
      <c r="H70" s="44"/>
      <c r="I70" s="44"/>
      <c r="J70" s="44"/>
      <c r="K70" s="44"/>
      <c r="L70" s="138"/>
      <c r="S70" s="42"/>
      <c r="T70" s="42"/>
      <c r="U70" s="42"/>
      <c r="V70" s="42"/>
      <c r="W70" s="42"/>
      <c r="X70" s="42"/>
      <c r="Y70" s="42"/>
      <c r="Z70" s="42"/>
      <c r="AA70" s="42"/>
      <c r="AB70" s="42"/>
      <c r="AC70" s="42"/>
      <c r="AD70" s="42"/>
      <c r="AE70" s="42"/>
    </row>
    <row r="71" s="2" customFormat="1" ht="16.5" customHeight="1">
      <c r="A71" s="42"/>
      <c r="B71" s="43"/>
      <c r="C71" s="44"/>
      <c r="D71" s="44"/>
      <c r="E71" s="164" t="str">
        <f>E7</f>
        <v>Revitalizace nemocnice v Sokolově, Slovenská ul. 545 - Zateplení budovy - Pavilon A - Střecha</v>
      </c>
      <c r="F71" s="35"/>
      <c r="G71" s="35"/>
      <c r="H71" s="35"/>
      <c r="I71" s="44"/>
      <c r="J71" s="44"/>
      <c r="K71" s="44"/>
      <c r="L71" s="138"/>
      <c r="S71" s="42"/>
      <c r="T71" s="42"/>
      <c r="U71" s="42"/>
      <c r="V71" s="42"/>
      <c r="W71" s="42"/>
      <c r="X71" s="42"/>
      <c r="Y71" s="42"/>
      <c r="Z71" s="42"/>
      <c r="AA71" s="42"/>
      <c r="AB71" s="42"/>
      <c r="AC71" s="42"/>
      <c r="AD71" s="42"/>
      <c r="AE71" s="42"/>
    </row>
    <row r="72" s="2" customFormat="1" ht="12" customHeight="1">
      <c r="A72" s="42"/>
      <c r="B72" s="43"/>
      <c r="C72" s="35" t="s">
        <v>99</v>
      </c>
      <c r="D72" s="44"/>
      <c r="E72" s="44"/>
      <c r="F72" s="44"/>
      <c r="G72" s="44"/>
      <c r="H72" s="44"/>
      <c r="I72" s="44"/>
      <c r="J72" s="44"/>
      <c r="K72" s="44"/>
      <c r="L72" s="138"/>
      <c r="S72" s="42"/>
      <c r="T72" s="42"/>
      <c r="U72" s="42"/>
      <c r="V72" s="42"/>
      <c r="W72" s="42"/>
      <c r="X72" s="42"/>
      <c r="Y72" s="42"/>
      <c r="Z72" s="42"/>
      <c r="AA72" s="42"/>
      <c r="AB72" s="42"/>
      <c r="AC72" s="42"/>
      <c r="AD72" s="42"/>
      <c r="AE72" s="42"/>
    </row>
    <row r="73" s="2" customFormat="1" ht="16.5" customHeight="1">
      <c r="A73" s="42"/>
      <c r="B73" s="43"/>
      <c r="C73" s="44"/>
      <c r="D73" s="44"/>
      <c r="E73" s="73" t="str">
        <f>E9</f>
        <v>D.1.4.4. - Záchytný systém na střeše</v>
      </c>
      <c r="F73" s="44"/>
      <c r="G73" s="44"/>
      <c r="H73" s="44"/>
      <c r="I73" s="44"/>
      <c r="J73" s="44"/>
      <c r="K73" s="44"/>
      <c r="L73" s="138"/>
      <c r="S73" s="42"/>
      <c r="T73" s="42"/>
      <c r="U73" s="42"/>
      <c r="V73" s="42"/>
      <c r="W73" s="42"/>
      <c r="X73" s="42"/>
      <c r="Y73" s="42"/>
      <c r="Z73" s="42"/>
      <c r="AA73" s="42"/>
      <c r="AB73" s="42"/>
      <c r="AC73" s="42"/>
      <c r="AD73" s="42"/>
      <c r="AE73" s="42"/>
    </row>
    <row r="74" s="2" customFormat="1" ht="6.96" customHeight="1">
      <c r="A74" s="42"/>
      <c r="B74" s="43"/>
      <c r="C74" s="44"/>
      <c r="D74" s="44"/>
      <c r="E74" s="44"/>
      <c r="F74" s="44"/>
      <c r="G74" s="44"/>
      <c r="H74" s="44"/>
      <c r="I74" s="44"/>
      <c r="J74" s="44"/>
      <c r="K74" s="44"/>
      <c r="L74" s="138"/>
      <c r="S74" s="42"/>
      <c r="T74" s="42"/>
      <c r="U74" s="42"/>
      <c r="V74" s="42"/>
      <c r="W74" s="42"/>
      <c r="X74" s="42"/>
      <c r="Y74" s="42"/>
      <c r="Z74" s="42"/>
      <c r="AA74" s="42"/>
      <c r="AB74" s="42"/>
      <c r="AC74" s="42"/>
      <c r="AD74" s="42"/>
      <c r="AE74" s="42"/>
    </row>
    <row r="75" s="2" customFormat="1" ht="12" customHeight="1">
      <c r="A75" s="42"/>
      <c r="B75" s="43"/>
      <c r="C75" s="35" t="s">
        <v>24</v>
      </c>
      <c r="D75" s="44"/>
      <c r="E75" s="44"/>
      <c r="F75" s="30" t="str">
        <f>F12</f>
        <v>Sokolov</v>
      </c>
      <c r="G75" s="44"/>
      <c r="H75" s="44"/>
      <c r="I75" s="35" t="s">
        <v>26</v>
      </c>
      <c r="J75" s="76" t="str">
        <f>IF(J12="","",J12)</f>
        <v>3. 6. 2025</v>
      </c>
      <c r="K75" s="44"/>
      <c r="L75" s="138"/>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38"/>
      <c r="S76" s="42"/>
      <c r="T76" s="42"/>
      <c r="U76" s="42"/>
      <c r="V76" s="42"/>
      <c r="W76" s="42"/>
      <c r="X76" s="42"/>
      <c r="Y76" s="42"/>
      <c r="Z76" s="42"/>
      <c r="AA76" s="42"/>
      <c r="AB76" s="42"/>
      <c r="AC76" s="42"/>
      <c r="AD76" s="42"/>
      <c r="AE76" s="42"/>
    </row>
    <row r="77" s="2" customFormat="1" ht="25.65" customHeight="1">
      <c r="A77" s="42"/>
      <c r="B77" s="43"/>
      <c r="C77" s="35" t="s">
        <v>32</v>
      </c>
      <c r="D77" s="44"/>
      <c r="E77" s="44"/>
      <c r="F77" s="30" t="str">
        <f>E15</f>
        <v>Karlovarský kraj</v>
      </c>
      <c r="G77" s="44"/>
      <c r="H77" s="44"/>
      <c r="I77" s="35" t="s">
        <v>39</v>
      </c>
      <c r="J77" s="40" t="str">
        <f>E21</f>
        <v>Jurica a.s - Ateliér Sokolov</v>
      </c>
      <c r="K77" s="44"/>
      <c r="L77" s="138"/>
      <c r="S77" s="42"/>
      <c r="T77" s="42"/>
      <c r="U77" s="42"/>
      <c r="V77" s="42"/>
      <c r="W77" s="42"/>
      <c r="X77" s="42"/>
      <c r="Y77" s="42"/>
      <c r="Z77" s="42"/>
      <c r="AA77" s="42"/>
      <c r="AB77" s="42"/>
      <c r="AC77" s="42"/>
      <c r="AD77" s="42"/>
      <c r="AE77" s="42"/>
    </row>
    <row r="78" s="2" customFormat="1" ht="15.15" customHeight="1">
      <c r="A78" s="42"/>
      <c r="B78" s="43"/>
      <c r="C78" s="35" t="s">
        <v>37</v>
      </c>
      <c r="D78" s="44"/>
      <c r="E78" s="44"/>
      <c r="F78" s="30" t="str">
        <f>IF(E18="","",E18)</f>
        <v>Vyplň údaj</v>
      </c>
      <c r="G78" s="44"/>
      <c r="H78" s="44"/>
      <c r="I78" s="35" t="s">
        <v>41</v>
      </c>
      <c r="J78" s="40" t="str">
        <f>E24</f>
        <v>Eva Marková</v>
      </c>
      <c r="K78" s="44"/>
      <c r="L78" s="138"/>
      <c r="S78" s="42"/>
      <c r="T78" s="42"/>
      <c r="U78" s="42"/>
      <c r="V78" s="42"/>
      <c r="W78" s="42"/>
      <c r="X78" s="42"/>
      <c r="Y78" s="42"/>
      <c r="Z78" s="42"/>
      <c r="AA78" s="42"/>
      <c r="AB78" s="42"/>
      <c r="AC78" s="42"/>
      <c r="AD78" s="42"/>
      <c r="AE78" s="42"/>
    </row>
    <row r="79" s="2" customFormat="1" ht="10.32" customHeight="1">
      <c r="A79" s="42"/>
      <c r="B79" s="43"/>
      <c r="C79" s="44"/>
      <c r="D79" s="44"/>
      <c r="E79" s="44"/>
      <c r="F79" s="44"/>
      <c r="G79" s="44"/>
      <c r="H79" s="44"/>
      <c r="I79" s="44"/>
      <c r="J79" s="44"/>
      <c r="K79" s="44"/>
      <c r="L79" s="138"/>
      <c r="S79" s="42"/>
      <c r="T79" s="42"/>
      <c r="U79" s="42"/>
      <c r="V79" s="42"/>
      <c r="W79" s="42"/>
      <c r="X79" s="42"/>
      <c r="Y79" s="42"/>
      <c r="Z79" s="42"/>
      <c r="AA79" s="42"/>
      <c r="AB79" s="42"/>
      <c r="AC79" s="42"/>
      <c r="AD79" s="42"/>
      <c r="AE79" s="42"/>
    </row>
    <row r="80" s="11" customFormat="1" ht="29.28" customHeight="1">
      <c r="A80" s="181"/>
      <c r="B80" s="182"/>
      <c r="C80" s="183" t="s">
        <v>118</v>
      </c>
      <c r="D80" s="184" t="s">
        <v>64</v>
      </c>
      <c r="E80" s="184" t="s">
        <v>60</v>
      </c>
      <c r="F80" s="184" t="s">
        <v>61</v>
      </c>
      <c r="G80" s="184" t="s">
        <v>119</v>
      </c>
      <c r="H80" s="184" t="s">
        <v>120</v>
      </c>
      <c r="I80" s="184" t="s">
        <v>121</v>
      </c>
      <c r="J80" s="184" t="s">
        <v>104</v>
      </c>
      <c r="K80" s="185" t="s">
        <v>122</v>
      </c>
      <c r="L80" s="186"/>
      <c r="M80" s="96" t="s">
        <v>34</v>
      </c>
      <c r="N80" s="97" t="s">
        <v>49</v>
      </c>
      <c r="O80" s="97" t="s">
        <v>123</v>
      </c>
      <c r="P80" s="97" t="s">
        <v>124</v>
      </c>
      <c r="Q80" s="97" t="s">
        <v>125</v>
      </c>
      <c r="R80" s="97" t="s">
        <v>126</v>
      </c>
      <c r="S80" s="97" t="s">
        <v>127</v>
      </c>
      <c r="T80" s="98" t="s">
        <v>128</v>
      </c>
      <c r="U80" s="181"/>
      <c r="V80" s="181"/>
      <c r="W80" s="181"/>
      <c r="X80" s="181"/>
      <c r="Y80" s="181"/>
      <c r="Z80" s="181"/>
      <c r="AA80" s="181"/>
      <c r="AB80" s="181"/>
      <c r="AC80" s="181"/>
      <c r="AD80" s="181"/>
      <c r="AE80" s="181"/>
    </row>
    <row r="81" s="2" customFormat="1" ht="22.8" customHeight="1">
      <c r="A81" s="42"/>
      <c r="B81" s="43"/>
      <c r="C81" s="103" t="s">
        <v>129</v>
      </c>
      <c r="D81" s="44"/>
      <c r="E81" s="44"/>
      <c r="F81" s="44"/>
      <c r="G81" s="44"/>
      <c r="H81" s="44"/>
      <c r="I81" s="44"/>
      <c r="J81" s="187">
        <f>BK81</f>
        <v>0</v>
      </c>
      <c r="K81" s="44"/>
      <c r="L81" s="48"/>
      <c r="M81" s="99"/>
      <c r="N81" s="188"/>
      <c r="O81" s="100"/>
      <c r="P81" s="189">
        <f>P82</f>
        <v>0</v>
      </c>
      <c r="Q81" s="100"/>
      <c r="R81" s="189">
        <f>R82</f>
        <v>0</v>
      </c>
      <c r="S81" s="100"/>
      <c r="T81" s="190">
        <f>T82</f>
        <v>0</v>
      </c>
      <c r="U81" s="42"/>
      <c r="V81" s="42"/>
      <c r="W81" s="42"/>
      <c r="X81" s="42"/>
      <c r="Y81" s="42"/>
      <c r="Z81" s="42"/>
      <c r="AA81" s="42"/>
      <c r="AB81" s="42"/>
      <c r="AC81" s="42"/>
      <c r="AD81" s="42"/>
      <c r="AE81" s="42"/>
      <c r="AT81" s="20" t="s">
        <v>78</v>
      </c>
      <c r="AU81" s="20" t="s">
        <v>105</v>
      </c>
      <c r="BK81" s="191">
        <f>BK82</f>
        <v>0</v>
      </c>
    </row>
    <row r="82" s="12" customFormat="1" ht="25.92" customHeight="1">
      <c r="A82" s="12"/>
      <c r="B82" s="192"/>
      <c r="C82" s="193"/>
      <c r="D82" s="194" t="s">
        <v>78</v>
      </c>
      <c r="E82" s="195" t="s">
        <v>205</v>
      </c>
      <c r="F82" s="195" t="s">
        <v>206</v>
      </c>
      <c r="G82" s="193"/>
      <c r="H82" s="193"/>
      <c r="I82" s="196"/>
      <c r="J82" s="197">
        <f>BK82</f>
        <v>0</v>
      </c>
      <c r="K82" s="193"/>
      <c r="L82" s="198"/>
      <c r="M82" s="199"/>
      <c r="N82" s="200"/>
      <c r="O82" s="200"/>
      <c r="P82" s="201">
        <f>P83</f>
        <v>0</v>
      </c>
      <c r="Q82" s="200"/>
      <c r="R82" s="201">
        <f>R83</f>
        <v>0</v>
      </c>
      <c r="S82" s="200"/>
      <c r="T82" s="202">
        <f>T83</f>
        <v>0</v>
      </c>
      <c r="U82" s="12"/>
      <c r="V82" s="12"/>
      <c r="W82" s="12"/>
      <c r="X82" s="12"/>
      <c r="Y82" s="12"/>
      <c r="Z82" s="12"/>
      <c r="AA82" s="12"/>
      <c r="AB82" s="12"/>
      <c r="AC82" s="12"/>
      <c r="AD82" s="12"/>
      <c r="AE82" s="12"/>
      <c r="AR82" s="203" t="s">
        <v>88</v>
      </c>
      <c r="AT82" s="204" t="s">
        <v>78</v>
      </c>
      <c r="AU82" s="204" t="s">
        <v>79</v>
      </c>
      <c r="AY82" s="203" t="s">
        <v>132</v>
      </c>
      <c r="BK82" s="205">
        <f>BK83</f>
        <v>0</v>
      </c>
    </row>
    <row r="83" s="12" customFormat="1" ht="22.8" customHeight="1">
      <c r="A83" s="12"/>
      <c r="B83" s="192"/>
      <c r="C83" s="193"/>
      <c r="D83" s="194" t="s">
        <v>78</v>
      </c>
      <c r="E83" s="206" t="s">
        <v>655</v>
      </c>
      <c r="F83" s="206" t="s">
        <v>656</v>
      </c>
      <c r="G83" s="193"/>
      <c r="H83" s="193"/>
      <c r="I83" s="196"/>
      <c r="J83" s="207">
        <f>BK83</f>
        <v>0</v>
      </c>
      <c r="K83" s="193"/>
      <c r="L83" s="198"/>
      <c r="M83" s="199"/>
      <c r="N83" s="200"/>
      <c r="O83" s="200"/>
      <c r="P83" s="201">
        <f>SUM(P84:P93)</f>
        <v>0</v>
      </c>
      <c r="Q83" s="200"/>
      <c r="R83" s="201">
        <f>SUM(R84:R93)</f>
        <v>0</v>
      </c>
      <c r="S83" s="200"/>
      <c r="T83" s="202">
        <f>SUM(T84:T93)</f>
        <v>0</v>
      </c>
      <c r="U83" s="12"/>
      <c r="V83" s="12"/>
      <c r="W83" s="12"/>
      <c r="X83" s="12"/>
      <c r="Y83" s="12"/>
      <c r="Z83" s="12"/>
      <c r="AA83" s="12"/>
      <c r="AB83" s="12"/>
      <c r="AC83" s="12"/>
      <c r="AD83" s="12"/>
      <c r="AE83" s="12"/>
      <c r="AR83" s="203" t="s">
        <v>88</v>
      </c>
      <c r="AT83" s="204" t="s">
        <v>78</v>
      </c>
      <c r="AU83" s="204" t="s">
        <v>23</v>
      </c>
      <c r="AY83" s="203" t="s">
        <v>132</v>
      </c>
      <c r="BK83" s="205">
        <f>SUM(BK84:BK93)</f>
        <v>0</v>
      </c>
    </row>
    <row r="84" s="2" customFormat="1" ht="16.5" customHeight="1">
      <c r="A84" s="42"/>
      <c r="B84" s="43"/>
      <c r="C84" s="208" t="s">
        <v>23</v>
      </c>
      <c r="D84" s="208" t="s">
        <v>135</v>
      </c>
      <c r="E84" s="209" t="s">
        <v>657</v>
      </c>
      <c r="F84" s="210" t="s">
        <v>658</v>
      </c>
      <c r="G84" s="211" t="s">
        <v>492</v>
      </c>
      <c r="H84" s="212">
        <v>1</v>
      </c>
      <c r="I84" s="213"/>
      <c r="J84" s="214">
        <f>ROUND(I84*H84,2)</f>
        <v>0</v>
      </c>
      <c r="K84" s="210" t="s">
        <v>264</v>
      </c>
      <c r="L84" s="48"/>
      <c r="M84" s="215" t="s">
        <v>34</v>
      </c>
      <c r="N84" s="216" t="s">
        <v>50</v>
      </c>
      <c r="O84" s="88"/>
      <c r="P84" s="217">
        <f>O84*H84</f>
        <v>0</v>
      </c>
      <c r="Q84" s="217">
        <v>0</v>
      </c>
      <c r="R84" s="217">
        <f>Q84*H84</f>
        <v>0</v>
      </c>
      <c r="S84" s="217">
        <v>0</v>
      </c>
      <c r="T84" s="218">
        <f>S84*H84</f>
        <v>0</v>
      </c>
      <c r="U84" s="42"/>
      <c r="V84" s="42"/>
      <c r="W84" s="42"/>
      <c r="X84" s="42"/>
      <c r="Y84" s="42"/>
      <c r="Z84" s="42"/>
      <c r="AA84" s="42"/>
      <c r="AB84" s="42"/>
      <c r="AC84" s="42"/>
      <c r="AD84" s="42"/>
      <c r="AE84" s="42"/>
      <c r="AR84" s="219" t="s">
        <v>211</v>
      </c>
      <c r="AT84" s="219" t="s">
        <v>135</v>
      </c>
      <c r="AU84" s="219" t="s">
        <v>88</v>
      </c>
      <c r="AY84" s="20" t="s">
        <v>132</v>
      </c>
      <c r="BE84" s="220">
        <f>IF(N84="základní",J84,0)</f>
        <v>0</v>
      </c>
      <c r="BF84" s="220">
        <f>IF(N84="snížená",J84,0)</f>
        <v>0</v>
      </c>
      <c r="BG84" s="220">
        <f>IF(N84="zákl. přenesená",J84,0)</f>
        <v>0</v>
      </c>
      <c r="BH84" s="220">
        <f>IF(N84="sníž. přenesená",J84,0)</f>
        <v>0</v>
      </c>
      <c r="BI84" s="220">
        <f>IF(N84="nulová",J84,0)</f>
        <v>0</v>
      </c>
      <c r="BJ84" s="20" t="s">
        <v>23</v>
      </c>
      <c r="BK84" s="220">
        <f>ROUND(I84*H84,2)</f>
        <v>0</v>
      </c>
      <c r="BL84" s="20" t="s">
        <v>211</v>
      </c>
      <c r="BM84" s="219" t="s">
        <v>659</v>
      </c>
    </row>
    <row r="85" s="2" customFormat="1" ht="16.5" customHeight="1">
      <c r="A85" s="42"/>
      <c r="B85" s="43"/>
      <c r="C85" s="208" t="s">
        <v>88</v>
      </c>
      <c r="D85" s="208" t="s">
        <v>135</v>
      </c>
      <c r="E85" s="209" t="s">
        <v>660</v>
      </c>
      <c r="F85" s="210" t="s">
        <v>661</v>
      </c>
      <c r="G85" s="211" t="s">
        <v>492</v>
      </c>
      <c r="H85" s="212">
        <v>1</v>
      </c>
      <c r="I85" s="213"/>
      <c r="J85" s="214">
        <f>ROUND(I85*H85,2)</f>
        <v>0</v>
      </c>
      <c r="K85" s="210" t="s">
        <v>264</v>
      </c>
      <c r="L85" s="48"/>
      <c r="M85" s="215" t="s">
        <v>34</v>
      </c>
      <c r="N85" s="216" t="s">
        <v>50</v>
      </c>
      <c r="O85" s="88"/>
      <c r="P85" s="217">
        <f>O85*H85</f>
        <v>0</v>
      </c>
      <c r="Q85" s="217">
        <v>0</v>
      </c>
      <c r="R85" s="217">
        <f>Q85*H85</f>
        <v>0</v>
      </c>
      <c r="S85" s="217">
        <v>0</v>
      </c>
      <c r="T85" s="218">
        <f>S85*H85</f>
        <v>0</v>
      </c>
      <c r="U85" s="42"/>
      <c r="V85" s="42"/>
      <c r="W85" s="42"/>
      <c r="X85" s="42"/>
      <c r="Y85" s="42"/>
      <c r="Z85" s="42"/>
      <c r="AA85" s="42"/>
      <c r="AB85" s="42"/>
      <c r="AC85" s="42"/>
      <c r="AD85" s="42"/>
      <c r="AE85" s="42"/>
      <c r="AR85" s="219" t="s">
        <v>211</v>
      </c>
      <c r="AT85" s="219" t="s">
        <v>135</v>
      </c>
      <c r="AU85" s="219" t="s">
        <v>88</v>
      </c>
      <c r="AY85" s="20" t="s">
        <v>132</v>
      </c>
      <c r="BE85" s="220">
        <f>IF(N85="základní",J85,0)</f>
        <v>0</v>
      </c>
      <c r="BF85" s="220">
        <f>IF(N85="snížená",J85,0)</f>
        <v>0</v>
      </c>
      <c r="BG85" s="220">
        <f>IF(N85="zákl. přenesená",J85,0)</f>
        <v>0</v>
      </c>
      <c r="BH85" s="220">
        <f>IF(N85="sníž. přenesená",J85,0)</f>
        <v>0</v>
      </c>
      <c r="BI85" s="220">
        <f>IF(N85="nulová",J85,0)</f>
        <v>0</v>
      </c>
      <c r="BJ85" s="20" t="s">
        <v>23</v>
      </c>
      <c r="BK85" s="220">
        <f>ROUND(I85*H85,2)</f>
        <v>0</v>
      </c>
      <c r="BL85" s="20" t="s">
        <v>211</v>
      </c>
      <c r="BM85" s="219" t="s">
        <v>662</v>
      </c>
    </row>
    <row r="86" s="2" customFormat="1" ht="16.5" customHeight="1">
      <c r="A86" s="42"/>
      <c r="B86" s="43"/>
      <c r="C86" s="208" t="s">
        <v>160</v>
      </c>
      <c r="D86" s="208" t="s">
        <v>135</v>
      </c>
      <c r="E86" s="209" t="s">
        <v>663</v>
      </c>
      <c r="F86" s="210" t="s">
        <v>664</v>
      </c>
      <c r="G86" s="211" t="s">
        <v>492</v>
      </c>
      <c r="H86" s="212">
        <v>1</v>
      </c>
      <c r="I86" s="213"/>
      <c r="J86" s="214">
        <f>ROUND(I86*H86,2)</f>
        <v>0</v>
      </c>
      <c r="K86" s="210" t="s">
        <v>264</v>
      </c>
      <c r="L86" s="48"/>
      <c r="M86" s="215" t="s">
        <v>34</v>
      </c>
      <c r="N86" s="216" t="s">
        <v>50</v>
      </c>
      <c r="O86" s="88"/>
      <c r="P86" s="217">
        <f>O86*H86</f>
        <v>0</v>
      </c>
      <c r="Q86" s="217">
        <v>0</v>
      </c>
      <c r="R86" s="217">
        <f>Q86*H86</f>
        <v>0</v>
      </c>
      <c r="S86" s="217">
        <v>0</v>
      </c>
      <c r="T86" s="218">
        <f>S86*H86</f>
        <v>0</v>
      </c>
      <c r="U86" s="42"/>
      <c r="V86" s="42"/>
      <c r="W86" s="42"/>
      <c r="X86" s="42"/>
      <c r="Y86" s="42"/>
      <c r="Z86" s="42"/>
      <c r="AA86" s="42"/>
      <c r="AB86" s="42"/>
      <c r="AC86" s="42"/>
      <c r="AD86" s="42"/>
      <c r="AE86" s="42"/>
      <c r="AR86" s="219" t="s">
        <v>211</v>
      </c>
      <c r="AT86" s="219" t="s">
        <v>135</v>
      </c>
      <c r="AU86" s="219" t="s">
        <v>88</v>
      </c>
      <c r="AY86" s="20" t="s">
        <v>132</v>
      </c>
      <c r="BE86" s="220">
        <f>IF(N86="základní",J86,0)</f>
        <v>0</v>
      </c>
      <c r="BF86" s="220">
        <f>IF(N86="snížená",J86,0)</f>
        <v>0</v>
      </c>
      <c r="BG86" s="220">
        <f>IF(N86="zákl. přenesená",J86,0)</f>
        <v>0</v>
      </c>
      <c r="BH86" s="220">
        <f>IF(N86="sníž. přenesená",J86,0)</f>
        <v>0</v>
      </c>
      <c r="BI86" s="220">
        <f>IF(N86="nulová",J86,0)</f>
        <v>0</v>
      </c>
      <c r="BJ86" s="20" t="s">
        <v>23</v>
      </c>
      <c r="BK86" s="220">
        <f>ROUND(I86*H86,2)</f>
        <v>0</v>
      </c>
      <c r="BL86" s="20" t="s">
        <v>211</v>
      </c>
      <c r="BM86" s="219" t="s">
        <v>665</v>
      </c>
    </row>
    <row r="87" s="2" customFormat="1" ht="16.5" customHeight="1">
      <c r="A87" s="42"/>
      <c r="B87" s="43"/>
      <c r="C87" s="260" t="s">
        <v>140</v>
      </c>
      <c r="D87" s="260" t="s">
        <v>227</v>
      </c>
      <c r="E87" s="261" t="s">
        <v>666</v>
      </c>
      <c r="F87" s="262" t="s">
        <v>667</v>
      </c>
      <c r="G87" s="263" t="s">
        <v>479</v>
      </c>
      <c r="H87" s="264">
        <v>3</v>
      </c>
      <c r="I87" s="265"/>
      <c r="J87" s="266">
        <f>ROUND(I87*H87,2)</f>
        <v>0</v>
      </c>
      <c r="K87" s="262" t="s">
        <v>264</v>
      </c>
      <c r="L87" s="267"/>
      <c r="M87" s="268" t="s">
        <v>34</v>
      </c>
      <c r="N87" s="269" t="s">
        <v>50</v>
      </c>
      <c r="O87" s="88"/>
      <c r="P87" s="217">
        <f>O87*H87</f>
        <v>0</v>
      </c>
      <c r="Q87" s="217">
        <v>0</v>
      </c>
      <c r="R87" s="217">
        <f>Q87*H87</f>
        <v>0</v>
      </c>
      <c r="S87" s="217">
        <v>0</v>
      </c>
      <c r="T87" s="218">
        <f>S87*H87</f>
        <v>0</v>
      </c>
      <c r="U87" s="42"/>
      <c r="V87" s="42"/>
      <c r="W87" s="42"/>
      <c r="X87" s="42"/>
      <c r="Y87" s="42"/>
      <c r="Z87" s="42"/>
      <c r="AA87" s="42"/>
      <c r="AB87" s="42"/>
      <c r="AC87" s="42"/>
      <c r="AD87" s="42"/>
      <c r="AE87" s="42"/>
      <c r="AR87" s="219" t="s">
        <v>230</v>
      </c>
      <c r="AT87" s="219" t="s">
        <v>227</v>
      </c>
      <c r="AU87" s="219" t="s">
        <v>88</v>
      </c>
      <c r="AY87" s="20" t="s">
        <v>132</v>
      </c>
      <c r="BE87" s="220">
        <f>IF(N87="základní",J87,0)</f>
        <v>0</v>
      </c>
      <c r="BF87" s="220">
        <f>IF(N87="snížená",J87,0)</f>
        <v>0</v>
      </c>
      <c r="BG87" s="220">
        <f>IF(N87="zákl. přenesená",J87,0)</f>
        <v>0</v>
      </c>
      <c r="BH87" s="220">
        <f>IF(N87="sníž. přenesená",J87,0)</f>
        <v>0</v>
      </c>
      <c r="BI87" s="220">
        <f>IF(N87="nulová",J87,0)</f>
        <v>0</v>
      </c>
      <c r="BJ87" s="20" t="s">
        <v>23</v>
      </c>
      <c r="BK87" s="220">
        <f>ROUND(I87*H87,2)</f>
        <v>0</v>
      </c>
      <c r="BL87" s="20" t="s">
        <v>211</v>
      </c>
      <c r="BM87" s="219" t="s">
        <v>668</v>
      </c>
    </row>
    <row r="88" s="2" customFormat="1" ht="16.5" customHeight="1">
      <c r="A88" s="42"/>
      <c r="B88" s="43"/>
      <c r="C88" s="260" t="s">
        <v>180</v>
      </c>
      <c r="D88" s="260" t="s">
        <v>227</v>
      </c>
      <c r="E88" s="261" t="s">
        <v>669</v>
      </c>
      <c r="F88" s="262" t="s">
        <v>670</v>
      </c>
      <c r="G88" s="263" t="s">
        <v>479</v>
      </c>
      <c r="H88" s="264">
        <v>13</v>
      </c>
      <c r="I88" s="265"/>
      <c r="J88" s="266">
        <f>ROUND(I88*H88,2)</f>
        <v>0</v>
      </c>
      <c r="K88" s="262" t="s">
        <v>264</v>
      </c>
      <c r="L88" s="267"/>
      <c r="M88" s="268" t="s">
        <v>34</v>
      </c>
      <c r="N88" s="269" t="s">
        <v>50</v>
      </c>
      <c r="O88" s="88"/>
      <c r="P88" s="217">
        <f>O88*H88</f>
        <v>0</v>
      </c>
      <c r="Q88" s="217">
        <v>0</v>
      </c>
      <c r="R88" s="217">
        <f>Q88*H88</f>
        <v>0</v>
      </c>
      <c r="S88" s="217">
        <v>0</v>
      </c>
      <c r="T88" s="218">
        <f>S88*H88</f>
        <v>0</v>
      </c>
      <c r="U88" s="42"/>
      <c r="V88" s="42"/>
      <c r="W88" s="42"/>
      <c r="X88" s="42"/>
      <c r="Y88" s="42"/>
      <c r="Z88" s="42"/>
      <c r="AA88" s="42"/>
      <c r="AB88" s="42"/>
      <c r="AC88" s="42"/>
      <c r="AD88" s="42"/>
      <c r="AE88" s="42"/>
      <c r="AR88" s="219" t="s">
        <v>230</v>
      </c>
      <c r="AT88" s="219" t="s">
        <v>227</v>
      </c>
      <c r="AU88" s="219" t="s">
        <v>88</v>
      </c>
      <c r="AY88" s="20" t="s">
        <v>132</v>
      </c>
      <c r="BE88" s="220">
        <f>IF(N88="základní",J88,0)</f>
        <v>0</v>
      </c>
      <c r="BF88" s="220">
        <f>IF(N88="snížená",J88,0)</f>
        <v>0</v>
      </c>
      <c r="BG88" s="220">
        <f>IF(N88="zákl. přenesená",J88,0)</f>
        <v>0</v>
      </c>
      <c r="BH88" s="220">
        <f>IF(N88="sníž. přenesená",J88,0)</f>
        <v>0</v>
      </c>
      <c r="BI88" s="220">
        <f>IF(N88="nulová",J88,0)</f>
        <v>0</v>
      </c>
      <c r="BJ88" s="20" t="s">
        <v>23</v>
      </c>
      <c r="BK88" s="220">
        <f>ROUND(I88*H88,2)</f>
        <v>0</v>
      </c>
      <c r="BL88" s="20" t="s">
        <v>211</v>
      </c>
      <c r="BM88" s="219" t="s">
        <v>671</v>
      </c>
    </row>
    <row r="89" s="2" customFormat="1" ht="16.5" customHeight="1">
      <c r="A89" s="42"/>
      <c r="B89" s="43"/>
      <c r="C89" s="260" t="s">
        <v>133</v>
      </c>
      <c r="D89" s="260" t="s">
        <v>227</v>
      </c>
      <c r="E89" s="261" t="s">
        <v>672</v>
      </c>
      <c r="F89" s="262" t="s">
        <v>673</v>
      </c>
      <c r="G89" s="263" t="s">
        <v>479</v>
      </c>
      <c r="H89" s="264">
        <v>12</v>
      </c>
      <c r="I89" s="265"/>
      <c r="J89" s="266">
        <f>ROUND(I89*H89,2)</f>
        <v>0</v>
      </c>
      <c r="K89" s="262" t="s">
        <v>264</v>
      </c>
      <c r="L89" s="267"/>
      <c r="M89" s="268" t="s">
        <v>34</v>
      </c>
      <c r="N89" s="269" t="s">
        <v>50</v>
      </c>
      <c r="O89" s="88"/>
      <c r="P89" s="217">
        <f>O89*H89</f>
        <v>0</v>
      </c>
      <c r="Q89" s="217">
        <v>0</v>
      </c>
      <c r="R89" s="217">
        <f>Q89*H89</f>
        <v>0</v>
      </c>
      <c r="S89" s="217">
        <v>0</v>
      </c>
      <c r="T89" s="218">
        <f>S89*H89</f>
        <v>0</v>
      </c>
      <c r="U89" s="42"/>
      <c r="V89" s="42"/>
      <c r="W89" s="42"/>
      <c r="X89" s="42"/>
      <c r="Y89" s="42"/>
      <c r="Z89" s="42"/>
      <c r="AA89" s="42"/>
      <c r="AB89" s="42"/>
      <c r="AC89" s="42"/>
      <c r="AD89" s="42"/>
      <c r="AE89" s="42"/>
      <c r="AR89" s="219" t="s">
        <v>230</v>
      </c>
      <c r="AT89" s="219" t="s">
        <v>227</v>
      </c>
      <c r="AU89" s="219" t="s">
        <v>88</v>
      </c>
      <c r="AY89" s="20" t="s">
        <v>132</v>
      </c>
      <c r="BE89" s="220">
        <f>IF(N89="základní",J89,0)</f>
        <v>0</v>
      </c>
      <c r="BF89" s="220">
        <f>IF(N89="snížená",J89,0)</f>
        <v>0</v>
      </c>
      <c r="BG89" s="220">
        <f>IF(N89="zákl. přenesená",J89,0)</f>
        <v>0</v>
      </c>
      <c r="BH89" s="220">
        <f>IF(N89="sníž. přenesená",J89,0)</f>
        <v>0</v>
      </c>
      <c r="BI89" s="220">
        <f>IF(N89="nulová",J89,0)</f>
        <v>0</v>
      </c>
      <c r="BJ89" s="20" t="s">
        <v>23</v>
      </c>
      <c r="BK89" s="220">
        <f>ROUND(I89*H89,2)</f>
        <v>0</v>
      </c>
      <c r="BL89" s="20" t="s">
        <v>211</v>
      </c>
      <c r="BM89" s="219" t="s">
        <v>674</v>
      </c>
    </row>
    <row r="90" s="2" customFormat="1" ht="16.5" customHeight="1">
      <c r="A90" s="42"/>
      <c r="B90" s="43"/>
      <c r="C90" s="260" t="s">
        <v>191</v>
      </c>
      <c r="D90" s="260" t="s">
        <v>227</v>
      </c>
      <c r="E90" s="261" t="s">
        <v>675</v>
      </c>
      <c r="F90" s="262" t="s">
        <v>676</v>
      </c>
      <c r="G90" s="263" t="s">
        <v>479</v>
      </c>
      <c r="H90" s="264">
        <v>7</v>
      </c>
      <c r="I90" s="265"/>
      <c r="J90" s="266">
        <f>ROUND(I90*H90,2)</f>
        <v>0</v>
      </c>
      <c r="K90" s="262" t="s">
        <v>264</v>
      </c>
      <c r="L90" s="267"/>
      <c r="M90" s="268" t="s">
        <v>34</v>
      </c>
      <c r="N90" s="269" t="s">
        <v>50</v>
      </c>
      <c r="O90" s="88"/>
      <c r="P90" s="217">
        <f>O90*H90</f>
        <v>0</v>
      </c>
      <c r="Q90" s="217">
        <v>0</v>
      </c>
      <c r="R90" s="217">
        <f>Q90*H90</f>
        <v>0</v>
      </c>
      <c r="S90" s="217">
        <v>0</v>
      </c>
      <c r="T90" s="218">
        <f>S90*H90</f>
        <v>0</v>
      </c>
      <c r="U90" s="42"/>
      <c r="V90" s="42"/>
      <c r="W90" s="42"/>
      <c r="X90" s="42"/>
      <c r="Y90" s="42"/>
      <c r="Z90" s="42"/>
      <c r="AA90" s="42"/>
      <c r="AB90" s="42"/>
      <c r="AC90" s="42"/>
      <c r="AD90" s="42"/>
      <c r="AE90" s="42"/>
      <c r="AR90" s="219" t="s">
        <v>230</v>
      </c>
      <c r="AT90" s="219" t="s">
        <v>227</v>
      </c>
      <c r="AU90" s="219" t="s">
        <v>88</v>
      </c>
      <c r="AY90" s="20" t="s">
        <v>132</v>
      </c>
      <c r="BE90" s="220">
        <f>IF(N90="základní",J90,0)</f>
        <v>0</v>
      </c>
      <c r="BF90" s="220">
        <f>IF(N90="snížená",J90,0)</f>
        <v>0</v>
      </c>
      <c r="BG90" s="220">
        <f>IF(N90="zákl. přenesená",J90,0)</f>
        <v>0</v>
      </c>
      <c r="BH90" s="220">
        <f>IF(N90="sníž. přenesená",J90,0)</f>
        <v>0</v>
      </c>
      <c r="BI90" s="220">
        <f>IF(N90="nulová",J90,0)</f>
        <v>0</v>
      </c>
      <c r="BJ90" s="20" t="s">
        <v>23</v>
      </c>
      <c r="BK90" s="220">
        <f>ROUND(I90*H90,2)</f>
        <v>0</v>
      </c>
      <c r="BL90" s="20" t="s">
        <v>211</v>
      </c>
      <c r="BM90" s="219" t="s">
        <v>677</v>
      </c>
    </row>
    <row r="91" s="2" customFormat="1" ht="16.5" customHeight="1">
      <c r="A91" s="42"/>
      <c r="B91" s="43"/>
      <c r="C91" s="260" t="s">
        <v>199</v>
      </c>
      <c r="D91" s="260" t="s">
        <v>227</v>
      </c>
      <c r="E91" s="261" t="s">
        <v>678</v>
      </c>
      <c r="F91" s="262" t="s">
        <v>679</v>
      </c>
      <c r="G91" s="263" t="s">
        <v>275</v>
      </c>
      <c r="H91" s="264">
        <v>23</v>
      </c>
      <c r="I91" s="265"/>
      <c r="J91" s="266">
        <f>ROUND(I91*H91,2)</f>
        <v>0</v>
      </c>
      <c r="K91" s="262" t="s">
        <v>264</v>
      </c>
      <c r="L91" s="267"/>
      <c r="M91" s="268" t="s">
        <v>34</v>
      </c>
      <c r="N91" s="269" t="s">
        <v>50</v>
      </c>
      <c r="O91" s="88"/>
      <c r="P91" s="217">
        <f>O91*H91</f>
        <v>0</v>
      </c>
      <c r="Q91" s="217">
        <v>0</v>
      </c>
      <c r="R91" s="217">
        <f>Q91*H91</f>
        <v>0</v>
      </c>
      <c r="S91" s="217">
        <v>0</v>
      </c>
      <c r="T91" s="218">
        <f>S91*H91</f>
        <v>0</v>
      </c>
      <c r="U91" s="42"/>
      <c r="V91" s="42"/>
      <c r="W91" s="42"/>
      <c r="X91" s="42"/>
      <c r="Y91" s="42"/>
      <c r="Z91" s="42"/>
      <c r="AA91" s="42"/>
      <c r="AB91" s="42"/>
      <c r="AC91" s="42"/>
      <c r="AD91" s="42"/>
      <c r="AE91" s="42"/>
      <c r="AR91" s="219" t="s">
        <v>230</v>
      </c>
      <c r="AT91" s="219" t="s">
        <v>227</v>
      </c>
      <c r="AU91" s="219" t="s">
        <v>88</v>
      </c>
      <c r="AY91" s="20" t="s">
        <v>132</v>
      </c>
      <c r="BE91" s="220">
        <f>IF(N91="základní",J91,0)</f>
        <v>0</v>
      </c>
      <c r="BF91" s="220">
        <f>IF(N91="snížená",J91,0)</f>
        <v>0</v>
      </c>
      <c r="BG91" s="220">
        <f>IF(N91="zákl. přenesená",J91,0)</f>
        <v>0</v>
      </c>
      <c r="BH91" s="220">
        <f>IF(N91="sníž. přenesená",J91,0)</f>
        <v>0</v>
      </c>
      <c r="BI91" s="220">
        <f>IF(N91="nulová",J91,0)</f>
        <v>0</v>
      </c>
      <c r="BJ91" s="20" t="s">
        <v>23</v>
      </c>
      <c r="BK91" s="220">
        <f>ROUND(I91*H91,2)</f>
        <v>0</v>
      </c>
      <c r="BL91" s="20" t="s">
        <v>211</v>
      </c>
      <c r="BM91" s="219" t="s">
        <v>680</v>
      </c>
    </row>
    <row r="92" s="2" customFormat="1" ht="16.5" customHeight="1">
      <c r="A92" s="42"/>
      <c r="B92" s="43"/>
      <c r="C92" s="260" t="s">
        <v>153</v>
      </c>
      <c r="D92" s="260" t="s">
        <v>227</v>
      </c>
      <c r="E92" s="261" t="s">
        <v>681</v>
      </c>
      <c r="F92" s="262" t="s">
        <v>682</v>
      </c>
      <c r="G92" s="263" t="s">
        <v>492</v>
      </c>
      <c r="H92" s="264">
        <v>1</v>
      </c>
      <c r="I92" s="265"/>
      <c r="J92" s="266">
        <f>ROUND(I92*H92,2)</f>
        <v>0</v>
      </c>
      <c r="K92" s="262" t="s">
        <v>264</v>
      </c>
      <c r="L92" s="267"/>
      <c r="M92" s="268" t="s">
        <v>34</v>
      </c>
      <c r="N92" s="269" t="s">
        <v>50</v>
      </c>
      <c r="O92" s="88"/>
      <c r="P92" s="217">
        <f>O92*H92</f>
        <v>0</v>
      </c>
      <c r="Q92" s="217">
        <v>0</v>
      </c>
      <c r="R92" s="217">
        <f>Q92*H92</f>
        <v>0</v>
      </c>
      <c r="S92" s="217">
        <v>0</v>
      </c>
      <c r="T92" s="218">
        <f>S92*H92</f>
        <v>0</v>
      </c>
      <c r="U92" s="42"/>
      <c r="V92" s="42"/>
      <c r="W92" s="42"/>
      <c r="X92" s="42"/>
      <c r="Y92" s="42"/>
      <c r="Z92" s="42"/>
      <c r="AA92" s="42"/>
      <c r="AB92" s="42"/>
      <c r="AC92" s="42"/>
      <c r="AD92" s="42"/>
      <c r="AE92" s="42"/>
      <c r="AR92" s="219" t="s">
        <v>230</v>
      </c>
      <c r="AT92" s="219" t="s">
        <v>227</v>
      </c>
      <c r="AU92" s="219" t="s">
        <v>88</v>
      </c>
      <c r="AY92" s="20" t="s">
        <v>132</v>
      </c>
      <c r="BE92" s="220">
        <f>IF(N92="základní",J92,0)</f>
        <v>0</v>
      </c>
      <c r="BF92" s="220">
        <f>IF(N92="snížená",J92,0)</f>
        <v>0</v>
      </c>
      <c r="BG92" s="220">
        <f>IF(N92="zákl. přenesená",J92,0)</f>
        <v>0</v>
      </c>
      <c r="BH92" s="220">
        <f>IF(N92="sníž. přenesená",J92,0)</f>
        <v>0</v>
      </c>
      <c r="BI92" s="220">
        <f>IF(N92="nulová",J92,0)</f>
        <v>0</v>
      </c>
      <c r="BJ92" s="20" t="s">
        <v>23</v>
      </c>
      <c r="BK92" s="220">
        <f>ROUND(I92*H92,2)</f>
        <v>0</v>
      </c>
      <c r="BL92" s="20" t="s">
        <v>211</v>
      </c>
      <c r="BM92" s="219" t="s">
        <v>683</v>
      </c>
    </row>
    <row r="93" s="2" customFormat="1" ht="16.5" customHeight="1">
      <c r="A93" s="42"/>
      <c r="B93" s="43"/>
      <c r="C93" s="260" t="s">
        <v>28</v>
      </c>
      <c r="D93" s="260" t="s">
        <v>227</v>
      </c>
      <c r="E93" s="261" t="s">
        <v>684</v>
      </c>
      <c r="F93" s="262" t="s">
        <v>685</v>
      </c>
      <c r="G93" s="263" t="s">
        <v>492</v>
      </c>
      <c r="H93" s="264">
        <v>1</v>
      </c>
      <c r="I93" s="265"/>
      <c r="J93" s="266">
        <f>ROUND(I93*H93,2)</f>
        <v>0</v>
      </c>
      <c r="K93" s="262" t="s">
        <v>264</v>
      </c>
      <c r="L93" s="267"/>
      <c r="M93" s="285" t="s">
        <v>34</v>
      </c>
      <c r="N93" s="286" t="s">
        <v>50</v>
      </c>
      <c r="O93" s="283"/>
      <c r="P93" s="287">
        <f>O93*H93</f>
        <v>0</v>
      </c>
      <c r="Q93" s="287">
        <v>0</v>
      </c>
      <c r="R93" s="287">
        <f>Q93*H93</f>
        <v>0</v>
      </c>
      <c r="S93" s="287">
        <v>0</v>
      </c>
      <c r="T93" s="288">
        <f>S93*H93</f>
        <v>0</v>
      </c>
      <c r="U93" s="42"/>
      <c r="V93" s="42"/>
      <c r="W93" s="42"/>
      <c r="X93" s="42"/>
      <c r="Y93" s="42"/>
      <c r="Z93" s="42"/>
      <c r="AA93" s="42"/>
      <c r="AB93" s="42"/>
      <c r="AC93" s="42"/>
      <c r="AD93" s="42"/>
      <c r="AE93" s="42"/>
      <c r="AR93" s="219" t="s">
        <v>230</v>
      </c>
      <c r="AT93" s="219" t="s">
        <v>227</v>
      </c>
      <c r="AU93" s="219" t="s">
        <v>88</v>
      </c>
      <c r="AY93" s="20" t="s">
        <v>132</v>
      </c>
      <c r="BE93" s="220">
        <f>IF(N93="základní",J93,0)</f>
        <v>0</v>
      </c>
      <c r="BF93" s="220">
        <f>IF(N93="snížená",J93,0)</f>
        <v>0</v>
      </c>
      <c r="BG93" s="220">
        <f>IF(N93="zákl. přenesená",J93,0)</f>
        <v>0</v>
      </c>
      <c r="BH93" s="220">
        <f>IF(N93="sníž. přenesená",J93,0)</f>
        <v>0</v>
      </c>
      <c r="BI93" s="220">
        <f>IF(N93="nulová",J93,0)</f>
        <v>0</v>
      </c>
      <c r="BJ93" s="20" t="s">
        <v>23</v>
      </c>
      <c r="BK93" s="220">
        <f>ROUND(I93*H93,2)</f>
        <v>0</v>
      </c>
      <c r="BL93" s="20" t="s">
        <v>211</v>
      </c>
      <c r="BM93" s="219" t="s">
        <v>686</v>
      </c>
    </row>
    <row r="94" s="2" customFormat="1" ht="6.96" customHeight="1">
      <c r="A94" s="42"/>
      <c r="B94" s="63"/>
      <c r="C94" s="64"/>
      <c r="D94" s="64"/>
      <c r="E94" s="64"/>
      <c r="F94" s="64"/>
      <c r="G94" s="64"/>
      <c r="H94" s="64"/>
      <c r="I94" s="64"/>
      <c r="J94" s="64"/>
      <c r="K94" s="64"/>
      <c r="L94" s="48"/>
      <c r="M94" s="42"/>
      <c r="O94" s="42"/>
      <c r="P94" s="42"/>
      <c r="Q94" s="42"/>
      <c r="R94" s="42"/>
      <c r="S94" s="42"/>
      <c r="T94" s="42"/>
      <c r="U94" s="42"/>
      <c r="V94" s="42"/>
      <c r="W94" s="42"/>
      <c r="X94" s="42"/>
      <c r="Y94" s="42"/>
      <c r="Z94" s="42"/>
      <c r="AA94" s="42"/>
      <c r="AB94" s="42"/>
      <c r="AC94" s="42"/>
      <c r="AD94" s="42"/>
      <c r="AE94" s="42"/>
    </row>
  </sheetData>
  <sheetProtection sheet="1" autoFilter="0" formatColumns="0" formatRows="0" objects="1" scenarios="1" spinCount="100000" saltValue="BKVjqhhd0i1kXw1PBc7otYCUQqwJYNDay255Lc9/oGS4shtvzHog1ZAK1rUEueQ73GhpM3Ca+/bqd9SWbG2Iug==" hashValue="A3Yvg+dLT8Q2AVG/03yTpyvuX+S1fIv3pJMMJDyZecSMj+JzrInuBpXIspLvFNXyEYb1x/CWTTLH9rKSMtPa3g==" algorithmName="SHA-512" password="CC35"/>
  <autoFilter ref="C80:K93"/>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97</v>
      </c>
    </row>
    <row r="3" s="1" customFormat="1" ht="6.96" customHeight="1">
      <c r="B3" s="132"/>
      <c r="C3" s="133"/>
      <c r="D3" s="133"/>
      <c r="E3" s="133"/>
      <c r="F3" s="133"/>
      <c r="G3" s="133"/>
      <c r="H3" s="133"/>
      <c r="I3" s="133"/>
      <c r="J3" s="133"/>
      <c r="K3" s="133"/>
      <c r="L3" s="23"/>
      <c r="AT3" s="20" t="s">
        <v>88</v>
      </c>
    </row>
    <row r="4" s="1" customFormat="1" ht="24.96" customHeight="1">
      <c r="B4" s="23"/>
      <c r="D4" s="134" t="s">
        <v>98</v>
      </c>
      <c r="L4" s="23"/>
      <c r="M4" s="135" t="s">
        <v>10</v>
      </c>
      <c r="AT4" s="20" t="s">
        <v>4</v>
      </c>
    </row>
    <row r="5" s="1" customFormat="1" ht="6.96" customHeight="1">
      <c r="B5" s="23"/>
      <c r="L5" s="23"/>
    </row>
    <row r="6" s="1" customFormat="1" ht="12" customHeight="1">
      <c r="B6" s="23"/>
      <c r="D6" s="136" t="s">
        <v>16</v>
      </c>
      <c r="L6" s="23"/>
    </row>
    <row r="7" s="1" customFormat="1" ht="16.5" customHeight="1">
      <c r="B7" s="23"/>
      <c r="E7" s="137" t="str">
        <f>'Rekapitulace stavby'!K6</f>
        <v>Revitalizace nemocnice v Sokolově, Slovenská ul. 545 - Zateplení budovy - Pavilon A - Střecha</v>
      </c>
      <c r="F7" s="136"/>
      <c r="G7" s="136"/>
      <c r="H7" s="136"/>
      <c r="L7" s="23"/>
    </row>
    <row r="8" s="2" customFormat="1" ht="12" customHeight="1">
      <c r="A8" s="42"/>
      <c r="B8" s="48"/>
      <c r="C8" s="42"/>
      <c r="D8" s="136" t="s">
        <v>99</v>
      </c>
      <c r="E8" s="42"/>
      <c r="F8" s="42"/>
      <c r="G8" s="42"/>
      <c r="H8" s="42"/>
      <c r="I8" s="42"/>
      <c r="J8" s="42"/>
      <c r="K8" s="42"/>
      <c r="L8" s="138"/>
      <c r="S8" s="42"/>
      <c r="T8" s="42"/>
      <c r="U8" s="42"/>
      <c r="V8" s="42"/>
      <c r="W8" s="42"/>
      <c r="X8" s="42"/>
      <c r="Y8" s="42"/>
      <c r="Z8" s="42"/>
      <c r="AA8" s="42"/>
      <c r="AB8" s="42"/>
      <c r="AC8" s="42"/>
      <c r="AD8" s="42"/>
      <c r="AE8" s="42"/>
    </row>
    <row r="9" s="2" customFormat="1" ht="16.5" customHeight="1">
      <c r="A9" s="42"/>
      <c r="B9" s="48"/>
      <c r="C9" s="42"/>
      <c r="D9" s="42"/>
      <c r="E9" s="139" t="s">
        <v>687</v>
      </c>
      <c r="F9" s="42"/>
      <c r="G9" s="42"/>
      <c r="H9" s="42"/>
      <c r="I9" s="42"/>
      <c r="J9" s="42"/>
      <c r="K9" s="42"/>
      <c r="L9" s="13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38"/>
      <c r="S10" s="42"/>
      <c r="T10" s="42"/>
      <c r="U10" s="42"/>
      <c r="V10" s="42"/>
      <c r="W10" s="42"/>
      <c r="X10" s="42"/>
      <c r="Y10" s="42"/>
      <c r="Z10" s="42"/>
      <c r="AA10" s="42"/>
      <c r="AB10" s="42"/>
      <c r="AC10" s="42"/>
      <c r="AD10" s="42"/>
      <c r="AE10" s="42"/>
    </row>
    <row r="11" s="2" customFormat="1" ht="12" customHeight="1">
      <c r="A11" s="42"/>
      <c r="B11" s="48"/>
      <c r="C11" s="42"/>
      <c r="D11" s="136" t="s">
        <v>19</v>
      </c>
      <c r="E11" s="42"/>
      <c r="F11" s="140" t="s">
        <v>34</v>
      </c>
      <c r="G11" s="42"/>
      <c r="H11" s="42"/>
      <c r="I11" s="136" t="s">
        <v>21</v>
      </c>
      <c r="J11" s="140" t="s">
        <v>34</v>
      </c>
      <c r="K11" s="42"/>
      <c r="L11" s="138"/>
      <c r="S11" s="42"/>
      <c r="T11" s="42"/>
      <c r="U11" s="42"/>
      <c r="V11" s="42"/>
      <c r="W11" s="42"/>
      <c r="X11" s="42"/>
      <c r="Y11" s="42"/>
      <c r="Z11" s="42"/>
      <c r="AA11" s="42"/>
      <c r="AB11" s="42"/>
      <c r="AC11" s="42"/>
      <c r="AD11" s="42"/>
      <c r="AE11" s="42"/>
    </row>
    <row r="12" s="2" customFormat="1" ht="12" customHeight="1">
      <c r="A12" s="42"/>
      <c r="B12" s="48"/>
      <c r="C12" s="42"/>
      <c r="D12" s="136" t="s">
        <v>24</v>
      </c>
      <c r="E12" s="42"/>
      <c r="F12" s="140" t="s">
        <v>25</v>
      </c>
      <c r="G12" s="42"/>
      <c r="H12" s="42"/>
      <c r="I12" s="136" t="s">
        <v>26</v>
      </c>
      <c r="J12" s="141" t="str">
        <f>'Rekapitulace stavby'!AN8</f>
        <v>3. 6. 2025</v>
      </c>
      <c r="K12" s="42"/>
      <c r="L12" s="13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38"/>
      <c r="S13" s="42"/>
      <c r="T13" s="42"/>
      <c r="U13" s="42"/>
      <c r="V13" s="42"/>
      <c r="W13" s="42"/>
      <c r="X13" s="42"/>
      <c r="Y13" s="42"/>
      <c r="Z13" s="42"/>
      <c r="AA13" s="42"/>
      <c r="AB13" s="42"/>
      <c r="AC13" s="42"/>
      <c r="AD13" s="42"/>
      <c r="AE13" s="42"/>
    </row>
    <row r="14" s="2" customFormat="1" ht="12" customHeight="1">
      <c r="A14" s="42"/>
      <c r="B14" s="48"/>
      <c r="C14" s="42"/>
      <c r="D14" s="136" t="s">
        <v>32</v>
      </c>
      <c r="E14" s="42"/>
      <c r="F14" s="42"/>
      <c r="G14" s="42"/>
      <c r="H14" s="42"/>
      <c r="I14" s="136" t="s">
        <v>33</v>
      </c>
      <c r="J14" s="140" t="s">
        <v>34</v>
      </c>
      <c r="K14" s="42"/>
      <c r="L14" s="138"/>
      <c r="S14" s="42"/>
      <c r="T14" s="42"/>
      <c r="U14" s="42"/>
      <c r="V14" s="42"/>
      <c r="W14" s="42"/>
      <c r="X14" s="42"/>
      <c r="Y14" s="42"/>
      <c r="Z14" s="42"/>
      <c r="AA14" s="42"/>
      <c r="AB14" s="42"/>
      <c r="AC14" s="42"/>
      <c r="AD14" s="42"/>
      <c r="AE14" s="42"/>
    </row>
    <row r="15" s="2" customFormat="1" ht="18" customHeight="1">
      <c r="A15" s="42"/>
      <c r="B15" s="48"/>
      <c r="C15" s="42"/>
      <c r="D15" s="42"/>
      <c r="E15" s="140" t="s">
        <v>35</v>
      </c>
      <c r="F15" s="42"/>
      <c r="G15" s="42"/>
      <c r="H15" s="42"/>
      <c r="I15" s="136" t="s">
        <v>36</v>
      </c>
      <c r="J15" s="140" t="s">
        <v>34</v>
      </c>
      <c r="K15" s="42"/>
      <c r="L15" s="13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38"/>
      <c r="S16" s="42"/>
      <c r="T16" s="42"/>
      <c r="U16" s="42"/>
      <c r="V16" s="42"/>
      <c r="W16" s="42"/>
      <c r="X16" s="42"/>
      <c r="Y16" s="42"/>
      <c r="Z16" s="42"/>
      <c r="AA16" s="42"/>
      <c r="AB16" s="42"/>
      <c r="AC16" s="42"/>
      <c r="AD16" s="42"/>
      <c r="AE16" s="42"/>
    </row>
    <row r="17" s="2" customFormat="1" ht="12" customHeight="1">
      <c r="A17" s="42"/>
      <c r="B17" s="48"/>
      <c r="C17" s="42"/>
      <c r="D17" s="136" t="s">
        <v>37</v>
      </c>
      <c r="E17" s="42"/>
      <c r="F17" s="42"/>
      <c r="G17" s="42"/>
      <c r="H17" s="42"/>
      <c r="I17" s="136" t="s">
        <v>33</v>
      </c>
      <c r="J17" s="36" t="str">
        <f>'Rekapitulace stavby'!AN13</f>
        <v>Vyplň údaj</v>
      </c>
      <c r="K17" s="42"/>
      <c r="L17" s="13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40"/>
      <c r="G18" s="140"/>
      <c r="H18" s="140"/>
      <c r="I18" s="136" t="s">
        <v>36</v>
      </c>
      <c r="J18" s="36" t="str">
        <f>'Rekapitulace stavby'!AN14</f>
        <v>Vyplň údaj</v>
      </c>
      <c r="K18" s="42"/>
      <c r="L18" s="13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8"/>
      <c r="S19" s="42"/>
      <c r="T19" s="42"/>
      <c r="U19" s="42"/>
      <c r="V19" s="42"/>
      <c r="W19" s="42"/>
      <c r="X19" s="42"/>
      <c r="Y19" s="42"/>
      <c r="Z19" s="42"/>
      <c r="AA19" s="42"/>
      <c r="AB19" s="42"/>
      <c r="AC19" s="42"/>
      <c r="AD19" s="42"/>
      <c r="AE19" s="42"/>
    </row>
    <row r="20" s="2" customFormat="1" ht="12" customHeight="1">
      <c r="A20" s="42"/>
      <c r="B20" s="48"/>
      <c r="C20" s="42"/>
      <c r="D20" s="136" t="s">
        <v>39</v>
      </c>
      <c r="E20" s="42"/>
      <c r="F20" s="42"/>
      <c r="G20" s="42"/>
      <c r="H20" s="42"/>
      <c r="I20" s="136" t="s">
        <v>33</v>
      </c>
      <c r="J20" s="140" t="s">
        <v>34</v>
      </c>
      <c r="K20" s="42"/>
      <c r="L20" s="138"/>
      <c r="S20" s="42"/>
      <c r="T20" s="42"/>
      <c r="U20" s="42"/>
      <c r="V20" s="42"/>
      <c r="W20" s="42"/>
      <c r="X20" s="42"/>
      <c r="Y20" s="42"/>
      <c r="Z20" s="42"/>
      <c r="AA20" s="42"/>
      <c r="AB20" s="42"/>
      <c r="AC20" s="42"/>
      <c r="AD20" s="42"/>
      <c r="AE20" s="42"/>
    </row>
    <row r="21" s="2" customFormat="1" ht="18" customHeight="1">
      <c r="A21" s="42"/>
      <c r="B21" s="48"/>
      <c r="C21" s="42"/>
      <c r="D21" s="42"/>
      <c r="E21" s="140" t="s">
        <v>40</v>
      </c>
      <c r="F21" s="42"/>
      <c r="G21" s="42"/>
      <c r="H21" s="42"/>
      <c r="I21" s="136" t="s">
        <v>36</v>
      </c>
      <c r="J21" s="140" t="s">
        <v>34</v>
      </c>
      <c r="K21" s="42"/>
      <c r="L21" s="13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8"/>
      <c r="S22" s="42"/>
      <c r="T22" s="42"/>
      <c r="U22" s="42"/>
      <c r="V22" s="42"/>
      <c r="W22" s="42"/>
      <c r="X22" s="42"/>
      <c r="Y22" s="42"/>
      <c r="Z22" s="42"/>
      <c r="AA22" s="42"/>
      <c r="AB22" s="42"/>
      <c r="AC22" s="42"/>
      <c r="AD22" s="42"/>
      <c r="AE22" s="42"/>
    </row>
    <row r="23" s="2" customFormat="1" ht="12" customHeight="1">
      <c r="A23" s="42"/>
      <c r="B23" s="48"/>
      <c r="C23" s="42"/>
      <c r="D23" s="136" t="s">
        <v>41</v>
      </c>
      <c r="E23" s="42"/>
      <c r="F23" s="42"/>
      <c r="G23" s="42"/>
      <c r="H23" s="42"/>
      <c r="I23" s="136" t="s">
        <v>33</v>
      </c>
      <c r="J23" s="140" t="s">
        <v>34</v>
      </c>
      <c r="K23" s="42"/>
      <c r="L23" s="138"/>
      <c r="S23" s="42"/>
      <c r="T23" s="42"/>
      <c r="U23" s="42"/>
      <c r="V23" s="42"/>
      <c r="W23" s="42"/>
      <c r="X23" s="42"/>
      <c r="Y23" s="42"/>
      <c r="Z23" s="42"/>
      <c r="AA23" s="42"/>
      <c r="AB23" s="42"/>
      <c r="AC23" s="42"/>
      <c r="AD23" s="42"/>
      <c r="AE23" s="42"/>
    </row>
    <row r="24" s="2" customFormat="1" ht="18" customHeight="1">
      <c r="A24" s="42"/>
      <c r="B24" s="48"/>
      <c r="C24" s="42"/>
      <c r="D24" s="42"/>
      <c r="E24" s="140" t="s">
        <v>42</v>
      </c>
      <c r="F24" s="42"/>
      <c r="G24" s="42"/>
      <c r="H24" s="42"/>
      <c r="I24" s="136" t="s">
        <v>36</v>
      </c>
      <c r="J24" s="140" t="s">
        <v>34</v>
      </c>
      <c r="K24" s="42"/>
      <c r="L24" s="13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8"/>
      <c r="S25" s="42"/>
      <c r="T25" s="42"/>
      <c r="U25" s="42"/>
      <c r="V25" s="42"/>
      <c r="W25" s="42"/>
      <c r="X25" s="42"/>
      <c r="Y25" s="42"/>
      <c r="Z25" s="42"/>
      <c r="AA25" s="42"/>
      <c r="AB25" s="42"/>
      <c r="AC25" s="42"/>
      <c r="AD25" s="42"/>
      <c r="AE25" s="42"/>
    </row>
    <row r="26" s="2" customFormat="1" ht="12" customHeight="1">
      <c r="A26" s="42"/>
      <c r="B26" s="48"/>
      <c r="C26" s="42"/>
      <c r="D26" s="136" t="s">
        <v>43</v>
      </c>
      <c r="E26" s="42"/>
      <c r="F26" s="42"/>
      <c r="G26" s="42"/>
      <c r="H26" s="42"/>
      <c r="I26" s="42"/>
      <c r="J26" s="42"/>
      <c r="K26" s="42"/>
      <c r="L26" s="138"/>
      <c r="S26" s="42"/>
      <c r="T26" s="42"/>
      <c r="U26" s="42"/>
      <c r="V26" s="42"/>
      <c r="W26" s="42"/>
      <c r="X26" s="42"/>
      <c r="Y26" s="42"/>
      <c r="Z26" s="42"/>
      <c r="AA26" s="42"/>
      <c r="AB26" s="42"/>
      <c r="AC26" s="42"/>
      <c r="AD26" s="42"/>
      <c r="AE26" s="42"/>
    </row>
    <row r="27" s="8" customFormat="1" ht="59.25" customHeight="1">
      <c r="A27" s="142"/>
      <c r="B27" s="143"/>
      <c r="C27" s="142"/>
      <c r="D27" s="142"/>
      <c r="E27" s="144" t="s">
        <v>101</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2"/>
      <c r="B28" s="48"/>
      <c r="C28" s="42"/>
      <c r="D28" s="42"/>
      <c r="E28" s="42"/>
      <c r="F28" s="42"/>
      <c r="G28" s="42"/>
      <c r="H28" s="42"/>
      <c r="I28" s="42"/>
      <c r="J28" s="42"/>
      <c r="K28" s="42"/>
      <c r="L28" s="138"/>
      <c r="S28" s="42"/>
      <c r="T28" s="42"/>
      <c r="U28" s="42"/>
      <c r="V28" s="42"/>
      <c r="W28" s="42"/>
      <c r="X28" s="42"/>
      <c r="Y28" s="42"/>
      <c r="Z28" s="42"/>
      <c r="AA28" s="42"/>
      <c r="AB28" s="42"/>
      <c r="AC28" s="42"/>
      <c r="AD28" s="42"/>
      <c r="AE28" s="42"/>
    </row>
    <row r="29" s="2" customFormat="1" ht="6.96" customHeight="1">
      <c r="A29" s="42"/>
      <c r="B29" s="48"/>
      <c r="C29" s="42"/>
      <c r="D29" s="146"/>
      <c r="E29" s="146"/>
      <c r="F29" s="146"/>
      <c r="G29" s="146"/>
      <c r="H29" s="146"/>
      <c r="I29" s="146"/>
      <c r="J29" s="146"/>
      <c r="K29" s="146"/>
      <c r="L29" s="138"/>
      <c r="S29" s="42"/>
      <c r="T29" s="42"/>
      <c r="U29" s="42"/>
      <c r="V29" s="42"/>
      <c r="W29" s="42"/>
      <c r="X29" s="42"/>
      <c r="Y29" s="42"/>
      <c r="Z29" s="42"/>
      <c r="AA29" s="42"/>
      <c r="AB29" s="42"/>
      <c r="AC29" s="42"/>
      <c r="AD29" s="42"/>
      <c r="AE29" s="42"/>
    </row>
    <row r="30" s="2" customFormat="1" ht="25.44" customHeight="1">
      <c r="A30" s="42"/>
      <c r="B30" s="48"/>
      <c r="C30" s="42"/>
      <c r="D30" s="147" t="s">
        <v>45</v>
      </c>
      <c r="E30" s="42"/>
      <c r="F30" s="42"/>
      <c r="G30" s="42"/>
      <c r="H30" s="42"/>
      <c r="I30" s="42"/>
      <c r="J30" s="148">
        <f>ROUND(J85, 2)</f>
        <v>0</v>
      </c>
      <c r="K30" s="42"/>
      <c r="L30" s="138"/>
      <c r="S30" s="42"/>
      <c r="T30" s="42"/>
      <c r="U30" s="42"/>
      <c r="V30" s="42"/>
      <c r="W30" s="42"/>
      <c r="X30" s="42"/>
      <c r="Y30" s="42"/>
      <c r="Z30" s="42"/>
      <c r="AA30" s="42"/>
      <c r="AB30" s="42"/>
      <c r="AC30" s="42"/>
      <c r="AD30" s="42"/>
      <c r="AE30" s="42"/>
    </row>
    <row r="31" s="2" customFormat="1" ht="6.96" customHeight="1">
      <c r="A31" s="42"/>
      <c r="B31" s="48"/>
      <c r="C31" s="42"/>
      <c r="D31" s="146"/>
      <c r="E31" s="146"/>
      <c r="F31" s="146"/>
      <c r="G31" s="146"/>
      <c r="H31" s="146"/>
      <c r="I31" s="146"/>
      <c r="J31" s="146"/>
      <c r="K31" s="146"/>
      <c r="L31" s="138"/>
      <c r="S31" s="42"/>
      <c r="T31" s="42"/>
      <c r="U31" s="42"/>
      <c r="V31" s="42"/>
      <c r="W31" s="42"/>
      <c r="X31" s="42"/>
      <c r="Y31" s="42"/>
      <c r="Z31" s="42"/>
      <c r="AA31" s="42"/>
      <c r="AB31" s="42"/>
      <c r="AC31" s="42"/>
      <c r="AD31" s="42"/>
      <c r="AE31" s="42"/>
    </row>
    <row r="32" s="2" customFormat="1" ht="14.4" customHeight="1">
      <c r="A32" s="42"/>
      <c r="B32" s="48"/>
      <c r="C32" s="42"/>
      <c r="D32" s="42"/>
      <c r="E32" s="42"/>
      <c r="F32" s="149" t="s">
        <v>47</v>
      </c>
      <c r="G32" s="42"/>
      <c r="H32" s="42"/>
      <c r="I32" s="149" t="s">
        <v>46</v>
      </c>
      <c r="J32" s="149" t="s">
        <v>48</v>
      </c>
      <c r="K32" s="42"/>
      <c r="L32" s="138"/>
      <c r="S32" s="42"/>
      <c r="T32" s="42"/>
      <c r="U32" s="42"/>
      <c r="V32" s="42"/>
      <c r="W32" s="42"/>
      <c r="X32" s="42"/>
      <c r="Y32" s="42"/>
      <c r="Z32" s="42"/>
      <c r="AA32" s="42"/>
      <c r="AB32" s="42"/>
      <c r="AC32" s="42"/>
      <c r="AD32" s="42"/>
      <c r="AE32" s="42"/>
    </row>
    <row r="33" s="2" customFormat="1" ht="14.4" customHeight="1">
      <c r="A33" s="42"/>
      <c r="B33" s="48"/>
      <c r="C33" s="42"/>
      <c r="D33" s="150" t="s">
        <v>49</v>
      </c>
      <c r="E33" s="136" t="s">
        <v>50</v>
      </c>
      <c r="F33" s="151">
        <f>ROUND((SUM(BE85:BE133)),  2)</f>
        <v>0</v>
      </c>
      <c r="G33" s="42"/>
      <c r="H33" s="42"/>
      <c r="I33" s="152">
        <v>0.20999999999999999</v>
      </c>
      <c r="J33" s="151">
        <f>ROUND(((SUM(BE85:BE133))*I33),  2)</f>
        <v>0</v>
      </c>
      <c r="K33" s="42"/>
      <c r="L33" s="138"/>
      <c r="S33" s="42"/>
      <c r="T33" s="42"/>
      <c r="U33" s="42"/>
      <c r="V33" s="42"/>
      <c r="W33" s="42"/>
      <c r="X33" s="42"/>
      <c r="Y33" s="42"/>
      <c r="Z33" s="42"/>
      <c r="AA33" s="42"/>
      <c r="AB33" s="42"/>
      <c r="AC33" s="42"/>
      <c r="AD33" s="42"/>
      <c r="AE33" s="42"/>
    </row>
    <row r="34" s="2" customFormat="1" ht="14.4" customHeight="1">
      <c r="A34" s="42"/>
      <c r="B34" s="48"/>
      <c r="C34" s="42"/>
      <c r="D34" s="42"/>
      <c r="E34" s="136" t="s">
        <v>51</v>
      </c>
      <c r="F34" s="151">
        <f>ROUND((SUM(BF85:BF133)),  2)</f>
        <v>0</v>
      </c>
      <c r="G34" s="42"/>
      <c r="H34" s="42"/>
      <c r="I34" s="152">
        <v>0.12</v>
      </c>
      <c r="J34" s="151">
        <f>ROUND(((SUM(BF85:BF133))*I34),  2)</f>
        <v>0</v>
      </c>
      <c r="K34" s="42"/>
      <c r="L34" s="138"/>
      <c r="S34" s="42"/>
      <c r="T34" s="42"/>
      <c r="U34" s="42"/>
      <c r="V34" s="42"/>
      <c r="W34" s="42"/>
      <c r="X34" s="42"/>
      <c r="Y34" s="42"/>
      <c r="Z34" s="42"/>
      <c r="AA34" s="42"/>
      <c r="AB34" s="42"/>
      <c r="AC34" s="42"/>
      <c r="AD34" s="42"/>
      <c r="AE34" s="42"/>
    </row>
    <row r="35" hidden="1" s="2" customFormat="1" ht="14.4" customHeight="1">
      <c r="A35" s="42"/>
      <c r="B35" s="48"/>
      <c r="C35" s="42"/>
      <c r="D35" s="42"/>
      <c r="E35" s="136" t="s">
        <v>52</v>
      </c>
      <c r="F35" s="151">
        <f>ROUND((SUM(BG85:BG133)),  2)</f>
        <v>0</v>
      </c>
      <c r="G35" s="42"/>
      <c r="H35" s="42"/>
      <c r="I35" s="152">
        <v>0.20999999999999999</v>
      </c>
      <c r="J35" s="151">
        <f>0</f>
        <v>0</v>
      </c>
      <c r="K35" s="42"/>
      <c r="L35" s="138"/>
      <c r="S35" s="42"/>
      <c r="T35" s="42"/>
      <c r="U35" s="42"/>
      <c r="V35" s="42"/>
      <c r="W35" s="42"/>
      <c r="X35" s="42"/>
      <c r="Y35" s="42"/>
      <c r="Z35" s="42"/>
      <c r="AA35" s="42"/>
      <c r="AB35" s="42"/>
      <c r="AC35" s="42"/>
      <c r="AD35" s="42"/>
      <c r="AE35" s="42"/>
    </row>
    <row r="36" hidden="1" s="2" customFormat="1" ht="14.4" customHeight="1">
      <c r="A36" s="42"/>
      <c r="B36" s="48"/>
      <c r="C36" s="42"/>
      <c r="D36" s="42"/>
      <c r="E36" s="136" t="s">
        <v>53</v>
      </c>
      <c r="F36" s="151">
        <f>ROUND((SUM(BH85:BH133)),  2)</f>
        <v>0</v>
      </c>
      <c r="G36" s="42"/>
      <c r="H36" s="42"/>
      <c r="I36" s="152">
        <v>0.12</v>
      </c>
      <c r="J36" s="151">
        <f>0</f>
        <v>0</v>
      </c>
      <c r="K36" s="42"/>
      <c r="L36" s="138"/>
      <c r="S36" s="42"/>
      <c r="T36" s="42"/>
      <c r="U36" s="42"/>
      <c r="V36" s="42"/>
      <c r="W36" s="42"/>
      <c r="X36" s="42"/>
      <c r="Y36" s="42"/>
      <c r="Z36" s="42"/>
      <c r="AA36" s="42"/>
      <c r="AB36" s="42"/>
      <c r="AC36" s="42"/>
      <c r="AD36" s="42"/>
      <c r="AE36" s="42"/>
    </row>
    <row r="37" hidden="1" s="2" customFormat="1" ht="14.4" customHeight="1">
      <c r="A37" s="42"/>
      <c r="B37" s="48"/>
      <c r="C37" s="42"/>
      <c r="D37" s="42"/>
      <c r="E37" s="136" t="s">
        <v>54</v>
      </c>
      <c r="F37" s="151">
        <f>ROUND((SUM(BI85:BI133)),  2)</f>
        <v>0</v>
      </c>
      <c r="G37" s="42"/>
      <c r="H37" s="42"/>
      <c r="I37" s="152">
        <v>0</v>
      </c>
      <c r="J37" s="151">
        <f>0</f>
        <v>0</v>
      </c>
      <c r="K37" s="42"/>
      <c r="L37" s="13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8"/>
      <c r="S38" s="42"/>
      <c r="T38" s="42"/>
      <c r="U38" s="42"/>
      <c r="V38" s="42"/>
      <c r="W38" s="42"/>
      <c r="X38" s="42"/>
      <c r="Y38" s="42"/>
      <c r="Z38" s="42"/>
      <c r="AA38" s="42"/>
      <c r="AB38" s="42"/>
      <c r="AC38" s="42"/>
      <c r="AD38" s="42"/>
      <c r="AE38" s="42"/>
    </row>
    <row r="39" s="2" customFormat="1" ht="25.44" customHeight="1">
      <c r="A39" s="42"/>
      <c r="B39" s="48"/>
      <c r="C39" s="153"/>
      <c r="D39" s="154" t="s">
        <v>55</v>
      </c>
      <c r="E39" s="155"/>
      <c r="F39" s="155"/>
      <c r="G39" s="156" t="s">
        <v>56</v>
      </c>
      <c r="H39" s="157" t="s">
        <v>57</v>
      </c>
      <c r="I39" s="155"/>
      <c r="J39" s="158">
        <f>SUM(J30:J37)</f>
        <v>0</v>
      </c>
      <c r="K39" s="159"/>
      <c r="L39" s="138"/>
      <c r="S39" s="42"/>
      <c r="T39" s="42"/>
      <c r="U39" s="42"/>
      <c r="V39" s="42"/>
      <c r="W39" s="42"/>
      <c r="X39" s="42"/>
      <c r="Y39" s="42"/>
      <c r="Z39" s="42"/>
      <c r="AA39" s="42"/>
      <c r="AB39" s="42"/>
      <c r="AC39" s="42"/>
      <c r="AD39" s="42"/>
      <c r="AE39" s="42"/>
    </row>
    <row r="40" s="2" customFormat="1" ht="14.4" customHeight="1">
      <c r="A40" s="42"/>
      <c r="B40" s="160"/>
      <c r="C40" s="161"/>
      <c r="D40" s="161"/>
      <c r="E40" s="161"/>
      <c r="F40" s="161"/>
      <c r="G40" s="161"/>
      <c r="H40" s="161"/>
      <c r="I40" s="161"/>
      <c r="J40" s="161"/>
      <c r="K40" s="161"/>
      <c r="L40" s="138"/>
      <c r="S40" s="42"/>
      <c r="T40" s="42"/>
      <c r="U40" s="42"/>
      <c r="V40" s="42"/>
      <c r="W40" s="42"/>
      <c r="X40" s="42"/>
      <c r="Y40" s="42"/>
      <c r="Z40" s="42"/>
      <c r="AA40" s="42"/>
      <c r="AB40" s="42"/>
      <c r="AC40" s="42"/>
      <c r="AD40" s="42"/>
      <c r="AE40" s="42"/>
    </row>
    <row r="44" s="2" customFormat="1" ht="6.96" customHeight="1">
      <c r="A44" s="42"/>
      <c r="B44" s="162"/>
      <c r="C44" s="163"/>
      <c r="D44" s="163"/>
      <c r="E44" s="163"/>
      <c r="F44" s="163"/>
      <c r="G44" s="163"/>
      <c r="H44" s="163"/>
      <c r="I44" s="163"/>
      <c r="J44" s="163"/>
      <c r="K44" s="163"/>
      <c r="L44" s="138"/>
      <c r="S44" s="42"/>
      <c r="T44" s="42"/>
      <c r="U44" s="42"/>
      <c r="V44" s="42"/>
      <c r="W44" s="42"/>
      <c r="X44" s="42"/>
      <c r="Y44" s="42"/>
      <c r="Z44" s="42"/>
      <c r="AA44" s="42"/>
      <c r="AB44" s="42"/>
      <c r="AC44" s="42"/>
      <c r="AD44" s="42"/>
      <c r="AE44" s="42"/>
    </row>
    <row r="45" s="2" customFormat="1" ht="24.96" customHeight="1">
      <c r="A45" s="42"/>
      <c r="B45" s="43"/>
      <c r="C45" s="26" t="s">
        <v>102</v>
      </c>
      <c r="D45" s="44"/>
      <c r="E45" s="44"/>
      <c r="F45" s="44"/>
      <c r="G45" s="44"/>
      <c r="H45" s="44"/>
      <c r="I45" s="44"/>
      <c r="J45" s="44"/>
      <c r="K45" s="44"/>
      <c r="L45" s="13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38"/>
      <c r="S47" s="42"/>
      <c r="T47" s="42"/>
      <c r="U47" s="42"/>
      <c r="V47" s="42"/>
      <c r="W47" s="42"/>
      <c r="X47" s="42"/>
      <c r="Y47" s="42"/>
      <c r="Z47" s="42"/>
      <c r="AA47" s="42"/>
      <c r="AB47" s="42"/>
      <c r="AC47" s="42"/>
      <c r="AD47" s="42"/>
      <c r="AE47" s="42"/>
    </row>
    <row r="48" s="2" customFormat="1" ht="16.5" customHeight="1">
      <c r="A48" s="42"/>
      <c r="B48" s="43"/>
      <c r="C48" s="44"/>
      <c r="D48" s="44"/>
      <c r="E48" s="164" t="str">
        <f>E7</f>
        <v>Revitalizace nemocnice v Sokolově, Slovenská ul. 545 - Zateplení budovy - Pavilon A - Střecha</v>
      </c>
      <c r="F48" s="35"/>
      <c r="G48" s="35"/>
      <c r="H48" s="35"/>
      <c r="I48" s="44"/>
      <c r="J48" s="44"/>
      <c r="K48" s="44"/>
      <c r="L48" s="138"/>
      <c r="S48" s="42"/>
      <c r="T48" s="42"/>
      <c r="U48" s="42"/>
      <c r="V48" s="42"/>
      <c r="W48" s="42"/>
      <c r="X48" s="42"/>
      <c r="Y48" s="42"/>
      <c r="Z48" s="42"/>
      <c r="AA48" s="42"/>
      <c r="AB48" s="42"/>
      <c r="AC48" s="42"/>
      <c r="AD48" s="42"/>
      <c r="AE48" s="42"/>
    </row>
    <row r="49" s="2" customFormat="1" ht="12" customHeight="1">
      <c r="A49" s="42"/>
      <c r="B49" s="43"/>
      <c r="C49" s="35" t="s">
        <v>99</v>
      </c>
      <c r="D49" s="44"/>
      <c r="E49" s="44"/>
      <c r="F49" s="44"/>
      <c r="G49" s="44"/>
      <c r="H49" s="44"/>
      <c r="I49" s="44"/>
      <c r="J49" s="44"/>
      <c r="K49" s="44"/>
      <c r="L49" s="138"/>
      <c r="S49" s="42"/>
      <c r="T49" s="42"/>
      <c r="U49" s="42"/>
      <c r="V49" s="42"/>
      <c r="W49" s="42"/>
      <c r="X49" s="42"/>
      <c r="Y49" s="42"/>
      <c r="Z49" s="42"/>
      <c r="AA49" s="42"/>
      <c r="AB49" s="42"/>
      <c r="AC49" s="42"/>
      <c r="AD49" s="42"/>
      <c r="AE49" s="42"/>
    </row>
    <row r="50" s="2" customFormat="1" ht="16.5" customHeight="1">
      <c r="A50" s="42"/>
      <c r="B50" s="43"/>
      <c r="C50" s="44"/>
      <c r="D50" s="44"/>
      <c r="E50" s="73" t="str">
        <f>E9</f>
        <v>VRN - Vedlejší rozpočtové náklady</v>
      </c>
      <c r="F50" s="44"/>
      <c r="G50" s="44"/>
      <c r="H50" s="44"/>
      <c r="I50" s="44"/>
      <c r="J50" s="44"/>
      <c r="K50" s="44"/>
      <c r="L50" s="13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8"/>
      <c r="S51" s="42"/>
      <c r="T51" s="42"/>
      <c r="U51" s="42"/>
      <c r="V51" s="42"/>
      <c r="W51" s="42"/>
      <c r="X51" s="42"/>
      <c r="Y51" s="42"/>
      <c r="Z51" s="42"/>
      <c r="AA51" s="42"/>
      <c r="AB51" s="42"/>
      <c r="AC51" s="42"/>
      <c r="AD51" s="42"/>
      <c r="AE51" s="42"/>
    </row>
    <row r="52" s="2" customFormat="1" ht="12" customHeight="1">
      <c r="A52" s="42"/>
      <c r="B52" s="43"/>
      <c r="C52" s="35" t="s">
        <v>24</v>
      </c>
      <c r="D52" s="44"/>
      <c r="E52" s="44"/>
      <c r="F52" s="30" t="str">
        <f>F12</f>
        <v>Sokolov</v>
      </c>
      <c r="G52" s="44"/>
      <c r="H52" s="44"/>
      <c r="I52" s="35" t="s">
        <v>26</v>
      </c>
      <c r="J52" s="76" t="str">
        <f>IF(J12="","",J12)</f>
        <v>3. 6. 2025</v>
      </c>
      <c r="K52" s="44"/>
      <c r="L52" s="13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8"/>
      <c r="S53" s="42"/>
      <c r="T53" s="42"/>
      <c r="U53" s="42"/>
      <c r="V53" s="42"/>
      <c r="W53" s="42"/>
      <c r="X53" s="42"/>
      <c r="Y53" s="42"/>
      <c r="Z53" s="42"/>
      <c r="AA53" s="42"/>
      <c r="AB53" s="42"/>
      <c r="AC53" s="42"/>
      <c r="AD53" s="42"/>
      <c r="AE53" s="42"/>
    </row>
    <row r="54" s="2" customFormat="1" ht="25.65" customHeight="1">
      <c r="A54" s="42"/>
      <c r="B54" s="43"/>
      <c r="C54" s="35" t="s">
        <v>32</v>
      </c>
      <c r="D54" s="44"/>
      <c r="E54" s="44"/>
      <c r="F54" s="30" t="str">
        <f>E15</f>
        <v>Karlovarský kraj</v>
      </c>
      <c r="G54" s="44"/>
      <c r="H54" s="44"/>
      <c r="I54" s="35" t="s">
        <v>39</v>
      </c>
      <c r="J54" s="40" t="str">
        <f>E21</f>
        <v>Jurica a.s - Ateliér Sokolov</v>
      </c>
      <c r="K54" s="44"/>
      <c r="L54" s="138"/>
      <c r="S54" s="42"/>
      <c r="T54" s="42"/>
      <c r="U54" s="42"/>
      <c r="V54" s="42"/>
      <c r="W54" s="42"/>
      <c r="X54" s="42"/>
      <c r="Y54" s="42"/>
      <c r="Z54" s="42"/>
      <c r="AA54" s="42"/>
      <c r="AB54" s="42"/>
      <c r="AC54" s="42"/>
      <c r="AD54" s="42"/>
      <c r="AE54" s="42"/>
    </row>
    <row r="55" s="2" customFormat="1" ht="15.15" customHeight="1">
      <c r="A55" s="42"/>
      <c r="B55" s="43"/>
      <c r="C55" s="35" t="s">
        <v>37</v>
      </c>
      <c r="D55" s="44"/>
      <c r="E55" s="44"/>
      <c r="F55" s="30" t="str">
        <f>IF(E18="","",E18)</f>
        <v>Vyplň údaj</v>
      </c>
      <c r="G55" s="44"/>
      <c r="H55" s="44"/>
      <c r="I55" s="35" t="s">
        <v>41</v>
      </c>
      <c r="J55" s="40" t="str">
        <f>E24</f>
        <v>Eva Marková</v>
      </c>
      <c r="K55" s="44"/>
      <c r="L55" s="13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8"/>
      <c r="S56" s="42"/>
      <c r="T56" s="42"/>
      <c r="U56" s="42"/>
      <c r="V56" s="42"/>
      <c r="W56" s="42"/>
      <c r="X56" s="42"/>
      <c r="Y56" s="42"/>
      <c r="Z56" s="42"/>
      <c r="AA56" s="42"/>
      <c r="AB56" s="42"/>
      <c r="AC56" s="42"/>
      <c r="AD56" s="42"/>
      <c r="AE56" s="42"/>
    </row>
    <row r="57" s="2" customFormat="1" ht="29.28" customHeight="1">
      <c r="A57" s="42"/>
      <c r="B57" s="43"/>
      <c r="C57" s="165" t="s">
        <v>103</v>
      </c>
      <c r="D57" s="166"/>
      <c r="E57" s="166"/>
      <c r="F57" s="166"/>
      <c r="G57" s="166"/>
      <c r="H57" s="166"/>
      <c r="I57" s="166"/>
      <c r="J57" s="167" t="s">
        <v>104</v>
      </c>
      <c r="K57" s="166"/>
      <c r="L57" s="13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8"/>
      <c r="S58" s="42"/>
      <c r="T58" s="42"/>
      <c r="U58" s="42"/>
      <c r="V58" s="42"/>
      <c r="W58" s="42"/>
      <c r="X58" s="42"/>
      <c r="Y58" s="42"/>
      <c r="Z58" s="42"/>
      <c r="AA58" s="42"/>
      <c r="AB58" s="42"/>
      <c r="AC58" s="42"/>
      <c r="AD58" s="42"/>
      <c r="AE58" s="42"/>
    </row>
    <row r="59" s="2" customFormat="1" ht="22.8" customHeight="1">
      <c r="A59" s="42"/>
      <c r="B59" s="43"/>
      <c r="C59" s="168" t="s">
        <v>77</v>
      </c>
      <c r="D59" s="44"/>
      <c r="E59" s="44"/>
      <c r="F59" s="44"/>
      <c r="G59" s="44"/>
      <c r="H59" s="44"/>
      <c r="I59" s="44"/>
      <c r="J59" s="106">
        <f>J85</f>
        <v>0</v>
      </c>
      <c r="K59" s="44"/>
      <c r="L59" s="138"/>
      <c r="S59" s="42"/>
      <c r="T59" s="42"/>
      <c r="U59" s="42"/>
      <c r="V59" s="42"/>
      <c r="W59" s="42"/>
      <c r="X59" s="42"/>
      <c r="Y59" s="42"/>
      <c r="Z59" s="42"/>
      <c r="AA59" s="42"/>
      <c r="AB59" s="42"/>
      <c r="AC59" s="42"/>
      <c r="AD59" s="42"/>
      <c r="AE59" s="42"/>
      <c r="AU59" s="20" t="s">
        <v>105</v>
      </c>
    </row>
    <row r="60" s="9" customFormat="1" ht="24.96" customHeight="1">
      <c r="A60" s="9"/>
      <c r="B60" s="169"/>
      <c r="C60" s="170"/>
      <c r="D60" s="171" t="s">
        <v>687</v>
      </c>
      <c r="E60" s="172"/>
      <c r="F60" s="172"/>
      <c r="G60" s="172"/>
      <c r="H60" s="172"/>
      <c r="I60" s="172"/>
      <c r="J60" s="173">
        <f>J86</f>
        <v>0</v>
      </c>
      <c r="K60" s="170"/>
      <c r="L60" s="174"/>
      <c r="S60" s="9"/>
      <c r="T60" s="9"/>
      <c r="U60" s="9"/>
      <c r="V60" s="9"/>
      <c r="W60" s="9"/>
      <c r="X60" s="9"/>
      <c r="Y60" s="9"/>
      <c r="Z60" s="9"/>
      <c r="AA60" s="9"/>
      <c r="AB60" s="9"/>
      <c r="AC60" s="9"/>
      <c r="AD60" s="9"/>
      <c r="AE60" s="9"/>
    </row>
    <row r="61" s="10" customFormat="1" ht="19.92" customHeight="1">
      <c r="A61" s="10"/>
      <c r="B61" s="175"/>
      <c r="C61" s="176"/>
      <c r="D61" s="177" t="s">
        <v>688</v>
      </c>
      <c r="E61" s="178"/>
      <c r="F61" s="178"/>
      <c r="G61" s="178"/>
      <c r="H61" s="178"/>
      <c r="I61" s="178"/>
      <c r="J61" s="179">
        <f>J87</f>
        <v>0</v>
      </c>
      <c r="K61" s="176"/>
      <c r="L61" s="180"/>
      <c r="S61" s="10"/>
      <c r="T61" s="10"/>
      <c r="U61" s="10"/>
      <c r="V61" s="10"/>
      <c r="W61" s="10"/>
      <c r="X61" s="10"/>
      <c r="Y61" s="10"/>
      <c r="Z61" s="10"/>
      <c r="AA61" s="10"/>
      <c r="AB61" s="10"/>
      <c r="AC61" s="10"/>
      <c r="AD61" s="10"/>
      <c r="AE61" s="10"/>
    </row>
    <row r="62" s="10" customFormat="1" ht="19.92" customHeight="1">
      <c r="A62" s="10"/>
      <c r="B62" s="175"/>
      <c r="C62" s="176"/>
      <c r="D62" s="177" t="s">
        <v>689</v>
      </c>
      <c r="E62" s="178"/>
      <c r="F62" s="178"/>
      <c r="G62" s="178"/>
      <c r="H62" s="178"/>
      <c r="I62" s="178"/>
      <c r="J62" s="179">
        <f>J90</f>
        <v>0</v>
      </c>
      <c r="K62" s="176"/>
      <c r="L62" s="180"/>
      <c r="S62" s="10"/>
      <c r="T62" s="10"/>
      <c r="U62" s="10"/>
      <c r="V62" s="10"/>
      <c r="W62" s="10"/>
      <c r="X62" s="10"/>
      <c r="Y62" s="10"/>
      <c r="Z62" s="10"/>
      <c r="AA62" s="10"/>
      <c r="AB62" s="10"/>
      <c r="AC62" s="10"/>
      <c r="AD62" s="10"/>
      <c r="AE62" s="10"/>
    </row>
    <row r="63" s="10" customFormat="1" ht="19.92" customHeight="1">
      <c r="A63" s="10"/>
      <c r="B63" s="175"/>
      <c r="C63" s="176"/>
      <c r="D63" s="177" t="s">
        <v>690</v>
      </c>
      <c r="E63" s="178"/>
      <c r="F63" s="178"/>
      <c r="G63" s="178"/>
      <c r="H63" s="178"/>
      <c r="I63" s="178"/>
      <c r="J63" s="179">
        <f>J116</f>
        <v>0</v>
      </c>
      <c r="K63" s="176"/>
      <c r="L63" s="180"/>
      <c r="S63" s="10"/>
      <c r="T63" s="10"/>
      <c r="U63" s="10"/>
      <c r="V63" s="10"/>
      <c r="W63" s="10"/>
      <c r="X63" s="10"/>
      <c r="Y63" s="10"/>
      <c r="Z63" s="10"/>
      <c r="AA63" s="10"/>
      <c r="AB63" s="10"/>
      <c r="AC63" s="10"/>
      <c r="AD63" s="10"/>
      <c r="AE63" s="10"/>
    </row>
    <row r="64" s="10" customFormat="1" ht="19.92" customHeight="1">
      <c r="A64" s="10"/>
      <c r="B64" s="175"/>
      <c r="C64" s="176"/>
      <c r="D64" s="177" t="s">
        <v>691</v>
      </c>
      <c r="E64" s="178"/>
      <c r="F64" s="178"/>
      <c r="G64" s="178"/>
      <c r="H64" s="178"/>
      <c r="I64" s="178"/>
      <c r="J64" s="179">
        <f>J124</f>
        <v>0</v>
      </c>
      <c r="K64" s="176"/>
      <c r="L64" s="180"/>
      <c r="S64" s="10"/>
      <c r="T64" s="10"/>
      <c r="U64" s="10"/>
      <c r="V64" s="10"/>
      <c r="W64" s="10"/>
      <c r="X64" s="10"/>
      <c r="Y64" s="10"/>
      <c r="Z64" s="10"/>
      <c r="AA64" s="10"/>
      <c r="AB64" s="10"/>
      <c r="AC64" s="10"/>
      <c r="AD64" s="10"/>
      <c r="AE64" s="10"/>
    </row>
    <row r="65" s="10" customFormat="1" ht="19.92" customHeight="1">
      <c r="A65" s="10"/>
      <c r="B65" s="175"/>
      <c r="C65" s="176"/>
      <c r="D65" s="177" t="s">
        <v>692</v>
      </c>
      <c r="E65" s="178"/>
      <c r="F65" s="178"/>
      <c r="G65" s="178"/>
      <c r="H65" s="178"/>
      <c r="I65" s="178"/>
      <c r="J65" s="179">
        <f>J127</f>
        <v>0</v>
      </c>
      <c r="K65" s="176"/>
      <c r="L65" s="180"/>
      <c r="S65" s="10"/>
      <c r="T65" s="10"/>
      <c r="U65" s="10"/>
      <c r="V65" s="10"/>
      <c r="W65" s="10"/>
      <c r="X65" s="10"/>
      <c r="Y65" s="10"/>
      <c r="Z65" s="10"/>
      <c r="AA65" s="10"/>
      <c r="AB65" s="10"/>
      <c r="AC65" s="10"/>
      <c r="AD65" s="10"/>
      <c r="AE65" s="10"/>
    </row>
    <row r="66" s="2" customFormat="1" ht="21.84" customHeight="1">
      <c r="A66" s="42"/>
      <c r="B66" s="43"/>
      <c r="C66" s="44"/>
      <c r="D66" s="44"/>
      <c r="E66" s="44"/>
      <c r="F66" s="44"/>
      <c r="G66" s="44"/>
      <c r="H66" s="44"/>
      <c r="I66" s="44"/>
      <c r="J66" s="44"/>
      <c r="K66" s="44"/>
      <c r="L66" s="138"/>
      <c r="S66" s="42"/>
      <c r="T66" s="42"/>
      <c r="U66" s="42"/>
      <c r="V66" s="42"/>
      <c r="W66" s="42"/>
      <c r="X66" s="42"/>
      <c r="Y66" s="42"/>
      <c r="Z66" s="42"/>
      <c r="AA66" s="42"/>
      <c r="AB66" s="42"/>
      <c r="AC66" s="42"/>
      <c r="AD66" s="42"/>
      <c r="AE66" s="42"/>
    </row>
    <row r="67" s="2" customFormat="1" ht="6.96" customHeight="1">
      <c r="A67" s="42"/>
      <c r="B67" s="63"/>
      <c r="C67" s="64"/>
      <c r="D67" s="64"/>
      <c r="E67" s="64"/>
      <c r="F67" s="64"/>
      <c r="G67" s="64"/>
      <c r="H67" s="64"/>
      <c r="I67" s="64"/>
      <c r="J67" s="64"/>
      <c r="K67" s="64"/>
      <c r="L67" s="138"/>
      <c r="S67" s="42"/>
      <c r="T67" s="42"/>
      <c r="U67" s="42"/>
      <c r="V67" s="42"/>
      <c r="W67" s="42"/>
      <c r="X67" s="42"/>
      <c r="Y67" s="42"/>
      <c r="Z67" s="42"/>
      <c r="AA67" s="42"/>
      <c r="AB67" s="42"/>
      <c r="AC67" s="42"/>
      <c r="AD67" s="42"/>
      <c r="AE67" s="42"/>
    </row>
    <row r="71" s="2" customFormat="1" ht="6.96" customHeight="1">
      <c r="A71" s="42"/>
      <c r="B71" s="65"/>
      <c r="C71" s="66"/>
      <c r="D71" s="66"/>
      <c r="E71" s="66"/>
      <c r="F71" s="66"/>
      <c r="G71" s="66"/>
      <c r="H71" s="66"/>
      <c r="I71" s="66"/>
      <c r="J71" s="66"/>
      <c r="K71" s="66"/>
      <c r="L71" s="138"/>
      <c r="S71" s="42"/>
      <c r="T71" s="42"/>
      <c r="U71" s="42"/>
      <c r="V71" s="42"/>
      <c r="W71" s="42"/>
      <c r="X71" s="42"/>
      <c r="Y71" s="42"/>
      <c r="Z71" s="42"/>
      <c r="AA71" s="42"/>
      <c r="AB71" s="42"/>
      <c r="AC71" s="42"/>
      <c r="AD71" s="42"/>
      <c r="AE71" s="42"/>
    </row>
    <row r="72" s="2" customFormat="1" ht="24.96" customHeight="1">
      <c r="A72" s="42"/>
      <c r="B72" s="43"/>
      <c r="C72" s="26" t="s">
        <v>117</v>
      </c>
      <c r="D72" s="44"/>
      <c r="E72" s="44"/>
      <c r="F72" s="44"/>
      <c r="G72" s="44"/>
      <c r="H72" s="44"/>
      <c r="I72" s="44"/>
      <c r="J72" s="44"/>
      <c r="K72" s="44"/>
      <c r="L72" s="138"/>
      <c r="S72" s="42"/>
      <c r="T72" s="42"/>
      <c r="U72" s="42"/>
      <c r="V72" s="42"/>
      <c r="W72" s="42"/>
      <c r="X72" s="42"/>
      <c r="Y72" s="42"/>
      <c r="Z72" s="42"/>
      <c r="AA72" s="42"/>
      <c r="AB72" s="42"/>
      <c r="AC72" s="42"/>
      <c r="AD72" s="42"/>
      <c r="AE72" s="42"/>
    </row>
    <row r="73" s="2" customFormat="1" ht="6.96" customHeight="1">
      <c r="A73" s="42"/>
      <c r="B73" s="43"/>
      <c r="C73" s="44"/>
      <c r="D73" s="44"/>
      <c r="E73" s="44"/>
      <c r="F73" s="44"/>
      <c r="G73" s="44"/>
      <c r="H73" s="44"/>
      <c r="I73" s="44"/>
      <c r="J73" s="44"/>
      <c r="K73" s="44"/>
      <c r="L73" s="138"/>
      <c r="S73" s="42"/>
      <c r="T73" s="42"/>
      <c r="U73" s="42"/>
      <c r="V73" s="42"/>
      <c r="W73" s="42"/>
      <c r="X73" s="42"/>
      <c r="Y73" s="42"/>
      <c r="Z73" s="42"/>
      <c r="AA73" s="42"/>
      <c r="AB73" s="42"/>
      <c r="AC73" s="42"/>
      <c r="AD73" s="42"/>
      <c r="AE73" s="42"/>
    </row>
    <row r="74" s="2" customFormat="1" ht="12" customHeight="1">
      <c r="A74" s="42"/>
      <c r="B74" s="43"/>
      <c r="C74" s="35" t="s">
        <v>16</v>
      </c>
      <c r="D74" s="44"/>
      <c r="E74" s="44"/>
      <c r="F74" s="44"/>
      <c r="G74" s="44"/>
      <c r="H74" s="44"/>
      <c r="I74" s="44"/>
      <c r="J74" s="44"/>
      <c r="K74" s="44"/>
      <c r="L74" s="138"/>
      <c r="S74" s="42"/>
      <c r="T74" s="42"/>
      <c r="U74" s="42"/>
      <c r="V74" s="42"/>
      <c r="W74" s="42"/>
      <c r="X74" s="42"/>
      <c r="Y74" s="42"/>
      <c r="Z74" s="42"/>
      <c r="AA74" s="42"/>
      <c r="AB74" s="42"/>
      <c r="AC74" s="42"/>
      <c r="AD74" s="42"/>
      <c r="AE74" s="42"/>
    </row>
    <row r="75" s="2" customFormat="1" ht="16.5" customHeight="1">
      <c r="A75" s="42"/>
      <c r="B75" s="43"/>
      <c r="C75" s="44"/>
      <c r="D75" s="44"/>
      <c r="E75" s="164" t="str">
        <f>E7</f>
        <v>Revitalizace nemocnice v Sokolově, Slovenská ul. 545 - Zateplení budovy - Pavilon A - Střecha</v>
      </c>
      <c r="F75" s="35"/>
      <c r="G75" s="35"/>
      <c r="H75" s="35"/>
      <c r="I75" s="44"/>
      <c r="J75" s="44"/>
      <c r="K75" s="44"/>
      <c r="L75" s="138"/>
      <c r="S75" s="42"/>
      <c r="T75" s="42"/>
      <c r="U75" s="42"/>
      <c r="V75" s="42"/>
      <c r="W75" s="42"/>
      <c r="X75" s="42"/>
      <c r="Y75" s="42"/>
      <c r="Z75" s="42"/>
      <c r="AA75" s="42"/>
      <c r="AB75" s="42"/>
      <c r="AC75" s="42"/>
      <c r="AD75" s="42"/>
      <c r="AE75" s="42"/>
    </row>
    <row r="76" s="2" customFormat="1" ht="12" customHeight="1">
      <c r="A76" s="42"/>
      <c r="B76" s="43"/>
      <c r="C76" s="35" t="s">
        <v>99</v>
      </c>
      <c r="D76" s="44"/>
      <c r="E76" s="44"/>
      <c r="F76" s="44"/>
      <c r="G76" s="44"/>
      <c r="H76" s="44"/>
      <c r="I76" s="44"/>
      <c r="J76" s="44"/>
      <c r="K76" s="44"/>
      <c r="L76" s="138"/>
      <c r="S76" s="42"/>
      <c r="T76" s="42"/>
      <c r="U76" s="42"/>
      <c r="V76" s="42"/>
      <c r="W76" s="42"/>
      <c r="X76" s="42"/>
      <c r="Y76" s="42"/>
      <c r="Z76" s="42"/>
      <c r="AA76" s="42"/>
      <c r="AB76" s="42"/>
      <c r="AC76" s="42"/>
      <c r="AD76" s="42"/>
      <c r="AE76" s="42"/>
    </row>
    <row r="77" s="2" customFormat="1" ht="16.5" customHeight="1">
      <c r="A77" s="42"/>
      <c r="B77" s="43"/>
      <c r="C77" s="44"/>
      <c r="D77" s="44"/>
      <c r="E77" s="73" t="str">
        <f>E9</f>
        <v>VRN - Vedlejší rozpočtové náklady</v>
      </c>
      <c r="F77" s="44"/>
      <c r="G77" s="44"/>
      <c r="H77" s="44"/>
      <c r="I77" s="44"/>
      <c r="J77" s="44"/>
      <c r="K77" s="44"/>
      <c r="L77" s="138"/>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38"/>
      <c r="S78" s="42"/>
      <c r="T78" s="42"/>
      <c r="U78" s="42"/>
      <c r="V78" s="42"/>
      <c r="W78" s="42"/>
      <c r="X78" s="42"/>
      <c r="Y78" s="42"/>
      <c r="Z78" s="42"/>
      <c r="AA78" s="42"/>
      <c r="AB78" s="42"/>
      <c r="AC78" s="42"/>
      <c r="AD78" s="42"/>
      <c r="AE78" s="42"/>
    </row>
    <row r="79" s="2" customFormat="1" ht="12" customHeight="1">
      <c r="A79" s="42"/>
      <c r="B79" s="43"/>
      <c r="C79" s="35" t="s">
        <v>24</v>
      </c>
      <c r="D79" s="44"/>
      <c r="E79" s="44"/>
      <c r="F79" s="30" t="str">
        <f>F12</f>
        <v>Sokolov</v>
      </c>
      <c r="G79" s="44"/>
      <c r="H79" s="44"/>
      <c r="I79" s="35" t="s">
        <v>26</v>
      </c>
      <c r="J79" s="76" t="str">
        <f>IF(J12="","",J12)</f>
        <v>3. 6. 2025</v>
      </c>
      <c r="K79" s="44"/>
      <c r="L79" s="138"/>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38"/>
      <c r="S80" s="42"/>
      <c r="T80" s="42"/>
      <c r="U80" s="42"/>
      <c r="V80" s="42"/>
      <c r="W80" s="42"/>
      <c r="X80" s="42"/>
      <c r="Y80" s="42"/>
      <c r="Z80" s="42"/>
      <c r="AA80" s="42"/>
      <c r="AB80" s="42"/>
      <c r="AC80" s="42"/>
      <c r="AD80" s="42"/>
      <c r="AE80" s="42"/>
    </row>
    <row r="81" s="2" customFormat="1" ht="25.65" customHeight="1">
      <c r="A81" s="42"/>
      <c r="B81" s="43"/>
      <c r="C81" s="35" t="s">
        <v>32</v>
      </c>
      <c r="D81" s="44"/>
      <c r="E81" s="44"/>
      <c r="F81" s="30" t="str">
        <f>E15</f>
        <v>Karlovarský kraj</v>
      </c>
      <c r="G81" s="44"/>
      <c r="H81" s="44"/>
      <c r="I81" s="35" t="s">
        <v>39</v>
      </c>
      <c r="J81" s="40" t="str">
        <f>E21</f>
        <v>Jurica a.s - Ateliér Sokolov</v>
      </c>
      <c r="K81" s="44"/>
      <c r="L81" s="138"/>
      <c r="S81" s="42"/>
      <c r="T81" s="42"/>
      <c r="U81" s="42"/>
      <c r="V81" s="42"/>
      <c r="W81" s="42"/>
      <c r="X81" s="42"/>
      <c r="Y81" s="42"/>
      <c r="Z81" s="42"/>
      <c r="AA81" s="42"/>
      <c r="AB81" s="42"/>
      <c r="AC81" s="42"/>
      <c r="AD81" s="42"/>
      <c r="AE81" s="42"/>
    </row>
    <row r="82" s="2" customFormat="1" ht="15.15" customHeight="1">
      <c r="A82" s="42"/>
      <c r="B82" s="43"/>
      <c r="C82" s="35" t="s">
        <v>37</v>
      </c>
      <c r="D82" s="44"/>
      <c r="E82" s="44"/>
      <c r="F82" s="30" t="str">
        <f>IF(E18="","",E18)</f>
        <v>Vyplň údaj</v>
      </c>
      <c r="G82" s="44"/>
      <c r="H82" s="44"/>
      <c r="I82" s="35" t="s">
        <v>41</v>
      </c>
      <c r="J82" s="40" t="str">
        <f>E24</f>
        <v>Eva Marková</v>
      </c>
      <c r="K82" s="44"/>
      <c r="L82" s="138"/>
      <c r="S82" s="42"/>
      <c r="T82" s="42"/>
      <c r="U82" s="42"/>
      <c r="V82" s="42"/>
      <c r="W82" s="42"/>
      <c r="X82" s="42"/>
      <c r="Y82" s="42"/>
      <c r="Z82" s="42"/>
      <c r="AA82" s="42"/>
      <c r="AB82" s="42"/>
      <c r="AC82" s="42"/>
      <c r="AD82" s="42"/>
      <c r="AE82" s="42"/>
    </row>
    <row r="83" s="2" customFormat="1" ht="10.32" customHeight="1">
      <c r="A83" s="42"/>
      <c r="B83" s="43"/>
      <c r="C83" s="44"/>
      <c r="D83" s="44"/>
      <c r="E83" s="44"/>
      <c r="F83" s="44"/>
      <c r="G83" s="44"/>
      <c r="H83" s="44"/>
      <c r="I83" s="44"/>
      <c r="J83" s="44"/>
      <c r="K83" s="44"/>
      <c r="L83" s="138"/>
      <c r="S83" s="42"/>
      <c r="T83" s="42"/>
      <c r="U83" s="42"/>
      <c r="V83" s="42"/>
      <c r="W83" s="42"/>
      <c r="X83" s="42"/>
      <c r="Y83" s="42"/>
      <c r="Z83" s="42"/>
      <c r="AA83" s="42"/>
      <c r="AB83" s="42"/>
      <c r="AC83" s="42"/>
      <c r="AD83" s="42"/>
      <c r="AE83" s="42"/>
    </row>
    <row r="84" s="11" customFormat="1" ht="29.28" customHeight="1">
      <c r="A84" s="181"/>
      <c r="B84" s="182"/>
      <c r="C84" s="183" t="s">
        <v>118</v>
      </c>
      <c r="D84" s="184" t="s">
        <v>64</v>
      </c>
      <c r="E84" s="184" t="s">
        <v>60</v>
      </c>
      <c r="F84" s="184" t="s">
        <v>61</v>
      </c>
      <c r="G84" s="184" t="s">
        <v>119</v>
      </c>
      <c r="H84" s="184" t="s">
        <v>120</v>
      </c>
      <c r="I84" s="184" t="s">
        <v>121</v>
      </c>
      <c r="J84" s="184" t="s">
        <v>104</v>
      </c>
      <c r="K84" s="185" t="s">
        <v>122</v>
      </c>
      <c r="L84" s="186"/>
      <c r="M84" s="96" t="s">
        <v>34</v>
      </c>
      <c r="N84" s="97" t="s">
        <v>49</v>
      </c>
      <c r="O84" s="97" t="s">
        <v>123</v>
      </c>
      <c r="P84" s="97" t="s">
        <v>124</v>
      </c>
      <c r="Q84" s="97" t="s">
        <v>125</v>
      </c>
      <c r="R84" s="97" t="s">
        <v>126</v>
      </c>
      <c r="S84" s="97" t="s">
        <v>127</v>
      </c>
      <c r="T84" s="98" t="s">
        <v>128</v>
      </c>
      <c r="U84" s="181"/>
      <c r="V84" s="181"/>
      <c r="W84" s="181"/>
      <c r="X84" s="181"/>
      <c r="Y84" s="181"/>
      <c r="Z84" s="181"/>
      <c r="AA84" s="181"/>
      <c r="AB84" s="181"/>
      <c r="AC84" s="181"/>
      <c r="AD84" s="181"/>
      <c r="AE84" s="181"/>
    </row>
    <row r="85" s="2" customFormat="1" ht="22.8" customHeight="1">
      <c r="A85" s="42"/>
      <c r="B85" s="43"/>
      <c r="C85" s="103" t="s">
        <v>129</v>
      </c>
      <c r="D85" s="44"/>
      <c r="E85" s="44"/>
      <c r="F85" s="44"/>
      <c r="G85" s="44"/>
      <c r="H85" s="44"/>
      <c r="I85" s="44"/>
      <c r="J85" s="187">
        <f>BK85</f>
        <v>0</v>
      </c>
      <c r="K85" s="44"/>
      <c r="L85" s="48"/>
      <c r="M85" s="99"/>
      <c r="N85" s="188"/>
      <c r="O85" s="100"/>
      <c r="P85" s="189">
        <f>P86</f>
        <v>0</v>
      </c>
      <c r="Q85" s="100"/>
      <c r="R85" s="189">
        <f>R86</f>
        <v>0</v>
      </c>
      <c r="S85" s="100"/>
      <c r="T85" s="190">
        <f>T86</f>
        <v>0</v>
      </c>
      <c r="U85" s="42"/>
      <c r="V85" s="42"/>
      <c r="W85" s="42"/>
      <c r="X85" s="42"/>
      <c r="Y85" s="42"/>
      <c r="Z85" s="42"/>
      <c r="AA85" s="42"/>
      <c r="AB85" s="42"/>
      <c r="AC85" s="42"/>
      <c r="AD85" s="42"/>
      <c r="AE85" s="42"/>
      <c r="AT85" s="20" t="s">
        <v>78</v>
      </c>
      <c r="AU85" s="20" t="s">
        <v>105</v>
      </c>
      <c r="BK85" s="191">
        <f>BK86</f>
        <v>0</v>
      </c>
    </row>
    <row r="86" s="12" customFormat="1" ht="25.92" customHeight="1">
      <c r="A86" s="12"/>
      <c r="B86" s="192"/>
      <c r="C86" s="193"/>
      <c r="D86" s="194" t="s">
        <v>78</v>
      </c>
      <c r="E86" s="195" t="s">
        <v>95</v>
      </c>
      <c r="F86" s="195" t="s">
        <v>96</v>
      </c>
      <c r="G86" s="193"/>
      <c r="H86" s="193"/>
      <c r="I86" s="196"/>
      <c r="J86" s="197">
        <f>BK86</f>
        <v>0</v>
      </c>
      <c r="K86" s="193"/>
      <c r="L86" s="198"/>
      <c r="M86" s="199"/>
      <c r="N86" s="200"/>
      <c r="O86" s="200"/>
      <c r="P86" s="201">
        <f>P87+P90+P116+P124+P127</f>
        <v>0</v>
      </c>
      <c r="Q86" s="200"/>
      <c r="R86" s="201">
        <f>R87+R90+R116+R124+R127</f>
        <v>0</v>
      </c>
      <c r="S86" s="200"/>
      <c r="T86" s="202">
        <f>T87+T90+T116+T124+T127</f>
        <v>0</v>
      </c>
      <c r="U86" s="12"/>
      <c r="V86" s="12"/>
      <c r="W86" s="12"/>
      <c r="X86" s="12"/>
      <c r="Y86" s="12"/>
      <c r="Z86" s="12"/>
      <c r="AA86" s="12"/>
      <c r="AB86" s="12"/>
      <c r="AC86" s="12"/>
      <c r="AD86" s="12"/>
      <c r="AE86" s="12"/>
      <c r="AR86" s="203" t="s">
        <v>180</v>
      </c>
      <c r="AT86" s="204" t="s">
        <v>78</v>
      </c>
      <c r="AU86" s="204" t="s">
        <v>79</v>
      </c>
      <c r="AY86" s="203" t="s">
        <v>132</v>
      </c>
      <c r="BK86" s="205">
        <f>BK87+BK90+BK116+BK124+BK127</f>
        <v>0</v>
      </c>
    </row>
    <row r="87" s="12" customFormat="1" ht="22.8" customHeight="1">
      <c r="A87" s="12"/>
      <c r="B87" s="192"/>
      <c r="C87" s="193"/>
      <c r="D87" s="194" t="s">
        <v>78</v>
      </c>
      <c r="E87" s="206" t="s">
        <v>693</v>
      </c>
      <c r="F87" s="206" t="s">
        <v>694</v>
      </c>
      <c r="G87" s="193"/>
      <c r="H87" s="193"/>
      <c r="I87" s="196"/>
      <c r="J87" s="207">
        <f>BK87</f>
        <v>0</v>
      </c>
      <c r="K87" s="193"/>
      <c r="L87" s="198"/>
      <c r="M87" s="199"/>
      <c r="N87" s="200"/>
      <c r="O87" s="200"/>
      <c r="P87" s="201">
        <f>SUM(P88:P89)</f>
        <v>0</v>
      </c>
      <c r="Q87" s="200"/>
      <c r="R87" s="201">
        <f>SUM(R88:R89)</f>
        <v>0</v>
      </c>
      <c r="S87" s="200"/>
      <c r="T87" s="202">
        <f>SUM(T88:T89)</f>
        <v>0</v>
      </c>
      <c r="U87" s="12"/>
      <c r="V87" s="12"/>
      <c r="W87" s="12"/>
      <c r="X87" s="12"/>
      <c r="Y87" s="12"/>
      <c r="Z87" s="12"/>
      <c r="AA87" s="12"/>
      <c r="AB87" s="12"/>
      <c r="AC87" s="12"/>
      <c r="AD87" s="12"/>
      <c r="AE87" s="12"/>
      <c r="AR87" s="203" t="s">
        <v>180</v>
      </c>
      <c r="AT87" s="204" t="s">
        <v>78</v>
      </c>
      <c r="AU87" s="204" t="s">
        <v>23</v>
      </c>
      <c r="AY87" s="203" t="s">
        <v>132</v>
      </c>
      <c r="BK87" s="205">
        <f>SUM(BK88:BK89)</f>
        <v>0</v>
      </c>
    </row>
    <row r="88" s="2" customFormat="1" ht="16.5" customHeight="1">
      <c r="A88" s="42"/>
      <c r="B88" s="43"/>
      <c r="C88" s="208" t="s">
        <v>23</v>
      </c>
      <c r="D88" s="208" t="s">
        <v>135</v>
      </c>
      <c r="E88" s="209" t="s">
        <v>695</v>
      </c>
      <c r="F88" s="210" t="s">
        <v>696</v>
      </c>
      <c r="G88" s="211" t="s">
        <v>492</v>
      </c>
      <c r="H88" s="212">
        <v>5</v>
      </c>
      <c r="I88" s="213"/>
      <c r="J88" s="214">
        <f>ROUND(I88*H88,2)</f>
        <v>0</v>
      </c>
      <c r="K88" s="210" t="s">
        <v>139</v>
      </c>
      <c r="L88" s="48"/>
      <c r="M88" s="215" t="s">
        <v>34</v>
      </c>
      <c r="N88" s="216" t="s">
        <v>50</v>
      </c>
      <c r="O88" s="88"/>
      <c r="P88" s="217">
        <f>O88*H88</f>
        <v>0</v>
      </c>
      <c r="Q88" s="217">
        <v>0</v>
      </c>
      <c r="R88" s="217">
        <f>Q88*H88</f>
        <v>0</v>
      </c>
      <c r="S88" s="217">
        <v>0</v>
      </c>
      <c r="T88" s="218">
        <f>S88*H88</f>
        <v>0</v>
      </c>
      <c r="U88" s="42"/>
      <c r="V88" s="42"/>
      <c r="W88" s="42"/>
      <c r="X88" s="42"/>
      <c r="Y88" s="42"/>
      <c r="Z88" s="42"/>
      <c r="AA88" s="42"/>
      <c r="AB88" s="42"/>
      <c r="AC88" s="42"/>
      <c r="AD88" s="42"/>
      <c r="AE88" s="42"/>
      <c r="AR88" s="219" t="s">
        <v>697</v>
      </c>
      <c r="AT88" s="219" t="s">
        <v>135</v>
      </c>
      <c r="AU88" s="219" t="s">
        <v>88</v>
      </c>
      <c r="AY88" s="20" t="s">
        <v>132</v>
      </c>
      <c r="BE88" s="220">
        <f>IF(N88="základní",J88,0)</f>
        <v>0</v>
      </c>
      <c r="BF88" s="220">
        <f>IF(N88="snížená",J88,0)</f>
        <v>0</v>
      </c>
      <c r="BG88" s="220">
        <f>IF(N88="zákl. přenesená",J88,0)</f>
        <v>0</v>
      </c>
      <c r="BH88" s="220">
        <f>IF(N88="sníž. přenesená",J88,0)</f>
        <v>0</v>
      </c>
      <c r="BI88" s="220">
        <f>IF(N88="nulová",J88,0)</f>
        <v>0</v>
      </c>
      <c r="BJ88" s="20" t="s">
        <v>23</v>
      </c>
      <c r="BK88" s="220">
        <f>ROUND(I88*H88,2)</f>
        <v>0</v>
      </c>
      <c r="BL88" s="20" t="s">
        <v>697</v>
      </c>
      <c r="BM88" s="219" t="s">
        <v>698</v>
      </c>
    </row>
    <row r="89" s="2" customFormat="1">
      <c r="A89" s="42"/>
      <c r="B89" s="43"/>
      <c r="C89" s="44"/>
      <c r="D89" s="221" t="s">
        <v>142</v>
      </c>
      <c r="E89" s="44"/>
      <c r="F89" s="222" t="s">
        <v>699</v>
      </c>
      <c r="G89" s="44"/>
      <c r="H89" s="44"/>
      <c r="I89" s="223"/>
      <c r="J89" s="44"/>
      <c r="K89" s="44"/>
      <c r="L89" s="48"/>
      <c r="M89" s="224"/>
      <c r="N89" s="225"/>
      <c r="O89" s="88"/>
      <c r="P89" s="88"/>
      <c r="Q89" s="88"/>
      <c r="R89" s="88"/>
      <c r="S89" s="88"/>
      <c r="T89" s="89"/>
      <c r="U89" s="42"/>
      <c r="V89" s="42"/>
      <c r="W89" s="42"/>
      <c r="X89" s="42"/>
      <c r="Y89" s="42"/>
      <c r="Z89" s="42"/>
      <c r="AA89" s="42"/>
      <c r="AB89" s="42"/>
      <c r="AC89" s="42"/>
      <c r="AD89" s="42"/>
      <c r="AE89" s="42"/>
      <c r="AT89" s="20" t="s">
        <v>142</v>
      </c>
      <c r="AU89" s="20" t="s">
        <v>88</v>
      </c>
    </row>
    <row r="90" s="12" customFormat="1" ht="22.8" customHeight="1">
      <c r="A90" s="12"/>
      <c r="B90" s="192"/>
      <c r="C90" s="193"/>
      <c r="D90" s="194" t="s">
        <v>78</v>
      </c>
      <c r="E90" s="206" t="s">
        <v>700</v>
      </c>
      <c r="F90" s="206" t="s">
        <v>701</v>
      </c>
      <c r="G90" s="193"/>
      <c r="H90" s="193"/>
      <c r="I90" s="196"/>
      <c r="J90" s="207">
        <f>BK90</f>
        <v>0</v>
      </c>
      <c r="K90" s="193"/>
      <c r="L90" s="198"/>
      <c r="M90" s="199"/>
      <c r="N90" s="200"/>
      <c r="O90" s="200"/>
      <c r="P90" s="201">
        <f>SUM(P91:P115)</f>
        <v>0</v>
      </c>
      <c r="Q90" s="200"/>
      <c r="R90" s="201">
        <f>SUM(R91:R115)</f>
        <v>0</v>
      </c>
      <c r="S90" s="200"/>
      <c r="T90" s="202">
        <f>SUM(T91:T115)</f>
        <v>0</v>
      </c>
      <c r="U90" s="12"/>
      <c r="V90" s="12"/>
      <c r="W90" s="12"/>
      <c r="X90" s="12"/>
      <c r="Y90" s="12"/>
      <c r="Z90" s="12"/>
      <c r="AA90" s="12"/>
      <c r="AB90" s="12"/>
      <c r="AC90" s="12"/>
      <c r="AD90" s="12"/>
      <c r="AE90" s="12"/>
      <c r="AR90" s="203" t="s">
        <v>180</v>
      </c>
      <c r="AT90" s="204" t="s">
        <v>78</v>
      </c>
      <c r="AU90" s="204" t="s">
        <v>23</v>
      </c>
      <c r="AY90" s="203" t="s">
        <v>132</v>
      </c>
      <c r="BK90" s="205">
        <f>SUM(BK91:BK115)</f>
        <v>0</v>
      </c>
    </row>
    <row r="91" s="2" customFormat="1" ht="16.5" customHeight="1">
      <c r="A91" s="42"/>
      <c r="B91" s="43"/>
      <c r="C91" s="208" t="s">
        <v>88</v>
      </c>
      <c r="D91" s="208" t="s">
        <v>135</v>
      </c>
      <c r="E91" s="209" t="s">
        <v>702</v>
      </c>
      <c r="F91" s="210" t="s">
        <v>701</v>
      </c>
      <c r="G91" s="211" t="s">
        <v>492</v>
      </c>
      <c r="H91" s="212">
        <v>1</v>
      </c>
      <c r="I91" s="213"/>
      <c r="J91" s="214">
        <f>ROUND(I91*H91,2)</f>
        <v>0</v>
      </c>
      <c r="K91" s="210" t="s">
        <v>139</v>
      </c>
      <c r="L91" s="48"/>
      <c r="M91" s="215" t="s">
        <v>34</v>
      </c>
      <c r="N91" s="216" t="s">
        <v>50</v>
      </c>
      <c r="O91" s="88"/>
      <c r="P91" s="217">
        <f>O91*H91</f>
        <v>0</v>
      </c>
      <c r="Q91" s="217">
        <v>0</v>
      </c>
      <c r="R91" s="217">
        <f>Q91*H91</f>
        <v>0</v>
      </c>
      <c r="S91" s="217">
        <v>0</v>
      </c>
      <c r="T91" s="218">
        <f>S91*H91</f>
        <v>0</v>
      </c>
      <c r="U91" s="42"/>
      <c r="V91" s="42"/>
      <c r="W91" s="42"/>
      <c r="X91" s="42"/>
      <c r="Y91" s="42"/>
      <c r="Z91" s="42"/>
      <c r="AA91" s="42"/>
      <c r="AB91" s="42"/>
      <c r="AC91" s="42"/>
      <c r="AD91" s="42"/>
      <c r="AE91" s="42"/>
      <c r="AR91" s="219" t="s">
        <v>697</v>
      </c>
      <c r="AT91" s="219" t="s">
        <v>135</v>
      </c>
      <c r="AU91" s="219" t="s">
        <v>88</v>
      </c>
      <c r="AY91" s="20" t="s">
        <v>132</v>
      </c>
      <c r="BE91" s="220">
        <f>IF(N91="základní",J91,0)</f>
        <v>0</v>
      </c>
      <c r="BF91" s="220">
        <f>IF(N91="snížená",J91,0)</f>
        <v>0</v>
      </c>
      <c r="BG91" s="220">
        <f>IF(N91="zákl. přenesená",J91,0)</f>
        <v>0</v>
      </c>
      <c r="BH91" s="220">
        <f>IF(N91="sníž. přenesená",J91,0)</f>
        <v>0</v>
      </c>
      <c r="BI91" s="220">
        <f>IF(N91="nulová",J91,0)</f>
        <v>0</v>
      </c>
      <c r="BJ91" s="20" t="s">
        <v>23</v>
      </c>
      <c r="BK91" s="220">
        <f>ROUND(I91*H91,2)</f>
        <v>0</v>
      </c>
      <c r="BL91" s="20" t="s">
        <v>697</v>
      </c>
      <c r="BM91" s="219" t="s">
        <v>703</v>
      </c>
    </row>
    <row r="92" s="2" customFormat="1">
      <c r="A92" s="42"/>
      <c r="B92" s="43"/>
      <c r="C92" s="44"/>
      <c r="D92" s="221" t="s">
        <v>142</v>
      </c>
      <c r="E92" s="44"/>
      <c r="F92" s="222" t="s">
        <v>704</v>
      </c>
      <c r="G92" s="44"/>
      <c r="H92" s="44"/>
      <c r="I92" s="223"/>
      <c r="J92" s="44"/>
      <c r="K92" s="44"/>
      <c r="L92" s="48"/>
      <c r="M92" s="224"/>
      <c r="N92" s="225"/>
      <c r="O92" s="88"/>
      <c r="P92" s="88"/>
      <c r="Q92" s="88"/>
      <c r="R92" s="88"/>
      <c r="S92" s="88"/>
      <c r="T92" s="89"/>
      <c r="U92" s="42"/>
      <c r="V92" s="42"/>
      <c r="W92" s="42"/>
      <c r="X92" s="42"/>
      <c r="Y92" s="42"/>
      <c r="Z92" s="42"/>
      <c r="AA92" s="42"/>
      <c r="AB92" s="42"/>
      <c r="AC92" s="42"/>
      <c r="AD92" s="42"/>
      <c r="AE92" s="42"/>
      <c r="AT92" s="20" t="s">
        <v>142</v>
      </c>
      <c r="AU92" s="20" t="s">
        <v>88</v>
      </c>
    </row>
    <row r="93" s="13" customFormat="1">
      <c r="A93" s="13"/>
      <c r="B93" s="226"/>
      <c r="C93" s="227"/>
      <c r="D93" s="228" t="s">
        <v>144</v>
      </c>
      <c r="E93" s="229" t="s">
        <v>34</v>
      </c>
      <c r="F93" s="230" t="s">
        <v>705</v>
      </c>
      <c r="G93" s="227"/>
      <c r="H93" s="229" t="s">
        <v>34</v>
      </c>
      <c r="I93" s="231"/>
      <c r="J93" s="227"/>
      <c r="K93" s="227"/>
      <c r="L93" s="232"/>
      <c r="M93" s="233"/>
      <c r="N93" s="234"/>
      <c r="O93" s="234"/>
      <c r="P93" s="234"/>
      <c r="Q93" s="234"/>
      <c r="R93" s="234"/>
      <c r="S93" s="234"/>
      <c r="T93" s="235"/>
      <c r="U93" s="13"/>
      <c r="V93" s="13"/>
      <c r="W93" s="13"/>
      <c r="X93" s="13"/>
      <c r="Y93" s="13"/>
      <c r="Z93" s="13"/>
      <c r="AA93" s="13"/>
      <c r="AB93" s="13"/>
      <c r="AC93" s="13"/>
      <c r="AD93" s="13"/>
      <c r="AE93" s="13"/>
      <c r="AT93" s="236" t="s">
        <v>144</v>
      </c>
      <c r="AU93" s="236" t="s">
        <v>88</v>
      </c>
      <c r="AV93" s="13" t="s">
        <v>23</v>
      </c>
      <c r="AW93" s="13" t="s">
        <v>146</v>
      </c>
      <c r="AX93" s="13" t="s">
        <v>79</v>
      </c>
      <c r="AY93" s="236" t="s">
        <v>132</v>
      </c>
    </row>
    <row r="94" s="13" customFormat="1">
      <c r="A94" s="13"/>
      <c r="B94" s="226"/>
      <c r="C94" s="227"/>
      <c r="D94" s="228" t="s">
        <v>144</v>
      </c>
      <c r="E94" s="229" t="s">
        <v>34</v>
      </c>
      <c r="F94" s="230" t="s">
        <v>706</v>
      </c>
      <c r="G94" s="227"/>
      <c r="H94" s="229" t="s">
        <v>34</v>
      </c>
      <c r="I94" s="231"/>
      <c r="J94" s="227"/>
      <c r="K94" s="227"/>
      <c r="L94" s="232"/>
      <c r="M94" s="233"/>
      <c r="N94" s="234"/>
      <c r="O94" s="234"/>
      <c r="P94" s="234"/>
      <c r="Q94" s="234"/>
      <c r="R94" s="234"/>
      <c r="S94" s="234"/>
      <c r="T94" s="235"/>
      <c r="U94" s="13"/>
      <c r="V94" s="13"/>
      <c r="W94" s="13"/>
      <c r="X94" s="13"/>
      <c r="Y94" s="13"/>
      <c r="Z94" s="13"/>
      <c r="AA94" s="13"/>
      <c r="AB94" s="13"/>
      <c r="AC94" s="13"/>
      <c r="AD94" s="13"/>
      <c r="AE94" s="13"/>
      <c r="AT94" s="236" t="s">
        <v>144</v>
      </c>
      <c r="AU94" s="236" t="s">
        <v>88</v>
      </c>
      <c r="AV94" s="13" t="s">
        <v>23</v>
      </c>
      <c r="AW94" s="13" t="s">
        <v>146</v>
      </c>
      <c r="AX94" s="13" t="s">
        <v>79</v>
      </c>
      <c r="AY94" s="236" t="s">
        <v>132</v>
      </c>
    </row>
    <row r="95" s="13" customFormat="1">
      <c r="A95" s="13"/>
      <c r="B95" s="226"/>
      <c r="C95" s="227"/>
      <c r="D95" s="228" t="s">
        <v>144</v>
      </c>
      <c r="E95" s="229" t="s">
        <v>34</v>
      </c>
      <c r="F95" s="230" t="s">
        <v>707</v>
      </c>
      <c r="G95" s="227"/>
      <c r="H95" s="229" t="s">
        <v>34</v>
      </c>
      <c r="I95" s="231"/>
      <c r="J95" s="227"/>
      <c r="K95" s="227"/>
      <c r="L95" s="232"/>
      <c r="M95" s="233"/>
      <c r="N95" s="234"/>
      <c r="O95" s="234"/>
      <c r="P95" s="234"/>
      <c r="Q95" s="234"/>
      <c r="R95" s="234"/>
      <c r="S95" s="234"/>
      <c r="T95" s="235"/>
      <c r="U95" s="13"/>
      <c r="V95" s="13"/>
      <c r="W95" s="13"/>
      <c r="X95" s="13"/>
      <c r="Y95" s="13"/>
      <c r="Z95" s="13"/>
      <c r="AA95" s="13"/>
      <c r="AB95" s="13"/>
      <c r="AC95" s="13"/>
      <c r="AD95" s="13"/>
      <c r="AE95" s="13"/>
      <c r="AT95" s="236" t="s">
        <v>144</v>
      </c>
      <c r="AU95" s="236" t="s">
        <v>88</v>
      </c>
      <c r="AV95" s="13" t="s">
        <v>23</v>
      </c>
      <c r="AW95" s="13" t="s">
        <v>146</v>
      </c>
      <c r="AX95" s="13" t="s">
        <v>79</v>
      </c>
      <c r="AY95" s="236" t="s">
        <v>132</v>
      </c>
    </row>
    <row r="96" s="13" customFormat="1">
      <c r="A96" s="13"/>
      <c r="B96" s="226"/>
      <c r="C96" s="227"/>
      <c r="D96" s="228" t="s">
        <v>144</v>
      </c>
      <c r="E96" s="229" t="s">
        <v>34</v>
      </c>
      <c r="F96" s="230" t="s">
        <v>708</v>
      </c>
      <c r="G96" s="227"/>
      <c r="H96" s="229" t="s">
        <v>34</v>
      </c>
      <c r="I96" s="231"/>
      <c r="J96" s="227"/>
      <c r="K96" s="227"/>
      <c r="L96" s="232"/>
      <c r="M96" s="233"/>
      <c r="N96" s="234"/>
      <c r="O96" s="234"/>
      <c r="P96" s="234"/>
      <c r="Q96" s="234"/>
      <c r="R96" s="234"/>
      <c r="S96" s="234"/>
      <c r="T96" s="235"/>
      <c r="U96" s="13"/>
      <c r="V96" s="13"/>
      <c r="W96" s="13"/>
      <c r="X96" s="13"/>
      <c r="Y96" s="13"/>
      <c r="Z96" s="13"/>
      <c r="AA96" s="13"/>
      <c r="AB96" s="13"/>
      <c r="AC96" s="13"/>
      <c r="AD96" s="13"/>
      <c r="AE96" s="13"/>
      <c r="AT96" s="236" t="s">
        <v>144</v>
      </c>
      <c r="AU96" s="236" t="s">
        <v>88</v>
      </c>
      <c r="AV96" s="13" t="s">
        <v>23</v>
      </c>
      <c r="AW96" s="13" t="s">
        <v>146</v>
      </c>
      <c r="AX96" s="13" t="s">
        <v>79</v>
      </c>
      <c r="AY96" s="236" t="s">
        <v>132</v>
      </c>
    </row>
    <row r="97" s="13" customFormat="1">
      <c r="A97" s="13"/>
      <c r="B97" s="226"/>
      <c r="C97" s="227"/>
      <c r="D97" s="228" t="s">
        <v>144</v>
      </c>
      <c r="E97" s="229" t="s">
        <v>34</v>
      </c>
      <c r="F97" s="230" t="s">
        <v>709</v>
      </c>
      <c r="G97" s="227"/>
      <c r="H97" s="229" t="s">
        <v>34</v>
      </c>
      <c r="I97" s="231"/>
      <c r="J97" s="227"/>
      <c r="K97" s="227"/>
      <c r="L97" s="232"/>
      <c r="M97" s="233"/>
      <c r="N97" s="234"/>
      <c r="O97" s="234"/>
      <c r="P97" s="234"/>
      <c r="Q97" s="234"/>
      <c r="R97" s="234"/>
      <c r="S97" s="234"/>
      <c r="T97" s="235"/>
      <c r="U97" s="13"/>
      <c r="V97" s="13"/>
      <c r="W97" s="13"/>
      <c r="X97" s="13"/>
      <c r="Y97" s="13"/>
      <c r="Z97" s="13"/>
      <c r="AA97" s="13"/>
      <c r="AB97" s="13"/>
      <c r="AC97" s="13"/>
      <c r="AD97" s="13"/>
      <c r="AE97" s="13"/>
      <c r="AT97" s="236" t="s">
        <v>144</v>
      </c>
      <c r="AU97" s="236" t="s">
        <v>88</v>
      </c>
      <c r="AV97" s="13" t="s">
        <v>23</v>
      </c>
      <c r="AW97" s="13" t="s">
        <v>146</v>
      </c>
      <c r="AX97" s="13" t="s">
        <v>79</v>
      </c>
      <c r="AY97" s="236" t="s">
        <v>132</v>
      </c>
    </row>
    <row r="98" s="13" customFormat="1">
      <c r="A98" s="13"/>
      <c r="B98" s="226"/>
      <c r="C98" s="227"/>
      <c r="D98" s="228" t="s">
        <v>144</v>
      </c>
      <c r="E98" s="229" t="s">
        <v>34</v>
      </c>
      <c r="F98" s="230" t="s">
        <v>710</v>
      </c>
      <c r="G98" s="227"/>
      <c r="H98" s="229" t="s">
        <v>34</v>
      </c>
      <c r="I98" s="231"/>
      <c r="J98" s="227"/>
      <c r="K98" s="227"/>
      <c r="L98" s="232"/>
      <c r="M98" s="233"/>
      <c r="N98" s="234"/>
      <c r="O98" s="234"/>
      <c r="P98" s="234"/>
      <c r="Q98" s="234"/>
      <c r="R98" s="234"/>
      <c r="S98" s="234"/>
      <c r="T98" s="235"/>
      <c r="U98" s="13"/>
      <c r="V98" s="13"/>
      <c r="W98" s="13"/>
      <c r="X98" s="13"/>
      <c r="Y98" s="13"/>
      <c r="Z98" s="13"/>
      <c r="AA98" s="13"/>
      <c r="AB98" s="13"/>
      <c r="AC98" s="13"/>
      <c r="AD98" s="13"/>
      <c r="AE98" s="13"/>
      <c r="AT98" s="236" t="s">
        <v>144</v>
      </c>
      <c r="AU98" s="236" t="s">
        <v>88</v>
      </c>
      <c r="AV98" s="13" t="s">
        <v>23</v>
      </c>
      <c r="AW98" s="13" t="s">
        <v>146</v>
      </c>
      <c r="AX98" s="13" t="s">
        <v>79</v>
      </c>
      <c r="AY98" s="236" t="s">
        <v>132</v>
      </c>
    </row>
    <row r="99" s="13" customFormat="1">
      <c r="A99" s="13"/>
      <c r="B99" s="226"/>
      <c r="C99" s="227"/>
      <c r="D99" s="228" t="s">
        <v>144</v>
      </c>
      <c r="E99" s="229" t="s">
        <v>34</v>
      </c>
      <c r="F99" s="230" t="s">
        <v>711</v>
      </c>
      <c r="G99" s="227"/>
      <c r="H99" s="229" t="s">
        <v>34</v>
      </c>
      <c r="I99" s="231"/>
      <c r="J99" s="227"/>
      <c r="K99" s="227"/>
      <c r="L99" s="232"/>
      <c r="M99" s="233"/>
      <c r="N99" s="234"/>
      <c r="O99" s="234"/>
      <c r="P99" s="234"/>
      <c r="Q99" s="234"/>
      <c r="R99" s="234"/>
      <c r="S99" s="234"/>
      <c r="T99" s="235"/>
      <c r="U99" s="13"/>
      <c r="V99" s="13"/>
      <c r="W99" s="13"/>
      <c r="X99" s="13"/>
      <c r="Y99" s="13"/>
      <c r="Z99" s="13"/>
      <c r="AA99" s="13"/>
      <c r="AB99" s="13"/>
      <c r="AC99" s="13"/>
      <c r="AD99" s="13"/>
      <c r="AE99" s="13"/>
      <c r="AT99" s="236" t="s">
        <v>144</v>
      </c>
      <c r="AU99" s="236" t="s">
        <v>88</v>
      </c>
      <c r="AV99" s="13" t="s">
        <v>23</v>
      </c>
      <c r="AW99" s="13" t="s">
        <v>146</v>
      </c>
      <c r="AX99" s="13" t="s">
        <v>79</v>
      </c>
      <c r="AY99" s="236" t="s">
        <v>132</v>
      </c>
    </row>
    <row r="100" s="13" customFormat="1">
      <c r="A100" s="13"/>
      <c r="B100" s="226"/>
      <c r="C100" s="227"/>
      <c r="D100" s="228" t="s">
        <v>144</v>
      </c>
      <c r="E100" s="229" t="s">
        <v>34</v>
      </c>
      <c r="F100" s="230" t="s">
        <v>712</v>
      </c>
      <c r="G100" s="227"/>
      <c r="H100" s="229" t="s">
        <v>34</v>
      </c>
      <c r="I100" s="231"/>
      <c r="J100" s="227"/>
      <c r="K100" s="227"/>
      <c r="L100" s="232"/>
      <c r="M100" s="233"/>
      <c r="N100" s="234"/>
      <c r="O100" s="234"/>
      <c r="P100" s="234"/>
      <c r="Q100" s="234"/>
      <c r="R100" s="234"/>
      <c r="S100" s="234"/>
      <c r="T100" s="235"/>
      <c r="U100" s="13"/>
      <c r="V100" s="13"/>
      <c r="W100" s="13"/>
      <c r="X100" s="13"/>
      <c r="Y100" s="13"/>
      <c r="Z100" s="13"/>
      <c r="AA100" s="13"/>
      <c r="AB100" s="13"/>
      <c r="AC100" s="13"/>
      <c r="AD100" s="13"/>
      <c r="AE100" s="13"/>
      <c r="AT100" s="236" t="s">
        <v>144</v>
      </c>
      <c r="AU100" s="236" t="s">
        <v>88</v>
      </c>
      <c r="AV100" s="13" t="s">
        <v>23</v>
      </c>
      <c r="AW100" s="13" t="s">
        <v>146</v>
      </c>
      <c r="AX100" s="13" t="s">
        <v>79</v>
      </c>
      <c r="AY100" s="236" t="s">
        <v>132</v>
      </c>
    </row>
    <row r="101" s="13" customFormat="1">
      <c r="A101" s="13"/>
      <c r="B101" s="226"/>
      <c r="C101" s="227"/>
      <c r="D101" s="228" t="s">
        <v>144</v>
      </c>
      <c r="E101" s="229" t="s">
        <v>34</v>
      </c>
      <c r="F101" s="230" t="s">
        <v>713</v>
      </c>
      <c r="G101" s="227"/>
      <c r="H101" s="229" t="s">
        <v>34</v>
      </c>
      <c r="I101" s="231"/>
      <c r="J101" s="227"/>
      <c r="K101" s="227"/>
      <c r="L101" s="232"/>
      <c r="M101" s="233"/>
      <c r="N101" s="234"/>
      <c r="O101" s="234"/>
      <c r="P101" s="234"/>
      <c r="Q101" s="234"/>
      <c r="R101" s="234"/>
      <c r="S101" s="234"/>
      <c r="T101" s="235"/>
      <c r="U101" s="13"/>
      <c r="V101" s="13"/>
      <c r="W101" s="13"/>
      <c r="X101" s="13"/>
      <c r="Y101" s="13"/>
      <c r="Z101" s="13"/>
      <c r="AA101" s="13"/>
      <c r="AB101" s="13"/>
      <c r="AC101" s="13"/>
      <c r="AD101" s="13"/>
      <c r="AE101" s="13"/>
      <c r="AT101" s="236" t="s">
        <v>144</v>
      </c>
      <c r="AU101" s="236" t="s">
        <v>88</v>
      </c>
      <c r="AV101" s="13" t="s">
        <v>23</v>
      </c>
      <c r="AW101" s="13" t="s">
        <v>146</v>
      </c>
      <c r="AX101" s="13" t="s">
        <v>79</v>
      </c>
      <c r="AY101" s="236" t="s">
        <v>132</v>
      </c>
    </row>
    <row r="102" s="13" customFormat="1">
      <c r="A102" s="13"/>
      <c r="B102" s="226"/>
      <c r="C102" s="227"/>
      <c r="D102" s="228" t="s">
        <v>144</v>
      </c>
      <c r="E102" s="229" t="s">
        <v>34</v>
      </c>
      <c r="F102" s="230" t="s">
        <v>714</v>
      </c>
      <c r="G102" s="227"/>
      <c r="H102" s="229" t="s">
        <v>34</v>
      </c>
      <c r="I102" s="231"/>
      <c r="J102" s="227"/>
      <c r="K102" s="227"/>
      <c r="L102" s="232"/>
      <c r="M102" s="233"/>
      <c r="N102" s="234"/>
      <c r="O102" s="234"/>
      <c r="P102" s="234"/>
      <c r="Q102" s="234"/>
      <c r="R102" s="234"/>
      <c r="S102" s="234"/>
      <c r="T102" s="235"/>
      <c r="U102" s="13"/>
      <c r="V102" s="13"/>
      <c r="W102" s="13"/>
      <c r="X102" s="13"/>
      <c r="Y102" s="13"/>
      <c r="Z102" s="13"/>
      <c r="AA102" s="13"/>
      <c r="AB102" s="13"/>
      <c r="AC102" s="13"/>
      <c r="AD102" s="13"/>
      <c r="AE102" s="13"/>
      <c r="AT102" s="236" t="s">
        <v>144</v>
      </c>
      <c r="AU102" s="236" t="s">
        <v>88</v>
      </c>
      <c r="AV102" s="13" t="s">
        <v>23</v>
      </c>
      <c r="AW102" s="13" t="s">
        <v>146</v>
      </c>
      <c r="AX102" s="13" t="s">
        <v>79</v>
      </c>
      <c r="AY102" s="236" t="s">
        <v>132</v>
      </c>
    </row>
    <row r="103" s="13" customFormat="1">
      <c r="A103" s="13"/>
      <c r="B103" s="226"/>
      <c r="C103" s="227"/>
      <c r="D103" s="228" t="s">
        <v>144</v>
      </c>
      <c r="E103" s="229" t="s">
        <v>34</v>
      </c>
      <c r="F103" s="230" t="s">
        <v>715</v>
      </c>
      <c r="G103" s="227"/>
      <c r="H103" s="229" t="s">
        <v>34</v>
      </c>
      <c r="I103" s="231"/>
      <c r="J103" s="227"/>
      <c r="K103" s="227"/>
      <c r="L103" s="232"/>
      <c r="M103" s="233"/>
      <c r="N103" s="234"/>
      <c r="O103" s="234"/>
      <c r="P103" s="234"/>
      <c r="Q103" s="234"/>
      <c r="R103" s="234"/>
      <c r="S103" s="234"/>
      <c r="T103" s="235"/>
      <c r="U103" s="13"/>
      <c r="V103" s="13"/>
      <c r="W103" s="13"/>
      <c r="X103" s="13"/>
      <c r="Y103" s="13"/>
      <c r="Z103" s="13"/>
      <c r="AA103" s="13"/>
      <c r="AB103" s="13"/>
      <c r="AC103" s="13"/>
      <c r="AD103" s="13"/>
      <c r="AE103" s="13"/>
      <c r="AT103" s="236" t="s">
        <v>144</v>
      </c>
      <c r="AU103" s="236" t="s">
        <v>88</v>
      </c>
      <c r="AV103" s="13" t="s">
        <v>23</v>
      </c>
      <c r="AW103" s="13" t="s">
        <v>146</v>
      </c>
      <c r="AX103" s="13" t="s">
        <v>79</v>
      </c>
      <c r="AY103" s="236" t="s">
        <v>132</v>
      </c>
    </row>
    <row r="104" s="13" customFormat="1">
      <c r="A104" s="13"/>
      <c r="B104" s="226"/>
      <c r="C104" s="227"/>
      <c r="D104" s="228" t="s">
        <v>144</v>
      </c>
      <c r="E104" s="229" t="s">
        <v>34</v>
      </c>
      <c r="F104" s="230" t="s">
        <v>716</v>
      </c>
      <c r="G104" s="227"/>
      <c r="H104" s="229" t="s">
        <v>34</v>
      </c>
      <c r="I104" s="231"/>
      <c r="J104" s="227"/>
      <c r="K104" s="227"/>
      <c r="L104" s="232"/>
      <c r="M104" s="233"/>
      <c r="N104" s="234"/>
      <c r="O104" s="234"/>
      <c r="P104" s="234"/>
      <c r="Q104" s="234"/>
      <c r="R104" s="234"/>
      <c r="S104" s="234"/>
      <c r="T104" s="235"/>
      <c r="U104" s="13"/>
      <c r="V104" s="13"/>
      <c r="W104" s="13"/>
      <c r="X104" s="13"/>
      <c r="Y104" s="13"/>
      <c r="Z104" s="13"/>
      <c r="AA104" s="13"/>
      <c r="AB104" s="13"/>
      <c r="AC104" s="13"/>
      <c r="AD104" s="13"/>
      <c r="AE104" s="13"/>
      <c r="AT104" s="236" t="s">
        <v>144</v>
      </c>
      <c r="AU104" s="236" t="s">
        <v>88</v>
      </c>
      <c r="AV104" s="13" t="s">
        <v>23</v>
      </c>
      <c r="AW104" s="13" t="s">
        <v>146</v>
      </c>
      <c r="AX104" s="13" t="s">
        <v>79</v>
      </c>
      <c r="AY104" s="236" t="s">
        <v>132</v>
      </c>
    </row>
    <row r="105" s="14" customFormat="1">
      <c r="A105" s="14"/>
      <c r="B105" s="237"/>
      <c r="C105" s="238"/>
      <c r="D105" s="228" t="s">
        <v>144</v>
      </c>
      <c r="E105" s="239" t="s">
        <v>34</v>
      </c>
      <c r="F105" s="240" t="s">
        <v>23</v>
      </c>
      <c r="G105" s="238"/>
      <c r="H105" s="241">
        <v>1</v>
      </c>
      <c r="I105" s="242"/>
      <c r="J105" s="238"/>
      <c r="K105" s="238"/>
      <c r="L105" s="243"/>
      <c r="M105" s="244"/>
      <c r="N105" s="245"/>
      <c r="O105" s="245"/>
      <c r="P105" s="245"/>
      <c r="Q105" s="245"/>
      <c r="R105" s="245"/>
      <c r="S105" s="245"/>
      <c r="T105" s="246"/>
      <c r="U105" s="14"/>
      <c r="V105" s="14"/>
      <c r="W105" s="14"/>
      <c r="X105" s="14"/>
      <c r="Y105" s="14"/>
      <c r="Z105" s="14"/>
      <c r="AA105" s="14"/>
      <c r="AB105" s="14"/>
      <c r="AC105" s="14"/>
      <c r="AD105" s="14"/>
      <c r="AE105" s="14"/>
      <c r="AT105" s="247" t="s">
        <v>144</v>
      </c>
      <c r="AU105" s="247" t="s">
        <v>88</v>
      </c>
      <c r="AV105" s="14" t="s">
        <v>88</v>
      </c>
      <c r="AW105" s="14" t="s">
        <v>146</v>
      </c>
      <c r="AX105" s="14" t="s">
        <v>23</v>
      </c>
      <c r="AY105" s="247" t="s">
        <v>132</v>
      </c>
    </row>
    <row r="106" s="2" customFormat="1" ht="16.5" customHeight="1">
      <c r="A106" s="42"/>
      <c r="B106" s="43"/>
      <c r="C106" s="208" t="s">
        <v>160</v>
      </c>
      <c r="D106" s="208" t="s">
        <v>135</v>
      </c>
      <c r="E106" s="209" t="s">
        <v>717</v>
      </c>
      <c r="F106" s="210" t="s">
        <v>718</v>
      </c>
      <c r="G106" s="211" t="s">
        <v>275</v>
      </c>
      <c r="H106" s="212">
        <v>250</v>
      </c>
      <c r="I106" s="213"/>
      <c r="J106" s="214">
        <f>ROUND(I106*H106,2)</f>
        <v>0</v>
      </c>
      <c r="K106" s="210" t="s">
        <v>139</v>
      </c>
      <c r="L106" s="48"/>
      <c r="M106" s="215" t="s">
        <v>34</v>
      </c>
      <c r="N106" s="216" t="s">
        <v>50</v>
      </c>
      <c r="O106" s="88"/>
      <c r="P106" s="217">
        <f>O106*H106</f>
        <v>0</v>
      </c>
      <c r="Q106" s="217">
        <v>0</v>
      </c>
      <c r="R106" s="217">
        <f>Q106*H106</f>
        <v>0</v>
      </c>
      <c r="S106" s="217">
        <v>0</v>
      </c>
      <c r="T106" s="218">
        <f>S106*H106</f>
        <v>0</v>
      </c>
      <c r="U106" s="42"/>
      <c r="V106" s="42"/>
      <c r="W106" s="42"/>
      <c r="X106" s="42"/>
      <c r="Y106" s="42"/>
      <c r="Z106" s="42"/>
      <c r="AA106" s="42"/>
      <c r="AB106" s="42"/>
      <c r="AC106" s="42"/>
      <c r="AD106" s="42"/>
      <c r="AE106" s="42"/>
      <c r="AR106" s="219" t="s">
        <v>697</v>
      </c>
      <c r="AT106" s="219" t="s">
        <v>135</v>
      </c>
      <c r="AU106" s="219" t="s">
        <v>88</v>
      </c>
      <c r="AY106" s="20" t="s">
        <v>132</v>
      </c>
      <c r="BE106" s="220">
        <f>IF(N106="základní",J106,0)</f>
        <v>0</v>
      </c>
      <c r="BF106" s="220">
        <f>IF(N106="snížená",J106,0)</f>
        <v>0</v>
      </c>
      <c r="BG106" s="220">
        <f>IF(N106="zákl. přenesená",J106,0)</f>
        <v>0</v>
      </c>
      <c r="BH106" s="220">
        <f>IF(N106="sníž. přenesená",J106,0)</f>
        <v>0</v>
      </c>
      <c r="BI106" s="220">
        <f>IF(N106="nulová",J106,0)</f>
        <v>0</v>
      </c>
      <c r="BJ106" s="20" t="s">
        <v>23</v>
      </c>
      <c r="BK106" s="220">
        <f>ROUND(I106*H106,2)</f>
        <v>0</v>
      </c>
      <c r="BL106" s="20" t="s">
        <v>697</v>
      </c>
      <c r="BM106" s="219" t="s">
        <v>719</v>
      </c>
    </row>
    <row r="107" s="2" customFormat="1">
      <c r="A107" s="42"/>
      <c r="B107" s="43"/>
      <c r="C107" s="44"/>
      <c r="D107" s="221" t="s">
        <v>142</v>
      </c>
      <c r="E107" s="44"/>
      <c r="F107" s="222" t="s">
        <v>720</v>
      </c>
      <c r="G107" s="44"/>
      <c r="H107" s="44"/>
      <c r="I107" s="223"/>
      <c r="J107" s="44"/>
      <c r="K107" s="44"/>
      <c r="L107" s="48"/>
      <c r="M107" s="224"/>
      <c r="N107" s="225"/>
      <c r="O107" s="88"/>
      <c r="P107" s="88"/>
      <c r="Q107" s="88"/>
      <c r="R107" s="88"/>
      <c r="S107" s="88"/>
      <c r="T107" s="89"/>
      <c r="U107" s="42"/>
      <c r="V107" s="42"/>
      <c r="W107" s="42"/>
      <c r="X107" s="42"/>
      <c r="Y107" s="42"/>
      <c r="Z107" s="42"/>
      <c r="AA107" s="42"/>
      <c r="AB107" s="42"/>
      <c r="AC107" s="42"/>
      <c r="AD107" s="42"/>
      <c r="AE107" s="42"/>
      <c r="AT107" s="20" t="s">
        <v>142</v>
      </c>
      <c r="AU107" s="20" t="s">
        <v>88</v>
      </c>
    </row>
    <row r="108" s="13" customFormat="1">
      <c r="A108" s="13"/>
      <c r="B108" s="226"/>
      <c r="C108" s="227"/>
      <c r="D108" s="228" t="s">
        <v>144</v>
      </c>
      <c r="E108" s="229" t="s">
        <v>34</v>
      </c>
      <c r="F108" s="230" t="s">
        <v>721</v>
      </c>
      <c r="G108" s="227"/>
      <c r="H108" s="229" t="s">
        <v>34</v>
      </c>
      <c r="I108" s="231"/>
      <c r="J108" s="227"/>
      <c r="K108" s="227"/>
      <c r="L108" s="232"/>
      <c r="M108" s="233"/>
      <c r="N108" s="234"/>
      <c r="O108" s="234"/>
      <c r="P108" s="234"/>
      <c r="Q108" s="234"/>
      <c r="R108" s="234"/>
      <c r="S108" s="234"/>
      <c r="T108" s="235"/>
      <c r="U108" s="13"/>
      <c r="V108" s="13"/>
      <c r="W108" s="13"/>
      <c r="X108" s="13"/>
      <c r="Y108" s="13"/>
      <c r="Z108" s="13"/>
      <c r="AA108" s="13"/>
      <c r="AB108" s="13"/>
      <c r="AC108" s="13"/>
      <c r="AD108" s="13"/>
      <c r="AE108" s="13"/>
      <c r="AT108" s="236" t="s">
        <v>144</v>
      </c>
      <c r="AU108" s="236" t="s">
        <v>88</v>
      </c>
      <c r="AV108" s="13" t="s">
        <v>23</v>
      </c>
      <c r="AW108" s="13" t="s">
        <v>146</v>
      </c>
      <c r="AX108" s="13" t="s">
        <v>79</v>
      </c>
      <c r="AY108" s="236" t="s">
        <v>132</v>
      </c>
    </row>
    <row r="109" s="13" customFormat="1">
      <c r="A109" s="13"/>
      <c r="B109" s="226"/>
      <c r="C109" s="227"/>
      <c r="D109" s="228" t="s">
        <v>144</v>
      </c>
      <c r="E109" s="229" t="s">
        <v>34</v>
      </c>
      <c r="F109" s="230" t="s">
        <v>722</v>
      </c>
      <c r="G109" s="227"/>
      <c r="H109" s="229" t="s">
        <v>34</v>
      </c>
      <c r="I109" s="231"/>
      <c r="J109" s="227"/>
      <c r="K109" s="227"/>
      <c r="L109" s="232"/>
      <c r="M109" s="233"/>
      <c r="N109" s="234"/>
      <c r="O109" s="234"/>
      <c r="P109" s="234"/>
      <c r="Q109" s="234"/>
      <c r="R109" s="234"/>
      <c r="S109" s="234"/>
      <c r="T109" s="235"/>
      <c r="U109" s="13"/>
      <c r="V109" s="13"/>
      <c r="W109" s="13"/>
      <c r="X109" s="13"/>
      <c r="Y109" s="13"/>
      <c r="Z109" s="13"/>
      <c r="AA109" s="13"/>
      <c r="AB109" s="13"/>
      <c r="AC109" s="13"/>
      <c r="AD109" s="13"/>
      <c r="AE109" s="13"/>
      <c r="AT109" s="236" t="s">
        <v>144</v>
      </c>
      <c r="AU109" s="236" t="s">
        <v>88</v>
      </c>
      <c r="AV109" s="13" t="s">
        <v>23</v>
      </c>
      <c r="AW109" s="13" t="s">
        <v>146</v>
      </c>
      <c r="AX109" s="13" t="s">
        <v>79</v>
      </c>
      <c r="AY109" s="236" t="s">
        <v>132</v>
      </c>
    </row>
    <row r="110" s="13" customFormat="1">
      <c r="A110" s="13"/>
      <c r="B110" s="226"/>
      <c r="C110" s="227"/>
      <c r="D110" s="228" t="s">
        <v>144</v>
      </c>
      <c r="E110" s="229" t="s">
        <v>34</v>
      </c>
      <c r="F110" s="230" t="s">
        <v>723</v>
      </c>
      <c r="G110" s="227"/>
      <c r="H110" s="229" t="s">
        <v>34</v>
      </c>
      <c r="I110" s="231"/>
      <c r="J110" s="227"/>
      <c r="K110" s="227"/>
      <c r="L110" s="232"/>
      <c r="M110" s="233"/>
      <c r="N110" s="234"/>
      <c r="O110" s="234"/>
      <c r="P110" s="234"/>
      <c r="Q110" s="234"/>
      <c r="R110" s="234"/>
      <c r="S110" s="234"/>
      <c r="T110" s="235"/>
      <c r="U110" s="13"/>
      <c r="V110" s="13"/>
      <c r="W110" s="13"/>
      <c r="X110" s="13"/>
      <c r="Y110" s="13"/>
      <c r="Z110" s="13"/>
      <c r="AA110" s="13"/>
      <c r="AB110" s="13"/>
      <c r="AC110" s="13"/>
      <c r="AD110" s="13"/>
      <c r="AE110" s="13"/>
      <c r="AT110" s="236" t="s">
        <v>144</v>
      </c>
      <c r="AU110" s="236" t="s">
        <v>88</v>
      </c>
      <c r="AV110" s="13" t="s">
        <v>23</v>
      </c>
      <c r="AW110" s="13" t="s">
        <v>146</v>
      </c>
      <c r="AX110" s="13" t="s">
        <v>79</v>
      </c>
      <c r="AY110" s="236" t="s">
        <v>132</v>
      </c>
    </row>
    <row r="111" s="14" customFormat="1">
      <c r="A111" s="14"/>
      <c r="B111" s="237"/>
      <c r="C111" s="238"/>
      <c r="D111" s="228" t="s">
        <v>144</v>
      </c>
      <c r="E111" s="239" t="s">
        <v>34</v>
      </c>
      <c r="F111" s="240" t="s">
        <v>724</v>
      </c>
      <c r="G111" s="238"/>
      <c r="H111" s="241">
        <v>250</v>
      </c>
      <c r="I111" s="242"/>
      <c r="J111" s="238"/>
      <c r="K111" s="238"/>
      <c r="L111" s="243"/>
      <c r="M111" s="244"/>
      <c r="N111" s="245"/>
      <c r="O111" s="245"/>
      <c r="P111" s="245"/>
      <c r="Q111" s="245"/>
      <c r="R111" s="245"/>
      <c r="S111" s="245"/>
      <c r="T111" s="246"/>
      <c r="U111" s="14"/>
      <c r="V111" s="14"/>
      <c r="W111" s="14"/>
      <c r="X111" s="14"/>
      <c r="Y111" s="14"/>
      <c r="Z111" s="14"/>
      <c r="AA111" s="14"/>
      <c r="AB111" s="14"/>
      <c r="AC111" s="14"/>
      <c r="AD111" s="14"/>
      <c r="AE111" s="14"/>
      <c r="AT111" s="247" t="s">
        <v>144</v>
      </c>
      <c r="AU111" s="247" t="s">
        <v>88</v>
      </c>
      <c r="AV111" s="14" t="s">
        <v>88</v>
      </c>
      <c r="AW111" s="14" t="s">
        <v>146</v>
      </c>
      <c r="AX111" s="14" t="s">
        <v>23</v>
      </c>
      <c r="AY111" s="247" t="s">
        <v>132</v>
      </c>
    </row>
    <row r="112" s="2" customFormat="1" ht="16.5" customHeight="1">
      <c r="A112" s="42"/>
      <c r="B112" s="43"/>
      <c r="C112" s="208" t="s">
        <v>140</v>
      </c>
      <c r="D112" s="208" t="s">
        <v>135</v>
      </c>
      <c r="E112" s="209" t="s">
        <v>725</v>
      </c>
      <c r="F112" s="210" t="s">
        <v>726</v>
      </c>
      <c r="G112" s="211" t="s">
        <v>492</v>
      </c>
      <c r="H112" s="212">
        <v>1</v>
      </c>
      <c r="I112" s="213"/>
      <c r="J112" s="214">
        <f>ROUND(I112*H112,2)</f>
        <v>0</v>
      </c>
      <c r="K112" s="210" t="s">
        <v>139</v>
      </c>
      <c r="L112" s="48"/>
      <c r="M112" s="215" t="s">
        <v>34</v>
      </c>
      <c r="N112" s="216" t="s">
        <v>50</v>
      </c>
      <c r="O112" s="88"/>
      <c r="P112" s="217">
        <f>O112*H112</f>
        <v>0</v>
      </c>
      <c r="Q112" s="217">
        <v>0</v>
      </c>
      <c r="R112" s="217">
        <f>Q112*H112</f>
        <v>0</v>
      </c>
      <c r="S112" s="217">
        <v>0</v>
      </c>
      <c r="T112" s="218">
        <f>S112*H112</f>
        <v>0</v>
      </c>
      <c r="U112" s="42"/>
      <c r="V112" s="42"/>
      <c r="W112" s="42"/>
      <c r="X112" s="42"/>
      <c r="Y112" s="42"/>
      <c r="Z112" s="42"/>
      <c r="AA112" s="42"/>
      <c r="AB112" s="42"/>
      <c r="AC112" s="42"/>
      <c r="AD112" s="42"/>
      <c r="AE112" s="42"/>
      <c r="AR112" s="219" t="s">
        <v>697</v>
      </c>
      <c r="AT112" s="219" t="s">
        <v>135</v>
      </c>
      <c r="AU112" s="219" t="s">
        <v>88</v>
      </c>
      <c r="AY112" s="20" t="s">
        <v>132</v>
      </c>
      <c r="BE112" s="220">
        <f>IF(N112="základní",J112,0)</f>
        <v>0</v>
      </c>
      <c r="BF112" s="220">
        <f>IF(N112="snížená",J112,0)</f>
        <v>0</v>
      </c>
      <c r="BG112" s="220">
        <f>IF(N112="zákl. přenesená",J112,0)</f>
        <v>0</v>
      </c>
      <c r="BH112" s="220">
        <f>IF(N112="sníž. přenesená",J112,0)</f>
        <v>0</v>
      </c>
      <c r="BI112" s="220">
        <f>IF(N112="nulová",J112,0)</f>
        <v>0</v>
      </c>
      <c r="BJ112" s="20" t="s">
        <v>23</v>
      </c>
      <c r="BK112" s="220">
        <f>ROUND(I112*H112,2)</f>
        <v>0</v>
      </c>
      <c r="BL112" s="20" t="s">
        <v>697</v>
      </c>
      <c r="BM112" s="219" t="s">
        <v>727</v>
      </c>
    </row>
    <row r="113" s="2" customFormat="1">
      <c r="A113" s="42"/>
      <c r="B113" s="43"/>
      <c r="C113" s="44"/>
      <c r="D113" s="221" t="s">
        <v>142</v>
      </c>
      <c r="E113" s="44"/>
      <c r="F113" s="222" t="s">
        <v>728</v>
      </c>
      <c r="G113" s="44"/>
      <c r="H113" s="44"/>
      <c r="I113" s="223"/>
      <c r="J113" s="44"/>
      <c r="K113" s="44"/>
      <c r="L113" s="48"/>
      <c r="M113" s="224"/>
      <c r="N113" s="225"/>
      <c r="O113" s="88"/>
      <c r="P113" s="88"/>
      <c r="Q113" s="88"/>
      <c r="R113" s="88"/>
      <c r="S113" s="88"/>
      <c r="T113" s="89"/>
      <c r="U113" s="42"/>
      <c r="V113" s="42"/>
      <c r="W113" s="42"/>
      <c r="X113" s="42"/>
      <c r="Y113" s="42"/>
      <c r="Z113" s="42"/>
      <c r="AA113" s="42"/>
      <c r="AB113" s="42"/>
      <c r="AC113" s="42"/>
      <c r="AD113" s="42"/>
      <c r="AE113" s="42"/>
      <c r="AT113" s="20" t="s">
        <v>142</v>
      </c>
      <c r="AU113" s="20" t="s">
        <v>88</v>
      </c>
    </row>
    <row r="114" s="2" customFormat="1" ht="16.5" customHeight="1">
      <c r="A114" s="42"/>
      <c r="B114" s="43"/>
      <c r="C114" s="208" t="s">
        <v>180</v>
      </c>
      <c r="D114" s="208" t="s">
        <v>135</v>
      </c>
      <c r="E114" s="209" t="s">
        <v>729</v>
      </c>
      <c r="F114" s="210" t="s">
        <v>730</v>
      </c>
      <c r="G114" s="211" t="s">
        <v>492</v>
      </c>
      <c r="H114" s="212">
        <v>1</v>
      </c>
      <c r="I114" s="213"/>
      <c r="J114" s="214">
        <f>ROUND(I114*H114,2)</f>
        <v>0</v>
      </c>
      <c r="K114" s="210" t="s">
        <v>139</v>
      </c>
      <c r="L114" s="48"/>
      <c r="M114" s="215" t="s">
        <v>34</v>
      </c>
      <c r="N114" s="216" t="s">
        <v>50</v>
      </c>
      <c r="O114" s="88"/>
      <c r="P114" s="217">
        <f>O114*H114</f>
        <v>0</v>
      </c>
      <c r="Q114" s="217">
        <v>0</v>
      </c>
      <c r="R114" s="217">
        <f>Q114*H114</f>
        <v>0</v>
      </c>
      <c r="S114" s="217">
        <v>0</v>
      </c>
      <c r="T114" s="218">
        <f>S114*H114</f>
        <v>0</v>
      </c>
      <c r="U114" s="42"/>
      <c r="V114" s="42"/>
      <c r="W114" s="42"/>
      <c r="X114" s="42"/>
      <c r="Y114" s="42"/>
      <c r="Z114" s="42"/>
      <c r="AA114" s="42"/>
      <c r="AB114" s="42"/>
      <c r="AC114" s="42"/>
      <c r="AD114" s="42"/>
      <c r="AE114" s="42"/>
      <c r="AR114" s="219" t="s">
        <v>697</v>
      </c>
      <c r="AT114" s="219" t="s">
        <v>135</v>
      </c>
      <c r="AU114" s="219" t="s">
        <v>88</v>
      </c>
      <c r="AY114" s="20" t="s">
        <v>132</v>
      </c>
      <c r="BE114" s="220">
        <f>IF(N114="základní",J114,0)</f>
        <v>0</v>
      </c>
      <c r="BF114" s="220">
        <f>IF(N114="snížená",J114,0)</f>
        <v>0</v>
      </c>
      <c r="BG114" s="220">
        <f>IF(N114="zákl. přenesená",J114,0)</f>
        <v>0</v>
      </c>
      <c r="BH114" s="220">
        <f>IF(N114="sníž. přenesená",J114,0)</f>
        <v>0</v>
      </c>
      <c r="BI114" s="220">
        <f>IF(N114="nulová",J114,0)</f>
        <v>0</v>
      </c>
      <c r="BJ114" s="20" t="s">
        <v>23</v>
      </c>
      <c r="BK114" s="220">
        <f>ROUND(I114*H114,2)</f>
        <v>0</v>
      </c>
      <c r="BL114" s="20" t="s">
        <v>697</v>
      </c>
      <c r="BM114" s="219" t="s">
        <v>731</v>
      </c>
    </row>
    <row r="115" s="2" customFormat="1">
      <c r="A115" s="42"/>
      <c r="B115" s="43"/>
      <c r="C115" s="44"/>
      <c r="D115" s="221" t="s">
        <v>142</v>
      </c>
      <c r="E115" s="44"/>
      <c r="F115" s="222" t="s">
        <v>732</v>
      </c>
      <c r="G115" s="44"/>
      <c r="H115" s="44"/>
      <c r="I115" s="223"/>
      <c r="J115" s="44"/>
      <c r="K115" s="44"/>
      <c r="L115" s="48"/>
      <c r="M115" s="224"/>
      <c r="N115" s="225"/>
      <c r="O115" s="88"/>
      <c r="P115" s="88"/>
      <c r="Q115" s="88"/>
      <c r="R115" s="88"/>
      <c r="S115" s="88"/>
      <c r="T115" s="89"/>
      <c r="U115" s="42"/>
      <c r="V115" s="42"/>
      <c r="W115" s="42"/>
      <c r="X115" s="42"/>
      <c r="Y115" s="42"/>
      <c r="Z115" s="42"/>
      <c r="AA115" s="42"/>
      <c r="AB115" s="42"/>
      <c r="AC115" s="42"/>
      <c r="AD115" s="42"/>
      <c r="AE115" s="42"/>
      <c r="AT115" s="20" t="s">
        <v>142</v>
      </c>
      <c r="AU115" s="20" t="s">
        <v>88</v>
      </c>
    </row>
    <row r="116" s="12" customFormat="1" ht="22.8" customHeight="1">
      <c r="A116" s="12"/>
      <c r="B116" s="192"/>
      <c r="C116" s="193"/>
      <c r="D116" s="194" t="s">
        <v>78</v>
      </c>
      <c r="E116" s="206" t="s">
        <v>733</v>
      </c>
      <c r="F116" s="206" t="s">
        <v>734</v>
      </c>
      <c r="G116" s="193"/>
      <c r="H116" s="193"/>
      <c r="I116" s="196"/>
      <c r="J116" s="207">
        <f>BK116</f>
        <v>0</v>
      </c>
      <c r="K116" s="193"/>
      <c r="L116" s="198"/>
      <c r="M116" s="199"/>
      <c r="N116" s="200"/>
      <c r="O116" s="200"/>
      <c r="P116" s="201">
        <f>SUM(P117:P123)</f>
        <v>0</v>
      </c>
      <c r="Q116" s="200"/>
      <c r="R116" s="201">
        <f>SUM(R117:R123)</f>
        <v>0</v>
      </c>
      <c r="S116" s="200"/>
      <c r="T116" s="202">
        <f>SUM(T117:T123)</f>
        <v>0</v>
      </c>
      <c r="U116" s="12"/>
      <c r="V116" s="12"/>
      <c r="W116" s="12"/>
      <c r="X116" s="12"/>
      <c r="Y116" s="12"/>
      <c r="Z116" s="12"/>
      <c r="AA116" s="12"/>
      <c r="AB116" s="12"/>
      <c r="AC116" s="12"/>
      <c r="AD116" s="12"/>
      <c r="AE116" s="12"/>
      <c r="AR116" s="203" t="s">
        <v>180</v>
      </c>
      <c r="AT116" s="204" t="s">
        <v>78</v>
      </c>
      <c r="AU116" s="204" t="s">
        <v>23</v>
      </c>
      <c r="AY116" s="203" t="s">
        <v>132</v>
      </c>
      <c r="BK116" s="205">
        <f>SUM(BK117:BK123)</f>
        <v>0</v>
      </c>
    </row>
    <row r="117" s="2" customFormat="1" ht="16.5" customHeight="1">
      <c r="A117" s="42"/>
      <c r="B117" s="43"/>
      <c r="C117" s="208" t="s">
        <v>133</v>
      </c>
      <c r="D117" s="208" t="s">
        <v>135</v>
      </c>
      <c r="E117" s="209" t="s">
        <v>735</v>
      </c>
      <c r="F117" s="210" t="s">
        <v>736</v>
      </c>
      <c r="G117" s="211" t="s">
        <v>492</v>
      </c>
      <c r="H117" s="212">
        <v>1</v>
      </c>
      <c r="I117" s="213"/>
      <c r="J117" s="214">
        <f>ROUND(I117*H117,2)</f>
        <v>0</v>
      </c>
      <c r="K117" s="210" t="s">
        <v>139</v>
      </c>
      <c r="L117" s="48"/>
      <c r="M117" s="215" t="s">
        <v>34</v>
      </c>
      <c r="N117" s="216" t="s">
        <v>50</v>
      </c>
      <c r="O117" s="88"/>
      <c r="P117" s="217">
        <f>O117*H117</f>
        <v>0</v>
      </c>
      <c r="Q117" s="217">
        <v>0</v>
      </c>
      <c r="R117" s="217">
        <f>Q117*H117</f>
        <v>0</v>
      </c>
      <c r="S117" s="217">
        <v>0</v>
      </c>
      <c r="T117" s="218">
        <f>S117*H117</f>
        <v>0</v>
      </c>
      <c r="U117" s="42"/>
      <c r="V117" s="42"/>
      <c r="W117" s="42"/>
      <c r="X117" s="42"/>
      <c r="Y117" s="42"/>
      <c r="Z117" s="42"/>
      <c r="AA117" s="42"/>
      <c r="AB117" s="42"/>
      <c r="AC117" s="42"/>
      <c r="AD117" s="42"/>
      <c r="AE117" s="42"/>
      <c r="AR117" s="219" t="s">
        <v>697</v>
      </c>
      <c r="AT117" s="219" t="s">
        <v>135</v>
      </c>
      <c r="AU117" s="219" t="s">
        <v>88</v>
      </c>
      <c r="AY117" s="20" t="s">
        <v>132</v>
      </c>
      <c r="BE117" s="220">
        <f>IF(N117="základní",J117,0)</f>
        <v>0</v>
      </c>
      <c r="BF117" s="220">
        <f>IF(N117="snížená",J117,0)</f>
        <v>0</v>
      </c>
      <c r="BG117" s="220">
        <f>IF(N117="zákl. přenesená",J117,0)</f>
        <v>0</v>
      </c>
      <c r="BH117" s="220">
        <f>IF(N117="sníž. přenesená",J117,0)</f>
        <v>0</v>
      </c>
      <c r="BI117" s="220">
        <f>IF(N117="nulová",J117,0)</f>
        <v>0</v>
      </c>
      <c r="BJ117" s="20" t="s">
        <v>23</v>
      </c>
      <c r="BK117" s="220">
        <f>ROUND(I117*H117,2)</f>
        <v>0</v>
      </c>
      <c r="BL117" s="20" t="s">
        <v>697</v>
      </c>
      <c r="BM117" s="219" t="s">
        <v>737</v>
      </c>
    </row>
    <row r="118" s="2" customFormat="1">
      <c r="A118" s="42"/>
      <c r="B118" s="43"/>
      <c r="C118" s="44"/>
      <c r="D118" s="221" t="s">
        <v>142</v>
      </c>
      <c r="E118" s="44"/>
      <c r="F118" s="222" t="s">
        <v>738</v>
      </c>
      <c r="G118" s="44"/>
      <c r="H118" s="44"/>
      <c r="I118" s="223"/>
      <c r="J118" s="44"/>
      <c r="K118" s="44"/>
      <c r="L118" s="48"/>
      <c r="M118" s="224"/>
      <c r="N118" s="225"/>
      <c r="O118" s="88"/>
      <c r="P118" s="88"/>
      <c r="Q118" s="88"/>
      <c r="R118" s="88"/>
      <c r="S118" s="88"/>
      <c r="T118" s="89"/>
      <c r="U118" s="42"/>
      <c r="V118" s="42"/>
      <c r="W118" s="42"/>
      <c r="X118" s="42"/>
      <c r="Y118" s="42"/>
      <c r="Z118" s="42"/>
      <c r="AA118" s="42"/>
      <c r="AB118" s="42"/>
      <c r="AC118" s="42"/>
      <c r="AD118" s="42"/>
      <c r="AE118" s="42"/>
      <c r="AT118" s="20" t="s">
        <v>142</v>
      </c>
      <c r="AU118" s="20" t="s">
        <v>88</v>
      </c>
    </row>
    <row r="119" s="13" customFormat="1">
      <c r="A119" s="13"/>
      <c r="B119" s="226"/>
      <c r="C119" s="227"/>
      <c r="D119" s="228" t="s">
        <v>144</v>
      </c>
      <c r="E119" s="229" t="s">
        <v>34</v>
      </c>
      <c r="F119" s="230" t="s">
        <v>739</v>
      </c>
      <c r="G119" s="227"/>
      <c r="H119" s="229" t="s">
        <v>34</v>
      </c>
      <c r="I119" s="231"/>
      <c r="J119" s="227"/>
      <c r="K119" s="227"/>
      <c r="L119" s="232"/>
      <c r="M119" s="233"/>
      <c r="N119" s="234"/>
      <c r="O119" s="234"/>
      <c r="P119" s="234"/>
      <c r="Q119" s="234"/>
      <c r="R119" s="234"/>
      <c r="S119" s="234"/>
      <c r="T119" s="235"/>
      <c r="U119" s="13"/>
      <c r="V119" s="13"/>
      <c r="W119" s="13"/>
      <c r="X119" s="13"/>
      <c r="Y119" s="13"/>
      <c r="Z119" s="13"/>
      <c r="AA119" s="13"/>
      <c r="AB119" s="13"/>
      <c r="AC119" s="13"/>
      <c r="AD119" s="13"/>
      <c r="AE119" s="13"/>
      <c r="AT119" s="236" t="s">
        <v>144</v>
      </c>
      <c r="AU119" s="236" t="s">
        <v>88</v>
      </c>
      <c r="AV119" s="13" t="s">
        <v>23</v>
      </c>
      <c r="AW119" s="13" t="s">
        <v>146</v>
      </c>
      <c r="AX119" s="13" t="s">
        <v>79</v>
      </c>
      <c r="AY119" s="236" t="s">
        <v>132</v>
      </c>
    </row>
    <row r="120" s="13" customFormat="1">
      <c r="A120" s="13"/>
      <c r="B120" s="226"/>
      <c r="C120" s="227"/>
      <c r="D120" s="228" t="s">
        <v>144</v>
      </c>
      <c r="E120" s="229" t="s">
        <v>34</v>
      </c>
      <c r="F120" s="230" t="s">
        <v>740</v>
      </c>
      <c r="G120" s="227"/>
      <c r="H120" s="229" t="s">
        <v>34</v>
      </c>
      <c r="I120" s="231"/>
      <c r="J120" s="227"/>
      <c r="K120" s="227"/>
      <c r="L120" s="232"/>
      <c r="M120" s="233"/>
      <c r="N120" s="234"/>
      <c r="O120" s="234"/>
      <c r="P120" s="234"/>
      <c r="Q120" s="234"/>
      <c r="R120" s="234"/>
      <c r="S120" s="234"/>
      <c r="T120" s="235"/>
      <c r="U120" s="13"/>
      <c r="V120" s="13"/>
      <c r="W120" s="13"/>
      <c r="X120" s="13"/>
      <c r="Y120" s="13"/>
      <c r="Z120" s="13"/>
      <c r="AA120" s="13"/>
      <c r="AB120" s="13"/>
      <c r="AC120" s="13"/>
      <c r="AD120" s="13"/>
      <c r="AE120" s="13"/>
      <c r="AT120" s="236" t="s">
        <v>144</v>
      </c>
      <c r="AU120" s="236" t="s">
        <v>88</v>
      </c>
      <c r="AV120" s="13" t="s">
        <v>23</v>
      </c>
      <c r="AW120" s="13" t="s">
        <v>146</v>
      </c>
      <c r="AX120" s="13" t="s">
        <v>79</v>
      </c>
      <c r="AY120" s="236" t="s">
        <v>132</v>
      </c>
    </row>
    <row r="121" s="14" customFormat="1">
      <c r="A121" s="14"/>
      <c r="B121" s="237"/>
      <c r="C121" s="238"/>
      <c r="D121" s="228" t="s">
        <v>144</v>
      </c>
      <c r="E121" s="239" t="s">
        <v>34</v>
      </c>
      <c r="F121" s="240" t="s">
        <v>23</v>
      </c>
      <c r="G121" s="238"/>
      <c r="H121" s="241">
        <v>1</v>
      </c>
      <c r="I121" s="242"/>
      <c r="J121" s="238"/>
      <c r="K121" s="238"/>
      <c r="L121" s="243"/>
      <c r="M121" s="244"/>
      <c r="N121" s="245"/>
      <c r="O121" s="245"/>
      <c r="P121" s="245"/>
      <c r="Q121" s="245"/>
      <c r="R121" s="245"/>
      <c r="S121" s="245"/>
      <c r="T121" s="246"/>
      <c r="U121" s="14"/>
      <c r="V121" s="14"/>
      <c r="W121" s="14"/>
      <c r="X121" s="14"/>
      <c r="Y121" s="14"/>
      <c r="Z121" s="14"/>
      <c r="AA121" s="14"/>
      <c r="AB121" s="14"/>
      <c r="AC121" s="14"/>
      <c r="AD121" s="14"/>
      <c r="AE121" s="14"/>
      <c r="AT121" s="247" t="s">
        <v>144</v>
      </c>
      <c r="AU121" s="247" t="s">
        <v>88</v>
      </c>
      <c r="AV121" s="14" t="s">
        <v>88</v>
      </c>
      <c r="AW121" s="14" t="s">
        <v>146</v>
      </c>
      <c r="AX121" s="14" t="s">
        <v>23</v>
      </c>
      <c r="AY121" s="247" t="s">
        <v>132</v>
      </c>
    </row>
    <row r="122" s="2" customFormat="1" ht="16.5" customHeight="1">
      <c r="A122" s="42"/>
      <c r="B122" s="43"/>
      <c r="C122" s="208" t="s">
        <v>191</v>
      </c>
      <c r="D122" s="208" t="s">
        <v>135</v>
      </c>
      <c r="E122" s="209" t="s">
        <v>741</v>
      </c>
      <c r="F122" s="210" t="s">
        <v>742</v>
      </c>
      <c r="G122" s="211" t="s">
        <v>492</v>
      </c>
      <c r="H122" s="212">
        <v>1</v>
      </c>
      <c r="I122" s="213"/>
      <c r="J122" s="214">
        <f>ROUND(I122*H122,2)</f>
        <v>0</v>
      </c>
      <c r="K122" s="210" t="s">
        <v>139</v>
      </c>
      <c r="L122" s="48"/>
      <c r="M122" s="215" t="s">
        <v>34</v>
      </c>
      <c r="N122" s="216" t="s">
        <v>50</v>
      </c>
      <c r="O122" s="88"/>
      <c r="P122" s="217">
        <f>O122*H122</f>
        <v>0</v>
      </c>
      <c r="Q122" s="217">
        <v>0</v>
      </c>
      <c r="R122" s="217">
        <f>Q122*H122</f>
        <v>0</v>
      </c>
      <c r="S122" s="217">
        <v>0</v>
      </c>
      <c r="T122" s="218">
        <f>S122*H122</f>
        <v>0</v>
      </c>
      <c r="U122" s="42"/>
      <c r="V122" s="42"/>
      <c r="W122" s="42"/>
      <c r="X122" s="42"/>
      <c r="Y122" s="42"/>
      <c r="Z122" s="42"/>
      <c r="AA122" s="42"/>
      <c r="AB122" s="42"/>
      <c r="AC122" s="42"/>
      <c r="AD122" s="42"/>
      <c r="AE122" s="42"/>
      <c r="AR122" s="219" t="s">
        <v>697</v>
      </c>
      <c r="AT122" s="219" t="s">
        <v>135</v>
      </c>
      <c r="AU122" s="219" t="s">
        <v>88</v>
      </c>
      <c r="AY122" s="20" t="s">
        <v>132</v>
      </c>
      <c r="BE122" s="220">
        <f>IF(N122="základní",J122,0)</f>
        <v>0</v>
      </c>
      <c r="BF122" s="220">
        <f>IF(N122="snížená",J122,0)</f>
        <v>0</v>
      </c>
      <c r="BG122" s="220">
        <f>IF(N122="zákl. přenesená",J122,0)</f>
        <v>0</v>
      </c>
      <c r="BH122" s="220">
        <f>IF(N122="sníž. přenesená",J122,0)</f>
        <v>0</v>
      </c>
      <c r="BI122" s="220">
        <f>IF(N122="nulová",J122,0)</f>
        <v>0</v>
      </c>
      <c r="BJ122" s="20" t="s">
        <v>23</v>
      </c>
      <c r="BK122" s="220">
        <f>ROUND(I122*H122,2)</f>
        <v>0</v>
      </c>
      <c r="BL122" s="20" t="s">
        <v>697</v>
      </c>
      <c r="BM122" s="219" t="s">
        <v>743</v>
      </c>
    </row>
    <row r="123" s="2" customFormat="1">
      <c r="A123" s="42"/>
      <c r="B123" s="43"/>
      <c r="C123" s="44"/>
      <c r="D123" s="221" t="s">
        <v>142</v>
      </c>
      <c r="E123" s="44"/>
      <c r="F123" s="222" t="s">
        <v>744</v>
      </c>
      <c r="G123" s="44"/>
      <c r="H123" s="44"/>
      <c r="I123" s="223"/>
      <c r="J123" s="44"/>
      <c r="K123" s="44"/>
      <c r="L123" s="48"/>
      <c r="M123" s="224"/>
      <c r="N123" s="225"/>
      <c r="O123" s="88"/>
      <c r="P123" s="88"/>
      <c r="Q123" s="88"/>
      <c r="R123" s="88"/>
      <c r="S123" s="88"/>
      <c r="T123" s="89"/>
      <c r="U123" s="42"/>
      <c r="V123" s="42"/>
      <c r="W123" s="42"/>
      <c r="X123" s="42"/>
      <c r="Y123" s="42"/>
      <c r="Z123" s="42"/>
      <c r="AA123" s="42"/>
      <c r="AB123" s="42"/>
      <c r="AC123" s="42"/>
      <c r="AD123" s="42"/>
      <c r="AE123" s="42"/>
      <c r="AT123" s="20" t="s">
        <v>142</v>
      </c>
      <c r="AU123" s="20" t="s">
        <v>88</v>
      </c>
    </row>
    <row r="124" s="12" customFormat="1" ht="22.8" customHeight="1">
      <c r="A124" s="12"/>
      <c r="B124" s="192"/>
      <c r="C124" s="193"/>
      <c r="D124" s="194" t="s">
        <v>78</v>
      </c>
      <c r="E124" s="206" t="s">
        <v>745</v>
      </c>
      <c r="F124" s="206" t="s">
        <v>746</v>
      </c>
      <c r="G124" s="193"/>
      <c r="H124" s="193"/>
      <c r="I124" s="196"/>
      <c r="J124" s="207">
        <f>BK124</f>
        <v>0</v>
      </c>
      <c r="K124" s="193"/>
      <c r="L124" s="198"/>
      <c r="M124" s="199"/>
      <c r="N124" s="200"/>
      <c r="O124" s="200"/>
      <c r="P124" s="201">
        <f>SUM(P125:P126)</f>
        <v>0</v>
      </c>
      <c r="Q124" s="200"/>
      <c r="R124" s="201">
        <f>SUM(R125:R126)</f>
        <v>0</v>
      </c>
      <c r="S124" s="200"/>
      <c r="T124" s="202">
        <f>SUM(T125:T126)</f>
        <v>0</v>
      </c>
      <c r="U124" s="12"/>
      <c r="V124" s="12"/>
      <c r="W124" s="12"/>
      <c r="X124" s="12"/>
      <c r="Y124" s="12"/>
      <c r="Z124" s="12"/>
      <c r="AA124" s="12"/>
      <c r="AB124" s="12"/>
      <c r="AC124" s="12"/>
      <c r="AD124" s="12"/>
      <c r="AE124" s="12"/>
      <c r="AR124" s="203" t="s">
        <v>180</v>
      </c>
      <c r="AT124" s="204" t="s">
        <v>78</v>
      </c>
      <c r="AU124" s="204" t="s">
        <v>23</v>
      </c>
      <c r="AY124" s="203" t="s">
        <v>132</v>
      </c>
      <c r="BK124" s="205">
        <f>SUM(BK125:BK126)</f>
        <v>0</v>
      </c>
    </row>
    <row r="125" s="2" customFormat="1" ht="16.5" customHeight="1">
      <c r="A125" s="42"/>
      <c r="B125" s="43"/>
      <c r="C125" s="208" t="s">
        <v>199</v>
      </c>
      <c r="D125" s="208" t="s">
        <v>135</v>
      </c>
      <c r="E125" s="209" t="s">
        <v>747</v>
      </c>
      <c r="F125" s="210" t="s">
        <v>748</v>
      </c>
      <c r="G125" s="211" t="s">
        <v>492</v>
      </c>
      <c r="H125" s="212">
        <v>1</v>
      </c>
      <c r="I125" s="213"/>
      <c r="J125" s="214">
        <f>ROUND(I125*H125,2)</f>
        <v>0</v>
      </c>
      <c r="K125" s="210" t="s">
        <v>139</v>
      </c>
      <c r="L125" s="48"/>
      <c r="M125" s="215" t="s">
        <v>34</v>
      </c>
      <c r="N125" s="216" t="s">
        <v>50</v>
      </c>
      <c r="O125" s="88"/>
      <c r="P125" s="217">
        <f>O125*H125</f>
        <v>0</v>
      </c>
      <c r="Q125" s="217">
        <v>0</v>
      </c>
      <c r="R125" s="217">
        <f>Q125*H125</f>
        <v>0</v>
      </c>
      <c r="S125" s="217">
        <v>0</v>
      </c>
      <c r="T125" s="218">
        <f>S125*H125</f>
        <v>0</v>
      </c>
      <c r="U125" s="42"/>
      <c r="V125" s="42"/>
      <c r="W125" s="42"/>
      <c r="X125" s="42"/>
      <c r="Y125" s="42"/>
      <c r="Z125" s="42"/>
      <c r="AA125" s="42"/>
      <c r="AB125" s="42"/>
      <c r="AC125" s="42"/>
      <c r="AD125" s="42"/>
      <c r="AE125" s="42"/>
      <c r="AR125" s="219" t="s">
        <v>697</v>
      </c>
      <c r="AT125" s="219" t="s">
        <v>135</v>
      </c>
      <c r="AU125" s="219" t="s">
        <v>88</v>
      </c>
      <c r="AY125" s="20" t="s">
        <v>132</v>
      </c>
      <c r="BE125" s="220">
        <f>IF(N125="základní",J125,0)</f>
        <v>0</v>
      </c>
      <c r="BF125" s="220">
        <f>IF(N125="snížená",J125,0)</f>
        <v>0</v>
      </c>
      <c r="BG125" s="220">
        <f>IF(N125="zákl. přenesená",J125,0)</f>
        <v>0</v>
      </c>
      <c r="BH125" s="220">
        <f>IF(N125="sníž. přenesená",J125,0)</f>
        <v>0</v>
      </c>
      <c r="BI125" s="220">
        <f>IF(N125="nulová",J125,0)</f>
        <v>0</v>
      </c>
      <c r="BJ125" s="20" t="s">
        <v>23</v>
      </c>
      <c r="BK125" s="220">
        <f>ROUND(I125*H125,2)</f>
        <v>0</v>
      </c>
      <c r="BL125" s="20" t="s">
        <v>697</v>
      </c>
      <c r="BM125" s="219" t="s">
        <v>749</v>
      </c>
    </row>
    <row r="126" s="2" customFormat="1">
      <c r="A126" s="42"/>
      <c r="B126" s="43"/>
      <c r="C126" s="44"/>
      <c r="D126" s="221" t="s">
        <v>142</v>
      </c>
      <c r="E126" s="44"/>
      <c r="F126" s="222" t="s">
        <v>750</v>
      </c>
      <c r="G126" s="44"/>
      <c r="H126" s="44"/>
      <c r="I126" s="223"/>
      <c r="J126" s="44"/>
      <c r="K126" s="44"/>
      <c r="L126" s="48"/>
      <c r="M126" s="224"/>
      <c r="N126" s="225"/>
      <c r="O126" s="88"/>
      <c r="P126" s="88"/>
      <c r="Q126" s="88"/>
      <c r="R126" s="88"/>
      <c r="S126" s="88"/>
      <c r="T126" s="89"/>
      <c r="U126" s="42"/>
      <c r="V126" s="42"/>
      <c r="W126" s="42"/>
      <c r="X126" s="42"/>
      <c r="Y126" s="42"/>
      <c r="Z126" s="42"/>
      <c r="AA126" s="42"/>
      <c r="AB126" s="42"/>
      <c r="AC126" s="42"/>
      <c r="AD126" s="42"/>
      <c r="AE126" s="42"/>
      <c r="AT126" s="20" t="s">
        <v>142</v>
      </c>
      <c r="AU126" s="20" t="s">
        <v>88</v>
      </c>
    </row>
    <row r="127" s="12" customFormat="1" ht="22.8" customHeight="1">
      <c r="A127" s="12"/>
      <c r="B127" s="192"/>
      <c r="C127" s="193"/>
      <c r="D127" s="194" t="s">
        <v>78</v>
      </c>
      <c r="E127" s="206" t="s">
        <v>751</v>
      </c>
      <c r="F127" s="206" t="s">
        <v>752</v>
      </c>
      <c r="G127" s="193"/>
      <c r="H127" s="193"/>
      <c r="I127" s="196"/>
      <c r="J127" s="207">
        <f>BK127</f>
        <v>0</v>
      </c>
      <c r="K127" s="193"/>
      <c r="L127" s="198"/>
      <c r="M127" s="199"/>
      <c r="N127" s="200"/>
      <c r="O127" s="200"/>
      <c r="P127" s="201">
        <f>SUM(P128:P133)</f>
        <v>0</v>
      </c>
      <c r="Q127" s="200"/>
      <c r="R127" s="201">
        <f>SUM(R128:R133)</f>
        <v>0</v>
      </c>
      <c r="S127" s="200"/>
      <c r="T127" s="202">
        <f>SUM(T128:T133)</f>
        <v>0</v>
      </c>
      <c r="U127" s="12"/>
      <c r="V127" s="12"/>
      <c r="W127" s="12"/>
      <c r="X127" s="12"/>
      <c r="Y127" s="12"/>
      <c r="Z127" s="12"/>
      <c r="AA127" s="12"/>
      <c r="AB127" s="12"/>
      <c r="AC127" s="12"/>
      <c r="AD127" s="12"/>
      <c r="AE127" s="12"/>
      <c r="AR127" s="203" t="s">
        <v>180</v>
      </c>
      <c r="AT127" s="204" t="s">
        <v>78</v>
      </c>
      <c r="AU127" s="204" t="s">
        <v>23</v>
      </c>
      <c r="AY127" s="203" t="s">
        <v>132</v>
      </c>
      <c r="BK127" s="205">
        <f>SUM(BK128:BK133)</f>
        <v>0</v>
      </c>
    </row>
    <row r="128" s="2" customFormat="1" ht="16.5" customHeight="1">
      <c r="A128" s="42"/>
      <c r="B128" s="43"/>
      <c r="C128" s="208" t="s">
        <v>153</v>
      </c>
      <c r="D128" s="208" t="s">
        <v>135</v>
      </c>
      <c r="E128" s="209" t="s">
        <v>753</v>
      </c>
      <c r="F128" s="210" t="s">
        <v>754</v>
      </c>
      <c r="G128" s="211" t="s">
        <v>492</v>
      </c>
      <c r="H128" s="212">
        <v>1</v>
      </c>
      <c r="I128" s="213"/>
      <c r="J128" s="214">
        <f>ROUND(I128*H128,2)</f>
        <v>0</v>
      </c>
      <c r="K128" s="210" t="s">
        <v>139</v>
      </c>
      <c r="L128" s="48"/>
      <c r="M128" s="215" t="s">
        <v>34</v>
      </c>
      <c r="N128" s="216" t="s">
        <v>50</v>
      </c>
      <c r="O128" s="88"/>
      <c r="P128" s="217">
        <f>O128*H128</f>
        <v>0</v>
      </c>
      <c r="Q128" s="217">
        <v>0</v>
      </c>
      <c r="R128" s="217">
        <f>Q128*H128</f>
        <v>0</v>
      </c>
      <c r="S128" s="217">
        <v>0</v>
      </c>
      <c r="T128" s="218">
        <f>S128*H128</f>
        <v>0</v>
      </c>
      <c r="U128" s="42"/>
      <c r="V128" s="42"/>
      <c r="W128" s="42"/>
      <c r="X128" s="42"/>
      <c r="Y128" s="42"/>
      <c r="Z128" s="42"/>
      <c r="AA128" s="42"/>
      <c r="AB128" s="42"/>
      <c r="AC128" s="42"/>
      <c r="AD128" s="42"/>
      <c r="AE128" s="42"/>
      <c r="AR128" s="219" t="s">
        <v>697</v>
      </c>
      <c r="AT128" s="219" t="s">
        <v>135</v>
      </c>
      <c r="AU128" s="219" t="s">
        <v>88</v>
      </c>
      <c r="AY128" s="20" t="s">
        <v>132</v>
      </c>
      <c r="BE128" s="220">
        <f>IF(N128="základní",J128,0)</f>
        <v>0</v>
      </c>
      <c r="BF128" s="220">
        <f>IF(N128="snížená",J128,0)</f>
        <v>0</v>
      </c>
      <c r="BG128" s="220">
        <f>IF(N128="zákl. přenesená",J128,0)</f>
        <v>0</v>
      </c>
      <c r="BH128" s="220">
        <f>IF(N128="sníž. přenesená",J128,0)</f>
        <v>0</v>
      </c>
      <c r="BI128" s="220">
        <f>IF(N128="nulová",J128,0)</f>
        <v>0</v>
      </c>
      <c r="BJ128" s="20" t="s">
        <v>23</v>
      </c>
      <c r="BK128" s="220">
        <f>ROUND(I128*H128,2)</f>
        <v>0</v>
      </c>
      <c r="BL128" s="20" t="s">
        <v>697</v>
      </c>
      <c r="BM128" s="219" t="s">
        <v>755</v>
      </c>
    </row>
    <row r="129" s="2" customFormat="1">
      <c r="A129" s="42"/>
      <c r="B129" s="43"/>
      <c r="C129" s="44"/>
      <c r="D129" s="221" t="s">
        <v>142</v>
      </c>
      <c r="E129" s="44"/>
      <c r="F129" s="222" t="s">
        <v>756</v>
      </c>
      <c r="G129" s="44"/>
      <c r="H129" s="44"/>
      <c r="I129" s="223"/>
      <c r="J129" s="44"/>
      <c r="K129" s="44"/>
      <c r="L129" s="48"/>
      <c r="M129" s="224"/>
      <c r="N129" s="225"/>
      <c r="O129" s="88"/>
      <c r="P129" s="88"/>
      <c r="Q129" s="88"/>
      <c r="R129" s="88"/>
      <c r="S129" s="88"/>
      <c r="T129" s="89"/>
      <c r="U129" s="42"/>
      <c r="V129" s="42"/>
      <c r="W129" s="42"/>
      <c r="X129" s="42"/>
      <c r="Y129" s="42"/>
      <c r="Z129" s="42"/>
      <c r="AA129" s="42"/>
      <c r="AB129" s="42"/>
      <c r="AC129" s="42"/>
      <c r="AD129" s="42"/>
      <c r="AE129" s="42"/>
      <c r="AT129" s="20" t="s">
        <v>142</v>
      </c>
      <c r="AU129" s="20" t="s">
        <v>88</v>
      </c>
    </row>
    <row r="130" s="13" customFormat="1">
      <c r="A130" s="13"/>
      <c r="B130" s="226"/>
      <c r="C130" s="227"/>
      <c r="D130" s="228" t="s">
        <v>144</v>
      </c>
      <c r="E130" s="229" t="s">
        <v>34</v>
      </c>
      <c r="F130" s="230" t="s">
        <v>757</v>
      </c>
      <c r="G130" s="227"/>
      <c r="H130" s="229" t="s">
        <v>34</v>
      </c>
      <c r="I130" s="231"/>
      <c r="J130" s="227"/>
      <c r="K130" s="227"/>
      <c r="L130" s="232"/>
      <c r="M130" s="233"/>
      <c r="N130" s="234"/>
      <c r="O130" s="234"/>
      <c r="P130" s="234"/>
      <c r="Q130" s="234"/>
      <c r="R130" s="234"/>
      <c r="S130" s="234"/>
      <c r="T130" s="235"/>
      <c r="U130" s="13"/>
      <c r="V130" s="13"/>
      <c r="W130" s="13"/>
      <c r="X130" s="13"/>
      <c r="Y130" s="13"/>
      <c r="Z130" s="13"/>
      <c r="AA130" s="13"/>
      <c r="AB130" s="13"/>
      <c r="AC130" s="13"/>
      <c r="AD130" s="13"/>
      <c r="AE130" s="13"/>
      <c r="AT130" s="236" t="s">
        <v>144</v>
      </c>
      <c r="AU130" s="236" t="s">
        <v>88</v>
      </c>
      <c r="AV130" s="13" t="s">
        <v>23</v>
      </c>
      <c r="AW130" s="13" t="s">
        <v>146</v>
      </c>
      <c r="AX130" s="13" t="s">
        <v>79</v>
      </c>
      <c r="AY130" s="236" t="s">
        <v>132</v>
      </c>
    </row>
    <row r="131" s="13" customFormat="1">
      <c r="A131" s="13"/>
      <c r="B131" s="226"/>
      <c r="C131" s="227"/>
      <c r="D131" s="228" t="s">
        <v>144</v>
      </c>
      <c r="E131" s="229" t="s">
        <v>34</v>
      </c>
      <c r="F131" s="230" t="s">
        <v>758</v>
      </c>
      <c r="G131" s="227"/>
      <c r="H131" s="229" t="s">
        <v>34</v>
      </c>
      <c r="I131" s="231"/>
      <c r="J131" s="227"/>
      <c r="K131" s="227"/>
      <c r="L131" s="232"/>
      <c r="M131" s="233"/>
      <c r="N131" s="234"/>
      <c r="O131" s="234"/>
      <c r="P131" s="234"/>
      <c r="Q131" s="234"/>
      <c r="R131" s="234"/>
      <c r="S131" s="234"/>
      <c r="T131" s="235"/>
      <c r="U131" s="13"/>
      <c r="V131" s="13"/>
      <c r="W131" s="13"/>
      <c r="X131" s="13"/>
      <c r="Y131" s="13"/>
      <c r="Z131" s="13"/>
      <c r="AA131" s="13"/>
      <c r="AB131" s="13"/>
      <c r="AC131" s="13"/>
      <c r="AD131" s="13"/>
      <c r="AE131" s="13"/>
      <c r="AT131" s="236" t="s">
        <v>144</v>
      </c>
      <c r="AU131" s="236" t="s">
        <v>88</v>
      </c>
      <c r="AV131" s="13" t="s">
        <v>23</v>
      </c>
      <c r="AW131" s="13" t="s">
        <v>146</v>
      </c>
      <c r="AX131" s="13" t="s">
        <v>79</v>
      </c>
      <c r="AY131" s="236" t="s">
        <v>132</v>
      </c>
    </row>
    <row r="132" s="13" customFormat="1">
      <c r="A132" s="13"/>
      <c r="B132" s="226"/>
      <c r="C132" s="227"/>
      <c r="D132" s="228" t="s">
        <v>144</v>
      </c>
      <c r="E132" s="229" t="s">
        <v>34</v>
      </c>
      <c r="F132" s="230" t="s">
        <v>759</v>
      </c>
      <c r="G132" s="227"/>
      <c r="H132" s="229" t="s">
        <v>34</v>
      </c>
      <c r="I132" s="231"/>
      <c r="J132" s="227"/>
      <c r="K132" s="227"/>
      <c r="L132" s="232"/>
      <c r="M132" s="233"/>
      <c r="N132" s="234"/>
      <c r="O132" s="234"/>
      <c r="P132" s="234"/>
      <c r="Q132" s="234"/>
      <c r="R132" s="234"/>
      <c r="S132" s="234"/>
      <c r="T132" s="235"/>
      <c r="U132" s="13"/>
      <c r="V132" s="13"/>
      <c r="W132" s="13"/>
      <c r="X132" s="13"/>
      <c r="Y132" s="13"/>
      <c r="Z132" s="13"/>
      <c r="AA132" s="13"/>
      <c r="AB132" s="13"/>
      <c r="AC132" s="13"/>
      <c r="AD132" s="13"/>
      <c r="AE132" s="13"/>
      <c r="AT132" s="236" t="s">
        <v>144</v>
      </c>
      <c r="AU132" s="236" t="s">
        <v>88</v>
      </c>
      <c r="AV132" s="13" t="s">
        <v>23</v>
      </c>
      <c r="AW132" s="13" t="s">
        <v>146</v>
      </c>
      <c r="AX132" s="13" t="s">
        <v>79</v>
      </c>
      <c r="AY132" s="236" t="s">
        <v>132</v>
      </c>
    </row>
    <row r="133" s="14" customFormat="1">
      <c r="A133" s="14"/>
      <c r="B133" s="237"/>
      <c r="C133" s="238"/>
      <c r="D133" s="228" t="s">
        <v>144</v>
      </c>
      <c r="E133" s="239" t="s">
        <v>34</v>
      </c>
      <c r="F133" s="240" t="s">
        <v>23</v>
      </c>
      <c r="G133" s="238"/>
      <c r="H133" s="241">
        <v>1</v>
      </c>
      <c r="I133" s="242"/>
      <c r="J133" s="238"/>
      <c r="K133" s="238"/>
      <c r="L133" s="243"/>
      <c r="M133" s="289"/>
      <c r="N133" s="290"/>
      <c r="O133" s="290"/>
      <c r="P133" s="290"/>
      <c r="Q133" s="290"/>
      <c r="R133" s="290"/>
      <c r="S133" s="290"/>
      <c r="T133" s="291"/>
      <c r="U133" s="14"/>
      <c r="V133" s="14"/>
      <c r="W133" s="14"/>
      <c r="X133" s="14"/>
      <c r="Y133" s="14"/>
      <c r="Z133" s="14"/>
      <c r="AA133" s="14"/>
      <c r="AB133" s="14"/>
      <c r="AC133" s="14"/>
      <c r="AD133" s="14"/>
      <c r="AE133" s="14"/>
      <c r="AT133" s="247" t="s">
        <v>144</v>
      </c>
      <c r="AU133" s="247" t="s">
        <v>88</v>
      </c>
      <c r="AV133" s="14" t="s">
        <v>88</v>
      </c>
      <c r="AW133" s="14" t="s">
        <v>146</v>
      </c>
      <c r="AX133" s="14" t="s">
        <v>23</v>
      </c>
      <c r="AY133" s="247" t="s">
        <v>132</v>
      </c>
    </row>
    <row r="134" s="2" customFormat="1" ht="6.96" customHeight="1">
      <c r="A134" s="42"/>
      <c r="B134" s="63"/>
      <c r="C134" s="64"/>
      <c r="D134" s="64"/>
      <c r="E134" s="64"/>
      <c r="F134" s="64"/>
      <c r="G134" s="64"/>
      <c r="H134" s="64"/>
      <c r="I134" s="64"/>
      <c r="J134" s="64"/>
      <c r="K134" s="64"/>
      <c r="L134" s="48"/>
      <c r="M134" s="42"/>
      <c r="O134" s="42"/>
      <c r="P134" s="42"/>
      <c r="Q134" s="42"/>
      <c r="R134" s="42"/>
      <c r="S134" s="42"/>
      <c r="T134" s="42"/>
      <c r="U134" s="42"/>
      <c r="V134" s="42"/>
      <c r="W134" s="42"/>
      <c r="X134" s="42"/>
      <c r="Y134" s="42"/>
      <c r="Z134" s="42"/>
      <c r="AA134" s="42"/>
      <c r="AB134" s="42"/>
      <c r="AC134" s="42"/>
      <c r="AD134" s="42"/>
      <c r="AE134" s="42"/>
    </row>
  </sheetData>
  <sheetProtection sheet="1" autoFilter="0" formatColumns="0" formatRows="0" objects="1" scenarios="1" spinCount="100000" saltValue="a4VK9PJ3NzXDKGMC/Cm+31DQCv4sfgtVJK5I3e3lS5iDoxDDbdrAQib6T4ESwf/Vye7KtllOVKDjH3jSppw65w==" hashValue="6NNuBvDPAoEACQDHI5ESqbAk8yW4bjDnFhHxO7V6o5odT9mi+UTgapzA/eGZ5UpPve6b4FfQigmXQExeFUA9sg==" algorithmName="SHA-512" password="CC35"/>
  <autoFilter ref="C84:K133"/>
  <mergeCells count="9">
    <mergeCell ref="E7:H7"/>
    <mergeCell ref="E9:H9"/>
    <mergeCell ref="E18:H18"/>
    <mergeCell ref="E27:H27"/>
    <mergeCell ref="E48:H48"/>
    <mergeCell ref="E50:H50"/>
    <mergeCell ref="E75:H75"/>
    <mergeCell ref="E77:H77"/>
    <mergeCell ref="L2:V2"/>
  </mergeCells>
  <hyperlinks>
    <hyperlink ref="F89" r:id="rId1" display="https://podminky.urs.cz/item/CS_URS_2025_01/013254000"/>
    <hyperlink ref="F92" r:id="rId2" display="https://podminky.urs.cz/item/CS_URS_2025_01/030001000"/>
    <hyperlink ref="F107" r:id="rId3" display="https://podminky.urs.cz/item/CS_URS_2025_01/034103000"/>
    <hyperlink ref="F113" r:id="rId4" display="https://podminky.urs.cz/item/CS_URS_2025_01/034303000"/>
    <hyperlink ref="F115" r:id="rId5" display="https://podminky.urs.cz/item/CS_URS_2025_01/034503000"/>
    <hyperlink ref="F118" r:id="rId6" display="https://podminky.urs.cz/item/CS_URS_2025_01/043194000"/>
    <hyperlink ref="F123" r:id="rId7" display="https://podminky.urs.cz/item/CS_URS_2025_01/045303000"/>
    <hyperlink ref="F126" r:id="rId8" display="https://podminky.urs.cz/item/CS_URS_2025_01/065002000"/>
    <hyperlink ref="F129" r:id="rId9" display="https://podminky.urs.cz/item/CS_URS_2025_01/079002000"/>
  </hyperlinks>
  <pageMargins left="0.39375" right="0.39375" top="0.39375" bottom="0.39375" header="0" footer="0"/>
  <pageSetup paperSize="9" orientation="landscape" blackAndWhite="1" fitToHeight="100"/>
  <headerFooter>
    <oddFooter>&amp;CStrana &amp;P z &amp;N</oddFooter>
  </headerFooter>
  <drawing r:id="rId10"/>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2"/>
      <c r="C3" s="133"/>
      <c r="D3" s="133"/>
      <c r="E3" s="133"/>
      <c r="F3" s="133"/>
      <c r="G3" s="133"/>
      <c r="H3" s="23"/>
    </row>
    <row r="4" s="1" customFormat="1" ht="24.96" customHeight="1">
      <c r="B4" s="23"/>
      <c r="C4" s="134" t="s">
        <v>760</v>
      </c>
      <c r="H4" s="23"/>
    </row>
    <row r="5" s="1" customFormat="1" ht="12" customHeight="1">
      <c r="B5" s="23"/>
      <c r="C5" s="292" t="s">
        <v>13</v>
      </c>
      <c r="D5" s="144" t="s">
        <v>14</v>
      </c>
      <c r="E5" s="1"/>
      <c r="F5" s="1"/>
      <c r="H5" s="23"/>
    </row>
    <row r="6" s="1" customFormat="1" ht="36.96" customHeight="1">
      <c r="B6" s="23"/>
      <c r="C6" s="293" t="s">
        <v>16</v>
      </c>
      <c r="D6" s="294" t="s">
        <v>17</v>
      </c>
      <c r="E6" s="1"/>
      <c r="F6" s="1"/>
      <c r="H6" s="23"/>
    </row>
    <row r="7" s="1" customFormat="1" ht="16.5" customHeight="1">
      <c r="B7" s="23"/>
      <c r="C7" s="136" t="s">
        <v>26</v>
      </c>
      <c r="D7" s="141" t="str">
        <f>'Rekapitulace stavby'!AN8</f>
        <v>3. 6. 2025</v>
      </c>
      <c r="H7" s="23"/>
    </row>
    <row r="8" s="2" customFormat="1" ht="10.8" customHeight="1">
      <c r="A8" s="42"/>
      <c r="B8" s="48"/>
      <c r="C8" s="42"/>
      <c r="D8" s="42"/>
      <c r="E8" s="42"/>
      <c r="F8" s="42"/>
      <c r="G8" s="42"/>
      <c r="H8" s="48"/>
    </row>
    <row r="9" s="11" customFormat="1" ht="29.28" customHeight="1">
      <c r="A9" s="181"/>
      <c r="B9" s="295"/>
      <c r="C9" s="296" t="s">
        <v>60</v>
      </c>
      <c r="D9" s="297" t="s">
        <v>61</v>
      </c>
      <c r="E9" s="297" t="s">
        <v>119</v>
      </c>
      <c r="F9" s="298" t="s">
        <v>761</v>
      </c>
      <c r="G9" s="181"/>
      <c r="H9" s="295"/>
    </row>
    <row r="10" s="2" customFormat="1" ht="26.4" customHeight="1">
      <c r="A10" s="42"/>
      <c r="B10" s="48"/>
      <c r="C10" s="299" t="s">
        <v>84</v>
      </c>
      <c r="D10" s="299" t="s">
        <v>85</v>
      </c>
      <c r="E10" s="42"/>
      <c r="F10" s="42"/>
      <c r="G10" s="42"/>
      <c r="H10" s="48"/>
    </row>
    <row r="11" s="2" customFormat="1" ht="16.8" customHeight="1">
      <c r="A11" s="42"/>
      <c r="B11" s="48"/>
      <c r="C11" s="300" t="s">
        <v>762</v>
      </c>
      <c r="D11" s="301" t="s">
        <v>763</v>
      </c>
      <c r="E11" s="302" t="s">
        <v>34</v>
      </c>
      <c r="F11" s="303">
        <v>213.38999999999999</v>
      </c>
      <c r="G11" s="42"/>
      <c r="H11" s="48"/>
    </row>
    <row r="12" s="2" customFormat="1" ht="16.8" customHeight="1">
      <c r="A12" s="42"/>
      <c r="B12" s="48"/>
      <c r="C12" s="304" t="s">
        <v>34</v>
      </c>
      <c r="D12" s="304" t="s">
        <v>763</v>
      </c>
      <c r="E12" s="20" t="s">
        <v>34</v>
      </c>
      <c r="F12" s="305">
        <v>0</v>
      </c>
      <c r="G12" s="42"/>
      <c r="H12" s="48"/>
    </row>
    <row r="13" s="2" customFormat="1" ht="16.8" customHeight="1">
      <c r="A13" s="42"/>
      <c r="B13" s="48"/>
      <c r="C13" s="304" t="s">
        <v>34</v>
      </c>
      <c r="D13" s="304" t="s">
        <v>764</v>
      </c>
      <c r="E13" s="20" t="s">
        <v>34</v>
      </c>
      <c r="F13" s="305">
        <v>54.780000000000001</v>
      </c>
      <c r="G13" s="42"/>
      <c r="H13" s="48"/>
    </row>
    <row r="14" s="2" customFormat="1" ht="16.8" customHeight="1">
      <c r="A14" s="42"/>
      <c r="B14" s="48"/>
      <c r="C14" s="304" t="s">
        <v>34</v>
      </c>
      <c r="D14" s="304" t="s">
        <v>765</v>
      </c>
      <c r="E14" s="20" t="s">
        <v>34</v>
      </c>
      <c r="F14" s="305">
        <v>64.060000000000002</v>
      </c>
      <c r="G14" s="42"/>
      <c r="H14" s="48"/>
    </row>
    <row r="15" s="2" customFormat="1" ht="16.8" customHeight="1">
      <c r="A15" s="42"/>
      <c r="B15" s="48"/>
      <c r="C15" s="304" t="s">
        <v>34</v>
      </c>
      <c r="D15" s="304" t="s">
        <v>766</v>
      </c>
      <c r="E15" s="20" t="s">
        <v>34</v>
      </c>
      <c r="F15" s="305">
        <v>60.200000000000003</v>
      </c>
      <c r="G15" s="42"/>
      <c r="H15" s="48"/>
    </row>
    <row r="16" s="2" customFormat="1" ht="16.8" customHeight="1">
      <c r="A16" s="42"/>
      <c r="B16" s="48"/>
      <c r="C16" s="304" t="s">
        <v>34</v>
      </c>
      <c r="D16" s="304" t="s">
        <v>767</v>
      </c>
      <c r="E16" s="20" t="s">
        <v>34</v>
      </c>
      <c r="F16" s="305">
        <v>33.149999999999999</v>
      </c>
      <c r="G16" s="42"/>
      <c r="H16" s="48"/>
    </row>
    <row r="17" s="2" customFormat="1" ht="16.8" customHeight="1">
      <c r="A17" s="42"/>
      <c r="B17" s="48"/>
      <c r="C17" s="304" t="s">
        <v>34</v>
      </c>
      <c r="D17" s="304" t="s">
        <v>768</v>
      </c>
      <c r="E17" s="20" t="s">
        <v>34</v>
      </c>
      <c r="F17" s="305">
        <v>1.2</v>
      </c>
      <c r="G17" s="42"/>
      <c r="H17" s="48"/>
    </row>
    <row r="18" s="2" customFormat="1" ht="16.8" customHeight="1">
      <c r="A18" s="42"/>
      <c r="B18" s="48"/>
      <c r="C18" s="304" t="s">
        <v>762</v>
      </c>
      <c r="D18" s="304" t="s">
        <v>291</v>
      </c>
      <c r="E18" s="20" t="s">
        <v>34</v>
      </c>
      <c r="F18" s="305">
        <v>213.38999999999999</v>
      </c>
      <c r="G18" s="42"/>
      <c r="H18" s="48"/>
    </row>
    <row r="19" s="2" customFormat="1" ht="16.8" customHeight="1">
      <c r="A19" s="42"/>
      <c r="B19" s="48"/>
      <c r="C19" s="300" t="s">
        <v>769</v>
      </c>
      <c r="D19" s="301" t="s">
        <v>770</v>
      </c>
      <c r="E19" s="302" t="s">
        <v>34</v>
      </c>
      <c r="F19" s="303">
        <v>213.38999999999999</v>
      </c>
      <c r="G19" s="42"/>
      <c r="H19" s="48"/>
    </row>
    <row r="20" s="2" customFormat="1" ht="16.8" customHeight="1">
      <c r="A20" s="42"/>
      <c r="B20" s="48"/>
      <c r="C20" s="304" t="s">
        <v>34</v>
      </c>
      <c r="D20" s="304" t="s">
        <v>770</v>
      </c>
      <c r="E20" s="20" t="s">
        <v>34</v>
      </c>
      <c r="F20" s="305">
        <v>0</v>
      </c>
      <c r="G20" s="42"/>
      <c r="H20" s="48"/>
    </row>
    <row r="21" s="2" customFormat="1" ht="16.8" customHeight="1">
      <c r="A21" s="42"/>
      <c r="B21" s="48"/>
      <c r="C21" s="304" t="s">
        <v>34</v>
      </c>
      <c r="D21" s="304" t="s">
        <v>764</v>
      </c>
      <c r="E21" s="20" t="s">
        <v>34</v>
      </c>
      <c r="F21" s="305">
        <v>54.780000000000001</v>
      </c>
      <c r="G21" s="42"/>
      <c r="H21" s="48"/>
    </row>
    <row r="22" s="2" customFormat="1" ht="16.8" customHeight="1">
      <c r="A22" s="42"/>
      <c r="B22" s="48"/>
      <c r="C22" s="304" t="s">
        <v>34</v>
      </c>
      <c r="D22" s="304" t="s">
        <v>765</v>
      </c>
      <c r="E22" s="20" t="s">
        <v>34</v>
      </c>
      <c r="F22" s="305">
        <v>64.060000000000002</v>
      </c>
      <c r="G22" s="42"/>
      <c r="H22" s="48"/>
    </row>
    <row r="23" s="2" customFormat="1" ht="16.8" customHeight="1">
      <c r="A23" s="42"/>
      <c r="B23" s="48"/>
      <c r="C23" s="304" t="s">
        <v>34</v>
      </c>
      <c r="D23" s="304" t="s">
        <v>766</v>
      </c>
      <c r="E23" s="20" t="s">
        <v>34</v>
      </c>
      <c r="F23" s="305">
        <v>60.200000000000003</v>
      </c>
      <c r="G23" s="42"/>
      <c r="H23" s="48"/>
    </row>
    <row r="24" s="2" customFormat="1" ht="16.8" customHeight="1">
      <c r="A24" s="42"/>
      <c r="B24" s="48"/>
      <c r="C24" s="304" t="s">
        <v>34</v>
      </c>
      <c r="D24" s="304" t="s">
        <v>767</v>
      </c>
      <c r="E24" s="20" t="s">
        <v>34</v>
      </c>
      <c r="F24" s="305">
        <v>33.149999999999999</v>
      </c>
      <c r="G24" s="42"/>
      <c r="H24" s="48"/>
    </row>
    <row r="25" s="2" customFormat="1" ht="16.8" customHeight="1">
      <c r="A25" s="42"/>
      <c r="B25" s="48"/>
      <c r="C25" s="304" t="s">
        <v>34</v>
      </c>
      <c r="D25" s="304" t="s">
        <v>768</v>
      </c>
      <c r="E25" s="20" t="s">
        <v>34</v>
      </c>
      <c r="F25" s="305">
        <v>1.2</v>
      </c>
      <c r="G25" s="42"/>
      <c r="H25" s="48"/>
    </row>
    <row r="26" s="2" customFormat="1" ht="16.8" customHeight="1">
      <c r="A26" s="42"/>
      <c r="B26" s="48"/>
      <c r="C26" s="304" t="s">
        <v>769</v>
      </c>
      <c r="D26" s="304" t="s">
        <v>291</v>
      </c>
      <c r="E26" s="20" t="s">
        <v>34</v>
      </c>
      <c r="F26" s="305">
        <v>213.38999999999999</v>
      </c>
      <c r="G26" s="42"/>
      <c r="H26" s="48"/>
    </row>
    <row r="27" s="2" customFormat="1" ht="16.8" customHeight="1">
      <c r="A27" s="42"/>
      <c r="B27" s="48"/>
      <c r="C27" s="300" t="s">
        <v>771</v>
      </c>
      <c r="D27" s="301" t="s">
        <v>772</v>
      </c>
      <c r="E27" s="302" t="s">
        <v>34</v>
      </c>
      <c r="F27" s="303">
        <v>885.88</v>
      </c>
      <c r="G27" s="42"/>
      <c r="H27" s="48"/>
    </row>
    <row r="28" s="2" customFormat="1" ht="16.8" customHeight="1">
      <c r="A28" s="42"/>
      <c r="B28" s="48"/>
      <c r="C28" s="304" t="s">
        <v>34</v>
      </c>
      <c r="D28" s="304" t="s">
        <v>772</v>
      </c>
      <c r="E28" s="20" t="s">
        <v>34</v>
      </c>
      <c r="F28" s="305">
        <v>0</v>
      </c>
      <c r="G28" s="42"/>
      <c r="H28" s="48"/>
    </row>
    <row r="29" s="2" customFormat="1" ht="16.8" customHeight="1">
      <c r="A29" s="42"/>
      <c r="B29" s="48"/>
      <c r="C29" s="304" t="s">
        <v>34</v>
      </c>
      <c r="D29" s="304" t="s">
        <v>773</v>
      </c>
      <c r="E29" s="20" t="s">
        <v>34</v>
      </c>
      <c r="F29" s="305">
        <v>235.68000000000001</v>
      </c>
      <c r="G29" s="42"/>
      <c r="H29" s="48"/>
    </row>
    <row r="30" s="2" customFormat="1" ht="16.8" customHeight="1">
      <c r="A30" s="42"/>
      <c r="B30" s="48"/>
      <c r="C30" s="304" t="s">
        <v>34</v>
      </c>
      <c r="D30" s="304" t="s">
        <v>774</v>
      </c>
      <c r="E30" s="20" t="s">
        <v>34</v>
      </c>
      <c r="F30" s="305">
        <v>281.12</v>
      </c>
      <c r="G30" s="42"/>
      <c r="H30" s="48"/>
    </row>
    <row r="31" s="2" customFormat="1" ht="16.8" customHeight="1">
      <c r="A31" s="42"/>
      <c r="B31" s="48"/>
      <c r="C31" s="304" t="s">
        <v>34</v>
      </c>
      <c r="D31" s="304" t="s">
        <v>775</v>
      </c>
      <c r="E31" s="20" t="s">
        <v>34</v>
      </c>
      <c r="F31" s="305">
        <v>238.80000000000001</v>
      </c>
      <c r="G31" s="42"/>
      <c r="H31" s="48"/>
    </row>
    <row r="32" s="2" customFormat="1" ht="16.8" customHeight="1">
      <c r="A32" s="42"/>
      <c r="B32" s="48"/>
      <c r="C32" s="304" t="s">
        <v>34</v>
      </c>
      <c r="D32" s="304" t="s">
        <v>776</v>
      </c>
      <c r="E32" s="20" t="s">
        <v>34</v>
      </c>
      <c r="F32" s="305">
        <v>128.40000000000001</v>
      </c>
      <c r="G32" s="42"/>
      <c r="H32" s="48"/>
    </row>
    <row r="33" s="2" customFormat="1" ht="16.8" customHeight="1">
      <c r="A33" s="42"/>
      <c r="B33" s="48"/>
      <c r="C33" s="304" t="s">
        <v>34</v>
      </c>
      <c r="D33" s="304" t="s">
        <v>777</v>
      </c>
      <c r="E33" s="20" t="s">
        <v>34</v>
      </c>
      <c r="F33" s="305">
        <v>1.8799999999999999</v>
      </c>
      <c r="G33" s="42"/>
      <c r="H33" s="48"/>
    </row>
    <row r="34" s="2" customFormat="1" ht="16.8" customHeight="1">
      <c r="A34" s="42"/>
      <c r="B34" s="48"/>
      <c r="C34" s="304" t="s">
        <v>771</v>
      </c>
      <c r="D34" s="304" t="s">
        <v>291</v>
      </c>
      <c r="E34" s="20" t="s">
        <v>34</v>
      </c>
      <c r="F34" s="305">
        <v>885.88</v>
      </c>
      <c r="G34" s="42"/>
      <c r="H34" s="48"/>
    </row>
    <row r="35" s="2" customFormat="1" ht="16.8" customHeight="1">
      <c r="A35" s="42"/>
      <c r="B35" s="48"/>
      <c r="C35" s="300" t="s">
        <v>350</v>
      </c>
      <c r="D35" s="301" t="s">
        <v>778</v>
      </c>
      <c r="E35" s="302" t="s">
        <v>34</v>
      </c>
      <c r="F35" s="303">
        <v>1266.9400000000001</v>
      </c>
      <c r="G35" s="42"/>
      <c r="H35" s="48"/>
    </row>
    <row r="36" s="2" customFormat="1" ht="16.8" customHeight="1">
      <c r="A36" s="42"/>
      <c r="B36" s="48"/>
      <c r="C36" s="304" t="s">
        <v>34</v>
      </c>
      <c r="D36" s="304" t="s">
        <v>349</v>
      </c>
      <c r="E36" s="20" t="s">
        <v>34</v>
      </c>
      <c r="F36" s="305">
        <v>0</v>
      </c>
      <c r="G36" s="42"/>
      <c r="H36" s="48"/>
    </row>
    <row r="37" s="2" customFormat="1" ht="16.8" customHeight="1">
      <c r="A37" s="42"/>
      <c r="B37" s="48"/>
      <c r="C37" s="304" t="s">
        <v>350</v>
      </c>
      <c r="D37" s="304" t="s">
        <v>215</v>
      </c>
      <c r="E37" s="20" t="s">
        <v>34</v>
      </c>
      <c r="F37" s="305">
        <v>1266.9400000000001</v>
      </c>
      <c r="G37" s="42"/>
      <c r="H37" s="48"/>
    </row>
    <row r="38" s="2" customFormat="1" ht="16.8" customHeight="1">
      <c r="A38" s="42"/>
      <c r="B38" s="48"/>
      <c r="C38" s="300" t="s">
        <v>779</v>
      </c>
      <c r="D38" s="301" t="s">
        <v>779</v>
      </c>
      <c r="E38" s="302" t="s">
        <v>34</v>
      </c>
      <c r="F38" s="303">
        <v>1374.02</v>
      </c>
      <c r="G38" s="42"/>
      <c r="H38" s="48"/>
    </row>
    <row r="39" s="2" customFormat="1" ht="16.8" customHeight="1">
      <c r="A39" s="42"/>
      <c r="B39" s="48"/>
      <c r="C39" s="304" t="s">
        <v>34</v>
      </c>
      <c r="D39" s="304" t="s">
        <v>770</v>
      </c>
      <c r="E39" s="20" t="s">
        <v>34</v>
      </c>
      <c r="F39" s="305">
        <v>0</v>
      </c>
      <c r="G39" s="42"/>
      <c r="H39" s="48"/>
    </row>
    <row r="40" s="2" customFormat="1" ht="16.8" customHeight="1">
      <c r="A40" s="42"/>
      <c r="B40" s="48"/>
      <c r="C40" s="304" t="s">
        <v>34</v>
      </c>
      <c r="D40" s="304" t="s">
        <v>764</v>
      </c>
      <c r="E40" s="20" t="s">
        <v>34</v>
      </c>
      <c r="F40" s="305">
        <v>54.780000000000001</v>
      </c>
      <c r="G40" s="42"/>
      <c r="H40" s="48"/>
    </row>
    <row r="41" s="2" customFormat="1" ht="16.8" customHeight="1">
      <c r="A41" s="42"/>
      <c r="B41" s="48"/>
      <c r="C41" s="304" t="s">
        <v>34</v>
      </c>
      <c r="D41" s="304" t="s">
        <v>765</v>
      </c>
      <c r="E41" s="20" t="s">
        <v>34</v>
      </c>
      <c r="F41" s="305">
        <v>64.060000000000002</v>
      </c>
      <c r="G41" s="42"/>
      <c r="H41" s="48"/>
    </row>
    <row r="42" s="2" customFormat="1" ht="16.8" customHeight="1">
      <c r="A42" s="42"/>
      <c r="B42" s="48"/>
      <c r="C42" s="304" t="s">
        <v>34</v>
      </c>
      <c r="D42" s="304" t="s">
        <v>766</v>
      </c>
      <c r="E42" s="20" t="s">
        <v>34</v>
      </c>
      <c r="F42" s="305">
        <v>60.200000000000003</v>
      </c>
      <c r="G42" s="42"/>
      <c r="H42" s="48"/>
    </row>
    <row r="43" s="2" customFormat="1" ht="16.8" customHeight="1">
      <c r="A43" s="42"/>
      <c r="B43" s="48"/>
      <c r="C43" s="304" t="s">
        <v>34</v>
      </c>
      <c r="D43" s="304" t="s">
        <v>767</v>
      </c>
      <c r="E43" s="20" t="s">
        <v>34</v>
      </c>
      <c r="F43" s="305">
        <v>33.149999999999999</v>
      </c>
      <c r="G43" s="42"/>
      <c r="H43" s="48"/>
    </row>
    <row r="44" s="2" customFormat="1" ht="16.8" customHeight="1">
      <c r="A44" s="42"/>
      <c r="B44" s="48"/>
      <c r="C44" s="304" t="s">
        <v>34</v>
      </c>
      <c r="D44" s="304" t="s">
        <v>768</v>
      </c>
      <c r="E44" s="20" t="s">
        <v>34</v>
      </c>
      <c r="F44" s="305">
        <v>1.2</v>
      </c>
      <c r="G44" s="42"/>
      <c r="H44" s="48"/>
    </row>
    <row r="45" s="2" customFormat="1" ht="16.8" customHeight="1">
      <c r="A45" s="42"/>
      <c r="B45" s="48"/>
      <c r="C45" s="304" t="s">
        <v>34</v>
      </c>
      <c r="D45" s="304" t="s">
        <v>780</v>
      </c>
      <c r="E45" s="20" t="s">
        <v>34</v>
      </c>
      <c r="F45" s="305">
        <v>0</v>
      </c>
      <c r="G45" s="42"/>
      <c r="H45" s="48"/>
    </row>
    <row r="46" s="2" customFormat="1" ht="16.8" customHeight="1">
      <c r="A46" s="42"/>
      <c r="B46" s="48"/>
      <c r="C46" s="304" t="s">
        <v>34</v>
      </c>
      <c r="D46" s="304" t="s">
        <v>781</v>
      </c>
      <c r="E46" s="20" t="s">
        <v>34</v>
      </c>
      <c r="F46" s="305">
        <v>268.75</v>
      </c>
      <c r="G46" s="42"/>
      <c r="H46" s="48"/>
    </row>
    <row r="47" s="2" customFormat="1" ht="16.8" customHeight="1">
      <c r="A47" s="42"/>
      <c r="B47" s="48"/>
      <c r="C47" s="304" t="s">
        <v>34</v>
      </c>
      <c r="D47" s="304" t="s">
        <v>772</v>
      </c>
      <c r="E47" s="20" t="s">
        <v>34</v>
      </c>
      <c r="F47" s="305">
        <v>0</v>
      </c>
      <c r="G47" s="42"/>
      <c r="H47" s="48"/>
    </row>
    <row r="48" s="2" customFormat="1" ht="16.8" customHeight="1">
      <c r="A48" s="42"/>
      <c r="B48" s="48"/>
      <c r="C48" s="304" t="s">
        <v>34</v>
      </c>
      <c r="D48" s="304" t="s">
        <v>773</v>
      </c>
      <c r="E48" s="20" t="s">
        <v>34</v>
      </c>
      <c r="F48" s="305">
        <v>235.68000000000001</v>
      </c>
      <c r="G48" s="42"/>
      <c r="H48" s="48"/>
    </row>
    <row r="49" s="2" customFormat="1" ht="16.8" customHeight="1">
      <c r="A49" s="42"/>
      <c r="B49" s="48"/>
      <c r="C49" s="304" t="s">
        <v>34</v>
      </c>
      <c r="D49" s="304" t="s">
        <v>774</v>
      </c>
      <c r="E49" s="20" t="s">
        <v>34</v>
      </c>
      <c r="F49" s="305">
        <v>281.12</v>
      </c>
      <c r="G49" s="42"/>
      <c r="H49" s="48"/>
    </row>
    <row r="50" s="2" customFormat="1" ht="16.8" customHeight="1">
      <c r="A50" s="42"/>
      <c r="B50" s="48"/>
      <c r="C50" s="304" t="s">
        <v>34</v>
      </c>
      <c r="D50" s="304" t="s">
        <v>775</v>
      </c>
      <c r="E50" s="20" t="s">
        <v>34</v>
      </c>
      <c r="F50" s="305">
        <v>238.80000000000001</v>
      </c>
      <c r="G50" s="42"/>
      <c r="H50" s="48"/>
    </row>
    <row r="51" s="2" customFormat="1" ht="16.8" customHeight="1">
      <c r="A51" s="42"/>
      <c r="B51" s="48"/>
      <c r="C51" s="304" t="s">
        <v>34</v>
      </c>
      <c r="D51" s="304" t="s">
        <v>776</v>
      </c>
      <c r="E51" s="20" t="s">
        <v>34</v>
      </c>
      <c r="F51" s="305">
        <v>128.40000000000001</v>
      </c>
      <c r="G51" s="42"/>
      <c r="H51" s="48"/>
    </row>
    <row r="52" s="2" customFormat="1" ht="16.8" customHeight="1">
      <c r="A52" s="42"/>
      <c r="B52" s="48"/>
      <c r="C52" s="304" t="s">
        <v>34</v>
      </c>
      <c r="D52" s="304" t="s">
        <v>777</v>
      </c>
      <c r="E52" s="20" t="s">
        <v>34</v>
      </c>
      <c r="F52" s="305">
        <v>1.8799999999999999</v>
      </c>
      <c r="G52" s="42"/>
      <c r="H52" s="48"/>
    </row>
    <row r="53" s="2" customFormat="1" ht="16.8" customHeight="1">
      <c r="A53" s="42"/>
      <c r="B53" s="48"/>
      <c r="C53" s="304" t="s">
        <v>34</v>
      </c>
      <c r="D53" s="304" t="s">
        <v>782</v>
      </c>
      <c r="E53" s="20" t="s">
        <v>34</v>
      </c>
      <c r="F53" s="305">
        <v>6</v>
      </c>
      <c r="G53" s="42"/>
      <c r="H53" s="48"/>
    </row>
    <row r="54" s="2" customFormat="1" ht="16.8" customHeight="1">
      <c r="A54" s="42"/>
      <c r="B54" s="48"/>
      <c r="C54" s="304" t="s">
        <v>779</v>
      </c>
      <c r="D54" s="304" t="s">
        <v>152</v>
      </c>
      <c r="E54" s="20" t="s">
        <v>34</v>
      </c>
      <c r="F54" s="305">
        <v>1374.02</v>
      </c>
      <c r="G54" s="42"/>
      <c r="H54" s="48"/>
    </row>
    <row r="55" s="2" customFormat="1" ht="16.8" customHeight="1">
      <c r="A55" s="42"/>
      <c r="B55" s="48"/>
      <c r="C55" s="300" t="s">
        <v>783</v>
      </c>
      <c r="D55" s="301" t="s">
        <v>784</v>
      </c>
      <c r="E55" s="302" t="s">
        <v>34</v>
      </c>
      <c r="F55" s="303">
        <v>0</v>
      </c>
      <c r="G55" s="42"/>
      <c r="H55" s="48"/>
    </row>
    <row r="56" s="2" customFormat="1" ht="7.44" customHeight="1">
      <c r="A56" s="42"/>
      <c r="B56" s="160"/>
      <c r="C56" s="161"/>
      <c r="D56" s="161"/>
      <c r="E56" s="161"/>
      <c r="F56" s="161"/>
      <c r="G56" s="161"/>
      <c r="H56" s="48"/>
    </row>
    <row r="57" s="2" customFormat="1">
      <c r="A57" s="42"/>
      <c r="B57" s="42"/>
      <c r="C57" s="42"/>
      <c r="D57" s="42"/>
      <c r="E57" s="42"/>
      <c r="F57" s="42"/>
      <c r="G57" s="42"/>
      <c r="H57" s="42"/>
    </row>
  </sheetData>
  <sheetProtection sheet="1" formatColumns="0" formatRows="0" objects="1" scenarios="1" spinCount="100000" saltValue="dMfK32dJhfHsdU5KGbX/qQ004tj/1IvFfyDH62FEOcpaCqmOzgZSyQculC7qkkOlgoHhfgrZx2bcZIfCjOBg7Q==" hashValue="62QyJ3VHXIXSH+nhGhYux/SSE+QLHehzkey7AoYkKpm8wgwJAT0w7+J0xiLGLuLNfHI7q8qCe6uLwhB3B8FvnA==" algorithmName="SHA-512" password="CC35"/>
  <mergeCells count="2">
    <mergeCell ref="D5:F5"/>
    <mergeCell ref="D6:F6"/>
  </mergeCells>
  <pageSetup paperSize="9" orientation="landscape" blackAndWhite="1" fitToHeight="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306" customWidth="1"/>
    <col min="2" max="2" width="1.667969" style="306" customWidth="1"/>
    <col min="3" max="4" width="5" style="306" customWidth="1"/>
    <col min="5" max="5" width="11.66016" style="306" customWidth="1"/>
    <col min="6" max="6" width="9.160156" style="306" customWidth="1"/>
    <col min="7" max="7" width="5" style="306" customWidth="1"/>
    <col min="8" max="8" width="77.83203" style="306" customWidth="1"/>
    <col min="9" max="10" width="20" style="306" customWidth="1"/>
    <col min="11" max="11" width="1.667969" style="306" customWidth="1"/>
  </cols>
  <sheetData>
    <row r="1" s="1" customFormat="1" ht="37.5" customHeight="1"/>
    <row r="2" s="1" customFormat="1" ht="7.5" customHeight="1">
      <c r="B2" s="307"/>
      <c r="C2" s="308"/>
      <c r="D2" s="308"/>
      <c r="E2" s="308"/>
      <c r="F2" s="308"/>
      <c r="G2" s="308"/>
      <c r="H2" s="308"/>
      <c r="I2" s="308"/>
      <c r="J2" s="308"/>
      <c r="K2" s="309"/>
    </row>
    <row r="3" s="17" customFormat="1" ht="45" customHeight="1">
      <c r="B3" s="310"/>
      <c r="C3" s="311" t="s">
        <v>785</v>
      </c>
      <c r="D3" s="311"/>
      <c r="E3" s="311"/>
      <c r="F3" s="311"/>
      <c r="G3" s="311"/>
      <c r="H3" s="311"/>
      <c r="I3" s="311"/>
      <c r="J3" s="311"/>
      <c r="K3" s="312"/>
    </row>
    <row r="4" s="1" customFormat="1" ht="25.5" customHeight="1">
      <c r="B4" s="313"/>
      <c r="C4" s="314" t="s">
        <v>786</v>
      </c>
      <c r="D4" s="314"/>
      <c r="E4" s="314"/>
      <c r="F4" s="314"/>
      <c r="G4" s="314"/>
      <c r="H4" s="314"/>
      <c r="I4" s="314"/>
      <c r="J4" s="314"/>
      <c r="K4" s="315"/>
    </row>
    <row r="5" s="1" customFormat="1" ht="5.25" customHeight="1">
      <c r="B5" s="313"/>
      <c r="C5" s="316"/>
      <c r="D5" s="316"/>
      <c r="E5" s="316"/>
      <c r="F5" s="316"/>
      <c r="G5" s="316"/>
      <c r="H5" s="316"/>
      <c r="I5" s="316"/>
      <c r="J5" s="316"/>
      <c r="K5" s="315"/>
    </row>
    <row r="6" s="1" customFormat="1" ht="15" customHeight="1">
      <c r="B6" s="313"/>
      <c r="C6" s="317" t="s">
        <v>787</v>
      </c>
      <c r="D6" s="317"/>
      <c r="E6" s="317"/>
      <c r="F6" s="317"/>
      <c r="G6" s="317"/>
      <c r="H6" s="317"/>
      <c r="I6" s="317"/>
      <c r="J6" s="317"/>
      <c r="K6" s="315"/>
    </row>
    <row r="7" s="1" customFormat="1" ht="15" customHeight="1">
      <c r="B7" s="318"/>
      <c r="C7" s="317" t="s">
        <v>788</v>
      </c>
      <c r="D7" s="317"/>
      <c r="E7" s="317"/>
      <c r="F7" s="317"/>
      <c r="G7" s="317"/>
      <c r="H7" s="317"/>
      <c r="I7" s="317"/>
      <c r="J7" s="317"/>
      <c r="K7" s="315"/>
    </row>
    <row r="8" s="1" customFormat="1" ht="12.75" customHeight="1">
      <c r="B8" s="318"/>
      <c r="C8" s="317"/>
      <c r="D8" s="317"/>
      <c r="E8" s="317"/>
      <c r="F8" s="317"/>
      <c r="G8" s="317"/>
      <c r="H8" s="317"/>
      <c r="I8" s="317"/>
      <c r="J8" s="317"/>
      <c r="K8" s="315"/>
    </row>
    <row r="9" s="1" customFormat="1" ht="15" customHeight="1">
      <c r="B9" s="318"/>
      <c r="C9" s="317" t="s">
        <v>789</v>
      </c>
      <c r="D9" s="317"/>
      <c r="E9" s="317"/>
      <c r="F9" s="317"/>
      <c r="G9" s="317"/>
      <c r="H9" s="317"/>
      <c r="I9" s="317"/>
      <c r="J9" s="317"/>
      <c r="K9" s="315"/>
    </row>
    <row r="10" s="1" customFormat="1" ht="15" customHeight="1">
      <c r="B10" s="318"/>
      <c r="C10" s="317"/>
      <c r="D10" s="317" t="s">
        <v>790</v>
      </c>
      <c r="E10" s="317"/>
      <c r="F10" s="317"/>
      <c r="G10" s="317"/>
      <c r="H10" s="317"/>
      <c r="I10" s="317"/>
      <c r="J10" s="317"/>
      <c r="K10" s="315"/>
    </row>
    <row r="11" s="1" customFormat="1" ht="15" customHeight="1">
      <c r="B11" s="318"/>
      <c r="C11" s="319"/>
      <c r="D11" s="317" t="s">
        <v>791</v>
      </c>
      <c r="E11" s="317"/>
      <c r="F11" s="317"/>
      <c r="G11" s="317"/>
      <c r="H11" s="317"/>
      <c r="I11" s="317"/>
      <c r="J11" s="317"/>
      <c r="K11" s="315"/>
    </row>
    <row r="12" s="1" customFormat="1" ht="15" customHeight="1">
      <c r="B12" s="318"/>
      <c r="C12" s="319"/>
      <c r="D12" s="317"/>
      <c r="E12" s="317"/>
      <c r="F12" s="317"/>
      <c r="G12" s="317"/>
      <c r="H12" s="317"/>
      <c r="I12" s="317"/>
      <c r="J12" s="317"/>
      <c r="K12" s="315"/>
    </row>
    <row r="13" s="1" customFormat="1" ht="15" customHeight="1">
      <c r="B13" s="318"/>
      <c r="C13" s="319"/>
      <c r="D13" s="320" t="s">
        <v>792</v>
      </c>
      <c r="E13" s="317"/>
      <c r="F13" s="317"/>
      <c r="G13" s="317"/>
      <c r="H13" s="317"/>
      <c r="I13" s="317"/>
      <c r="J13" s="317"/>
      <c r="K13" s="315"/>
    </row>
    <row r="14" s="1" customFormat="1" ht="12.75" customHeight="1">
      <c r="B14" s="318"/>
      <c r="C14" s="319"/>
      <c r="D14" s="319"/>
      <c r="E14" s="319"/>
      <c r="F14" s="319"/>
      <c r="G14" s="319"/>
      <c r="H14" s="319"/>
      <c r="I14" s="319"/>
      <c r="J14" s="319"/>
      <c r="K14" s="315"/>
    </row>
    <row r="15" s="1" customFormat="1" ht="15" customHeight="1">
      <c r="B15" s="318"/>
      <c r="C15" s="319"/>
      <c r="D15" s="317" t="s">
        <v>793</v>
      </c>
      <c r="E15" s="317"/>
      <c r="F15" s="317"/>
      <c r="G15" s="317"/>
      <c r="H15" s="317"/>
      <c r="I15" s="317"/>
      <c r="J15" s="317"/>
      <c r="K15" s="315"/>
    </row>
    <row r="16" s="1" customFormat="1" ht="15" customHeight="1">
      <c r="B16" s="318"/>
      <c r="C16" s="319"/>
      <c r="D16" s="317" t="s">
        <v>794</v>
      </c>
      <c r="E16" s="317"/>
      <c r="F16" s="317"/>
      <c r="G16" s="317"/>
      <c r="H16" s="317"/>
      <c r="I16" s="317"/>
      <c r="J16" s="317"/>
      <c r="K16" s="315"/>
    </row>
    <row r="17" s="1" customFormat="1" ht="15" customHeight="1">
      <c r="B17" s="318"/>
      <c r="C17" s="319"/>
      <c r="D17" s="317" t="s">
        <v>795</v>
      </c>
      <c r="E17" s="317"/>
      <c r="F17" s="317"/>
      <c r="G17" s="317"/>
      <c r="H17" s="317"/>
      <c r="I17" s="317"/>
      <c r="J17" s="317"/>
      <c r="K17" s="315"/>
    </row>
    <row r="18" s="1" customFormat="1" ht="15" customHeight="1">
      <c r="B18" s="318"/>
      <c r="C18" s="319"/>
      <c r="D18" s="319"/>
      <c r="E18" s="321" t="s">
        <v>86</v>
      </c>
      <c r="F18" s="317" t="s">
        <v>796</v>
      </c>
      <c r="G18" s="317"/>
      <c r="H18" s="317"/>
      <c r="I18" s="317"/>
      <c r="J18" s="317"/>
      <c r="K18" s="315"/>
    </row>
    <row r="19" s="1" customFormat="1" ht="15" customHeight="1">
      <c r="B19" s="318"/>
      <c r="C19" s="319"/>
      <c r="D19" s="319"/>
      <c r="E19" s="321" t="s">
        <v>797</v>
      </c>
      <c r="F19" s="317" t="s">
        <v>798</v>
      </c>
      <c r="G19" s="317"/>
      <c r="H19" s="317"/>
      <c r="I19" s="317"/>
      <c r="J19" s="317"/>
      <c r="K19" s="315"/>
    </row>
    <row r="20" s="1" customFormat="1" ht="15" customHeight="1">
      <c r="B20" s="318"/>
      <c r="C20" s="319"/>
      <c r="D20" s="319"/>
      <c r="E20" s="321" t="s">
        <v>799</v>
      </c>
      <c r="F20" s="317" t="s">
        <v>800</v>
      </c>
      <c r="G20" s="317"/>
      <c r="H20" s="317"/>
      <c r="I20" s="317"/>
      <c r="J20" s="317"/>
      <c r="K20" s="315"/>
    </row>
    <row r="21" s="1" customFormat="1" ht="15" customHeight="1">
      <c r="B21" s="318"/>
      <c r="C21" s="319"/>
      <c r="D21" s="319"/>
      <c r="E21" s="321" t="s">
        <v>801</v>
      </c>
      <c r="F21" s="317" t="s">
        <v>802</v>
      </c>
      <c r="G21" s="317"/>
      <c r="H21" s="317"/>
      <c r="I21" s="317"/>
      <c r="J21" s="317"/>
      <c r="K21" s="315"/>
    </row>
    <row r="22" s="1" customFormat="1" ht="15" customHeight="1">
      <c r="B22" s="318"/>
      <c r="C22" s="319"/>
      <c r="D22" s="319"/>
      <c r="E22" s="321" t="s">
        <v>803</v>
      </c>
      <c r="F22" s="317" t="s">
        <v>804</v>
      </c>
      <c r="G22" s="317"/>
      <c r="H22" s="317"/>
      <c r="I22" s="317"/>
      <c r="J22" s="317"/>
      <c r="K22" s="315"/>
    </row>
    <row r="23" s="1" customFormat="1" ht="15" customHeight="1">
      <c r="B23" s="318"/>
      <c r="C23" s="319"/>
      <c r="D23" s="319"/>
      <c r="E23" s="321" t="s">
        <v>805</v>
      </c>
      <c r="F23" s="317" t="s">
        <v>806</v>
      </c>
      <c r="G23" s="317"/>
      <c r="H23" s="317"/>
      <c r="I23" s="317"/>
      <c r="J23" s="317"/>
      <c r="K23" s="315"/>
    </row>
    <row r="24" s="1" customFormat="1" ht="12.75" customHeight="1">
      <c r="B24" s="318"/>
      <c r="C24" s="319"/>
      <c r="D24" s="319"/>
      <c r="E24" s="319"/>
      <c r="F24" s="319"/>
      <c r="G24" s="319"/>
      <c r="H24" s="319"/>
      <c r="I24" s="319"/>
      <c r="J24" s="319"/>
      <c r="K24" s="315"/>
    </row>
    <row r="25" s="1" customFormat="1" ht="15" customHeight="1">
      <c r="B25" s="318"/>
      <c r="C25" s="317" t="s">
        <v>807</v>
      </c>
      <c r="D25" s="317"/>
      <c r="E25" s="317"/>
      <c r="F25" s="317"/>
      <c r="G25" s="317"/>
      <c r="H25" s="317"/>
      <c r="I25" s="317"/>
      <c r="J25" s="317"/>
      <c r="K25" s="315"/>
    </row>
    <row r="26" s="1" customFormat="1" ht="15" customHeight="1">
      <c r="B26" s="318"/>
      <c r="C26" s="317" t="s">
        <v>808</v>
      </c>
      <c r="D26" s="317"/>
      <c r="E26" s="317"/>
      <c r="F26" s="317"/>
      <c r="G26" s="317"/>
      <c r="H26" s="317"/>
      <c r="I26" s="317"/>
      <c r="J26" s="317"/>
      <c r="K26" s="315"/>
    </row>
    <row r="27" s="1" customFormat="1" ht="15" customHeight="1">
      <c r="B27" s="318"/>
      <c r="C27" s="317"/>
      <c r="D27" s="317" t="s">
        <v>809</v>
      </c>
      <c r="E27" s="317"/>
      <c r="F27" s="317"/>
      <c r="G27" s="317"/>
      <c r="H27" s="317"/>
      <c r="I27" s="317"/>
      <c r="J27" s="317"/>
      <c r="K27" s="315"/>
    </row>
    <row r="28" s="1" customFormat="1" ht="15" customHeight="1">
      <c r="B28" s="318"/>
      <c r="C28" s="319"/>
      <c r="D28" s="317" t="s">
        <v>810</v>
      </c>
      <c r="E28" s="317"/>
      <c r="F28" s="317"/>
      <c r="G28" s="317"/>
      <c r="H28" s="317"/>
      <c r="I28" s="317"/>
      <c r="J28" s="317"/>
      <c r="K28" s="315"/>
    </row>
    <row r="29" s="1" customFormat="1" ht="12.75" customHeight="1">
      <c r="B29" s="318"/>
      <c r="C29" s="319"/>
      <c r="D29" s="319"/>
      <c r="E29" s="319"/>
      <c r="F29" s="319"/>
      <c r="G29" s="319"/>
      <c r="H29" s="319"/>
      <c r="I29" s="319"/>
      <c r="J29" s="319"/>
      <c r="K29" s="315"/>
    </row>
    <row r="30" s="1" customFormat="1" ht="15" customHeight="1">
      <c r="B30" s="318"/>
      <c r="C30" s="319"/>
      <c r="D30" s="317" t="s">
        <v>811</v>
      </c>
      <c r="E30" s="317"/>
      <c r="F30" s="317"/>
      <c r="G30" s="317"/>
      <c r="H30" s="317"/>
      <c r="I30" s="317"/>
      <c r="J30" s="317"/>
      <c r="K30" s="315"/>
    </row>
    <row r="31" s="1" customFormat="1" ht="15" customHeight="1">
      <c r="B31" s="318"/>
      <c r="C31" s="319"/>
      <c r="D31" s="317" t="s">
        <v>812</v>
      </c>
      <c r="E31" s="317"/>
      <c r="F31" s="317"/>
      <c r="G31" s="317"/>
      <c r="H31" s="317"/>
      <c r="I31" s="317"/>
      <c r="J31" s="317"/>
      <c r="K31" s="315"/>
    </row>
    <row r="32" s="1" customFormat="1" ht="12.75" customHeight="1">
      <c r="B32" s="318"/>
      <c r="C32" s="319"/>
      <c r="D32" s="319"/>
      <c r="E32" s="319"/>
      <c r="F32" s="319"/>
      <c r="G32" s="319"/>
      <c r="H32" s="319"/>
      <c r="I32" s="319"/>
      <c r="J32" s="319"/>
      <c r="K32" s="315"/>
    </row>
    <row r="33" s="1" customFormat="1" ht="15" customHeight="1">
      <c r="B33" s="318"/>
      <c r="C33" s="319"/>
      <c r="D33" s="317" t="s">
        <v>813</v>
      </c>
      <c r="E33" s="317"/>
      <c r="F33" s="317"/>
      <c r="G33" s="317"/>
      <c r="H33" s="317"/>
      <c r="I33" s="317"/>
      <c r="J33" s="317"/>
      <c r="K33" s="315"/>
    </row>
    <row r="34" s="1" customFormat="1" ht="15" customHeight="1">
      <c r="B34" s="318"/>
      <c r="C34" s="319"/>
      <c r="D34" s="317" t="s">
        <v>814</v>
      </c>
      <c r="E34" s="317"/>
      <c r="F34" s="317"/>
      <c r="G34" s="317"/>
      <c r="H34" s="317"/>
      <c r="I34" s="317"/>
      <c r="J34" s="317"/>
      <c r="K34" s="315"/>
    </row>
    <row r="35" s="1" customFormat="1" ht="15" customHeight="1">
      <c r="B35" s="318"/>
      <c r="C35" s="319"/>
      <c r="D35" s="317" t="s">
        <v>815</v>
      </c>
      <c r="E35" s="317"/>
      <c r="F35" s="317"/>
      <c r="G35" s="317"/>
      <c r="H35" s="317"/>
      <c r="I35" s="317"/>
      <c r="J35" s="317"/>
      <c r="K35" s="315"/>
    </row>
    <row r="36" s="1" customFormat="1" ht="15" customHeight="1">
      <c r="B36" s="318"/>
      <c r="C36" s="319"/>
      <c r="D36" s="317"/>
      <c r="E36" s="320" t="s">
        <v>118</v>
      </c>
      <c r="F36" s="317"/>
      <c r="G36" s="317" t="s">
        <v>816</v>
      </c>
      <c r="H36" s="317"/>
      <c r="I36" s="317"/>
      <c r="J36" s="317"/>
      <c r="K36" s="315"/>
    </row>
    <row r="37" s="1" customFormat="1" ht="30.75" customHeight="1">
      <c r="B37" s="318"/>
      <c r="C37" s="319"/>
      <c r="D37" s="317"/>
      <c r="E37" s="320" t="s">
        <v>817</v>
      </c>
      <c r="F37" s="317"/>
      <c r="G37" s="317" t="s">
        <v>818</v>
      </c>
      <c r="H37" s="317"/>
      <c r="I37" s="317"/>
      <c r="J37" s="317"/>
      <c r="K37" s="315"/>
    </row>
    <row r="38" s="1" customFormat="1" ht="15" customHeight="1">
      <c r="B38" s="318"/>
      <c r="C38" s="319"/>
      <c r="D38" s="317"/>
      <c r="E38" s="320" t="s">
        <v>60</v>
      </c>
      <c r="F38" s="317"/>
      <c r="G38" s="317" t="s">
        <v>819</v>
      </c>
      <c r="H38" s="317"/>
      <c r="I38" s="317"/>
      <c r="J38" s="317"/>
      <c r="K38" s="315"/>
    </row>
    <row r="39" s="1" customFormat="1" ht="15" customHeight="1">
      <c r="B39" s="318"/>
      <c r="C39" s="319"/>
      <c r="D39" s="317"/>
      <c r="E39" s="320" t="s">
        <v>61</v>
      </c>
      <c r="F39" s="317"/>
      <c r="G39" s="317" t="s">
        <v>820</v>
      </c>
      <c r="H39" s="317"/>
      <c r="I39" s="317"/>
      <c r="J39" s="317"/>
      <c r="K39" s="315"/>
    </row>
    <row r="40" s="1" customFormat="1" ht="15" customHeight="1">
      <c r="B40" s="318"/>
      <c r="C40" s="319"/>
      <c r="D40" s="317"/>
      <c r="E40" s="320" t="s">
        <v>119</v>
      </c>
      <c r="F40" s="317"/>
      <c r="G40" s="317" t="s">
        <v>821</v>
      </c>
      <c r="H40" s="317"/>
      <c r="I40" s="317"/>
      <c r="J40" s="317"/>
      <c r="K40" s="315"/>
    </row>
    <row r="41" s="1" customFormat="1" ht="15" customHeight="1">
      <c r="B41" s="318"/>
      <c r="C41" s="319"/>
      <c r="D41" s="317"/>
      <c r="E41" s="320" t="s">
        <v>120</v>
      </c>
      <c r="F41" s="317"/>
      <c r="G41" s="317" t="s">
        <v>822</v>
      </c>
      <c r="H41" s="317"/>
      <c r="I41" s="317"/>
      <c r="J41" s="317"/>
      <c r="K41" s="315"/>
    </row>
    <row r="42" s="1" customFormat="1" ht="15" customHeight="1">
      <c r="B42" s="318"/>
      <c r="C42" s="319"/>
      <c r="D42" s="317"/>
      <c r="E42" s="320" t="s">
        <v>823</v>
      </c>
      <c r="F42" s="317"/>
      <c r="G42" s="317" t="s">
        <v>824</v>
      </c>
      <c r="H42" s="317"/>
      <c r="I42" s="317"/>
      <c r="J42" s="317"/>
      <c r="K42" s="315"/>
    </row>
    <row r="43" s="1" customFormat="1" ht="15" customHeight="1">
      <c r="B43" s="318"/>
      <c r="C43" s="319"/>
      <c r="D43" s="317"/>
      <c r="E43" s="320"/>
      <c r="F43" s="317"/>
      <c r="G43" s="317" t="s">
        <v>825</v>
      </c>
      <c r="H43" s="317"/>
      <c r="I43" s="317"/>
      <c r="J43" s="317"/>
      <c r="K43" s="315"/>
    </row>
    <row r="44" s="1" customFormat="1" ht="15" customHeight="1">
      <c r="B44" s="318"/>
      <c r="C44" s="319"/>
      <c r="D44" s="317"/>
      <c r="E44" s="320" t="s">
        <v>826</v>
      </c>
      <c r="F44" s="317"/>
      <c r="G44" s="317" t="s">
        <v>827</v>
      </c>
      <c r="H44" s="317"/>
      <c r="I44" s="317"/>
      <c r="J44" s="317"/>
      <c r="K44" s="315"/>
    </row>
    <row r="45" s="1" customFormat="1" ht="15" customHeight="1">
      <c r="B45" s="318"/>
      <c r="C45" s="319"/>
      <c r="D45" s="317"/>
      <c r="E45" s="320" t="s">
        <v>122</v>
      </c>
      <c r="F45" s="317"/>
      <c r="G45" s="317" t="s">
        <v>828</v>
      </c>
      <c r="H45" s="317"/>
      <c r="I45" s="317"/>
      <c r="J45" s="317"/>
      <c r="K45" s="315"/>
    </row>
    <row r="46" s="1" customFormat="1" ht="12.75" customHeight="1">
      <c r="B46" s="318"/>
      <c r="C46" s="319"/>
      <c r="D46" s="317"/>
      <c r="E46" s="317"/>
      <c r="F46" s="317"/>
      <c r="G46" s="317"/>
      <c r="H46" s="317"/>
      <c r="I46" s="317"/>
      <c r="J46" s="317"/>
      <c r="K46" s="315"/>
    </row>
    <row r="47" s="1" customFormat="1" ht="15" customHeight="1">
      <c r="B47" s="318"/>
      <c r="C47" s="319"/>
      <c r="D47" s="317" t="s">
        <v>829</v>
      </c>
      <c r="E47" s="317"/>
      <c r="F47" s="317"/>
      <c r="G47" s="317"/>
      <c r="H47" s="317"/>
      <c r="I47" s="317"/>
      <c r="J47" s="317"/>
      <c r="K47" s="315"/>
    </row>
    <row r="48" s="1" customFormat="1" ht="15" customHeight="1">
      <c r="B48" s="318"/>
      <c r="C48" s="319"/>
      <c r="D48" s="319"/>
      <c r="E48" s="317" t="s">
        <v>830</v>
      </c>
      <c r="F48" s="317"/>
      <c r="G48" s="317"/>
      <c r="H48" s="317"/>
      <c r="I48" s="317"/>
      <c r="J48" s="317"/>
      <c r="K48" s="315"/>
    </row>
    <row r="49" s="1" customFormat="1" ht="15" customHeight="1">
      <c r="B49" s="318"/>
      <c r="C49" s="319"/>
      <c r="D49" s="319"/>
      <c r="E49" s="317" t="s">
        <v>831</v>
      </c>
      <c r="F49" s="317"/>
      <c r="G49" s="317"/>
      <c r="H49" s="317"/>
      <c r="I49" s="317"/>
      <c r="J49" s="317"/>
      <c r="K49" s="315"/>
    </row>
    <row r="50" s="1" customFormat="1" ht="15" customHeight="1">
      <c r="B50" s="318"/>
      <c r="C50" s="319"/>
      <c r="D50" s="319"/>
      <c r="E50" s="317" t="s">
        <v>832</v>
      </c>
      <c r="F50" s="317"/>
      <c r="G50" s="317"/>
      <c r="H50" s="317"/>
      <c r="I50" s="317"/>
      <c r="J50" s="317"/>
      <c r="K50" s="315"/>
    </row>
    <row r="51" s="1" customFormat="1" ht="15" customHeight="1">
      <c r="B51" s="318"/>
      <c r="C51" s="319"/>
      <c r="D51" s="317" t="s">
        <v>833</v>
      </c>
      <c r="E51" s="317"/>
      <c r="F51" s="317"/>
      <c r="G51" s="317"/>
      <c r="H51" s="317"/>
      <c r="I51" s="317"/>
      <c r="J51" s="317"/>
      <c r="K51" s="315"/>
    </row>
    <row r="52" s="1" customFormat="1" ht="25.5" customHeight="1">
      <c r="B52" s="313"/>
      <c r="C52" s="314" t="s">
        <v>834</v>
      </c>
      <c r="D52" s="314"/>
      <c r="E52" s="314"/>
      <c r="F52" s="314"/>
      <c r="G52" s="314"/>
      <c r="H52" s="314"/>
      <c r="I52" s="314"/>
      <c r="J52" s="314"/>
      <c r="K52" s="315"/>
    </row>
    <row r="53" s="1" customFormat="1" ht="5.25" customHeight="1">
      <c r="B53" s="313"/>
      <c r="C53" s="316"/>
      <c r="D53" s="316"/>
      <c r="E53" s="316"/>
      <c r="F53" s="316"/>
      <c r="G53" s="316"/>
      <c r="H53" s="316"/>
      <c r="I53" s="316"/>
      <c r="J53" s="316"/>
      <c r="K53" s="315"/>
    </row>
    <row r="54" s="1" customFormat="1" ht="15" customHeight="1">
      <c r="B54" s="313"/>
      <c r="C54" s="317" t="s">
        <v>835</v>
      </c>
      <c r="D54" s="317"/>
      <c r="E54" s="317"/>
      <c r="F54" s="317"/>
      <c r="G54" s="317"/>
      <c r="H54" s="317"/>
      <c r="I54" s="317"/>
      <c r="J54" s="317"/>
      <c r="K54" s="315"/>
    </row>
    <row r="55" s="1" customFormat="1" ht="15" customHeight="1">
      <c r="B55" s="313"/>
      <c r="C55" s="317" t="s">
        <v>836</v>
      </c>
      <c r="D55" s="317"/>
      <c r="E55" s="317"/>
      <c r="F55" s="317"/>
      <c r="G55" s="317"/>
      <c r="H55" s="317"/>
      <c r="I55" s="317"/>
      <c r="J55" s="317"/>
      <c r="K55" s="315"/>
    </row>
    <row r="56" s="1" customFormat="1" ht="12.75" customHeight="1">
      <c r="B56" s="313"/>
      <c r="C56" s="317"/>
      <c r="D56" s="317"/>
      <c r="E56" s="317"/>
      <c r="F56" s="317"/>
      <c r="G56" s="317"/>
      <c r="H56" s="317"/>
      <c r="I56" s="317"/>
      <c r="J56" s="317"/>
      <c r="K56" s="315"/>
    </row>
    <row r="57" s="1" customFormat="1" ht="15" customHeight="1">
      <c r="B57" s="313"/>
      <c r="C57" s="317" t="s">
        <v>837</v>
      </c>
      <c r="D57" s="317"/>
      <c r="E57" s="317"/>
      <c r="F57" s="317"/>
      <c r="G57" s="317"/>
      <c r="H57" s="317"/>
      <c r="I57" s="317"/>
      <c r="J57" s="317"/>
      <c r="K57" s="315"/>
    </row>
    <row r="58" s="1" customFormat="1" ht="15" customHeight="1">
      <c r="B58" s="313"/>
      <c r="C58" s="319"/>
      <c r="D58" s="317" t="s">
        <v>838</v>
      </c>
      <c r="E58" s="317"/>
      <c r="F58" s="317"/>
      <c r="G58" s="317"/>
      <c r="H58" s="317"/>
      <c r="I58" s="317"/>
      <c r="J58" s="317"/>
      <c r="K58" s="315"/>
    </row>
    <row r="59" s="1" customFormat="1" ht="15" customHeight="1">
      <c r="B59" s="313"/>
      <c r="C59" s="319"/>
      <c r="D59" s="317" t="s">
        <v>839</v>
      </c>
      <c r="E59" s="317"/>
      <c r="F59" s="317"/>
      <c r="G59" s="317"/>
      <c r="H59" s="317"/>
      <c r="I59" s="317"/>
      <c r="J59" s="317"/>
      <c r="K59" s="315"/>
    </row>
    <row r="60" s="1" customFormat="1" ht="15" customHeight="1">
      <c r="B60" s="313"/>
      <c r="C60" s="319"/>
      <c r="D60" s="317" t="s">
        <v>840</v>
      </c>
      <c r="E60" s="317"/>
      <c r="F60" s="317"/>
      <c r="G60" s="317"/>
      <c r="H60" s="317"/>
      <c r="I60" s="317"/>
      <c r="J60" s="317"/>
      <c r="K60" s="315"/>
    </row>
    <row r="61" s="1" customFormat="1" ht="15" customHeight="1">
      <c r="B61" s="313"/>
      <c r="C61" s="319"/>
      <c r="D61" s="317" t="s">
        <v>841</v>
      </c>
      <c r="E61" s="317"/>
      <c r="F61" s="317"/>
      <c r="G61" s="317"/>
      <c r="H61" s="317"/>
      <c r="I61" s="317"/>
      <c r="J61" s="317"/>
      <c r="K61" s="315"/>
    </row>
    <row r="62" s="1" customFormat="1" ht="15" customHeight="1">
      <c r="B62" s="313"/>
      <c r="C62" s="319"/>
      <c r="D62" s="322" t="s">
        <v>842</v>
      </c>
      <c r="E62" s="322"/>
      <c r="F62" s="322"/>
      <c r="G62" s="322"/>
      <c r="H62" s="322"/>
      <c r="I62" s="322"/>
      <c r="J62" s="322"/>
      <c r="K62" s="315"/>
    </row>
    <row r="63" s="1" customFormat="1" ht="15" customHeight="1">
      <c r="B63" s="313"/>
      <c r="C63" s="319"/>
      <c r="D63" s="317" t="s">
        <v>843</v>
      </c>
      <c r="E63" s="317"/>
      <c r="F63" s="317"/>
      <c r="G63" s="317"/>
      <c r="H63" s="317"/>
      <c r="I63" s="317"/>
      <c r="J63" s="317"/>
      <c r="K63" s="315"/>
    </row>
    <row r="64" s="1" customFormat="1" ht="12.75" customHeight="1">
      <c r="B64" s="313"/>
      <c r="C64" s="319"/>
      <c r="D64" s="319"/>
      <c r="E64" s="323"/>
      <c r="F64" s="319"/>
      <c r="G64" s="319"/>
      <c r="H64" s="319"/>
      <c r="I64" s="319"/>
      <c r="J64" s="319"/>
      <c r="K64" s="315"/>
    </row>
    <row r="65" s="1" customFormat="1" ht="15" customHeight="1">
      <c r="B65" s="313"/>
      <c r="C65" s="319"/>
      <c r="D65" s="317" t="s">
        <v>844</v>
      </c>
      <c r="E65" s="317"/>
      <c r="F65" s="317"/>
      <c r="G65" s="317"/>
      <c r="H65" s="317"/>
      <c r="I65" s="317"/>
      <c r="J65" s="317"/>
      <c r="K65" s="315"/>
    </row>
    <row r="66" s="1" customFormat="1" ht="15" customHeight="1">
      <c r="B66" s="313"/>
      <c r="C66" s="319"/>
      <c r="D66" s="322" t="s">
        <v>845</v>
      </c>
      <c r="E66" s="322"/>
      <c r="F66" s="322"/>
      <c r="G66" s="322"/>
      <c r="H66" s="322"/>
      <c r="I66" s="322"/>
      <c r="J66" s="322"/>
      <c r="K66" s="315"/>
    </row>
    <row r="67" s="1" customFormat="1" ht="15" customHeight="1">
      <c r="B67" s="313"/>
      <c r="C67" s="319"/>
      <c r="D67" s="317" t="s">
        <v>846</v>
      </c>
      <c r="E67" s="317"/>
      <c r="F67" s="317"/>
      <c r="G67" s="317"/>
      <c r="H67" s="317"/>
      <c r="I67" s="317"/>
      <c r="J67" s="317"/>
      <c r="K67" s="315"/>
    </row>
    <row r="68" s="1" customFormat="1" ht="15" customHeight="1">
      <c r="B68" s="313"/>
      <c r="C68" s="319"/>
      <c r="D68" s="317" t="s">
        <v>847</v>
      </c>
      <c r="E68" s="317"/>
      <c r="F68" s="317"/>
      <c r="G68" s="317"/>
      <c r="H68" s="317"/>
      <c r="I68" s="317"/>
      <c r="J68" s="317"/>
      <c r="K68" s="315"/>
    </row>
    <row r="69" s="1" customFormat="1" ht="15" customHeight="1">
      <c r="B69" s="313"/>
      <c r="C69" s="319"/>
      <c r="D69" s="317" t="s">
        <v>848</v>
      </c>
      <c r="E69" s="317"/>
      <c r="F69" s="317"/>
      <c r="G69" s="317"/>
      <c r="H69" s="317"/>
      <c r="I69" s="317"/>
      <c r="J69" s="317"/>
      <c r="K69" s="315"/>
    </row>
    <row r="70" s="1" customFormat="1" ht="15" customHeight="1">
      <c r="B70" s="313"/>
      <c r="C70" s="319"/>
      <c r="D70" s="317" t="s">
        <v>849</v>
      </c>
      <c r="E70" s="317"/>
      <c r="F70" s="317"/>
      <c r="G70" s="317"/>
      <c r="H70" s="317"/>
      <c r="I70" s="317"/>
      <c r="J70" s="317"/>
      <c r="K70" s="315"/>
    </row>
    <row r="71" s="1" customFormat="1" ht="12.75" customHeight="1">
      <c r="B71" s="324"/>
      <c r="C71" s="325"/>
      <c r="D71" s="325"/>
      <c r="E71" s="325"/>
      <c r="F71" s="325"/>
      <c r="G71" s="325"/>
      <c r="H71" s="325"/>
      <c r="I71" s="325"/>
      <c r="J71" s="325"/>
      <c r="K71" s="326"/>
    </row>
    <row r="72" s="1" customFormat="1" ht="18.75" customHeight="1">
      <c r="B72" s="327"/>
      <c r="C72" s="327"/>
      <c r="D72" s="327"/>
      <c r="E72" s="327"/>
      <c r="F72" s="327"/>
      <c r="G72" s="327"/>
      <c r="H72" s="327"/>
      <c r="I72" s="327"/>
      <c r="J72" s="327"/>
      <c r="K72" s="328"/>
    </row>
    <row r="73" s="1" customFormat="1" ht="18.75" customHeight="1">
      <c r="B73" s="328"/>
      <c r="C73" s="328"/>
      <c r="D73" s="328"/>
      <c r="E73" s="328"/>
      <c r="F73" s="328"/>
      <c r="G73" s="328"/>
      <c r="H73" s="328"/>
      <c r="I73" s="328"/>
      <c r="J73" s="328"/>
      <c r="K73" s="328"/>
    </row>
    <row r="74" s="1" customFormat="1" ht="7.5" customHeight="1">
      <c r="B74" s="329"/>
      <c r="C74" s="330"/>
      <c r="D74" s="330"/>
      <c r="E74" s="330"/>
      <c r="F74" s="330"/>
      <c r="G74" s="330"/>
      <c r="H74" s="330"/>
      <c r="I74" s="330"/>
      <c r="J74" s="330"/>
      <c r="K74" s="331"/>
    </row>
    <row r="75" s="1" customFormat="1" ht="45" customHeight="1">
      <c r="B75" s="332"/>
      <c r="C75" s="333" t="s">
        <v>850</v>
      </c>
      <c r="D75" s="333"/>
      <c r="E75" s="333"/>
      <c r="F75" s="333"/>
      <c r="G75" s="333"/>
      <c r="H75" s="333"/>
      <c r="I75" s="333"/>
      <c r="J75" s="333"/>
      <c r="K75" s="334"/>
    </row>
    <row r="76" s="1" customFormat="1" ht="17.25" customHeight="1">
      <c r="B76" s="332"/>
      <c r="C76" s="335" t="s">
        <v>851</v>
      </c>
      <c r="D76" s="335"/>
      <c r="E76" s="335"/>
      <c r="F76" s="335" t="s">
        <v>852</v>
      </c>
      <c r="G76" s="336"/>
      <c r="H76" s="335" t="s">
        <v>61</v>
      </c>
      <c r="I76" s="335" t="s">
        <v>64</v>
      </c>
      <c r="J76" s="335" t="s">
        <v>853</v>
      </c>
      <c r="K76" s="334"/>
    </row>
    <row r="77" s="1" customFormat="1" ht="17.25" customHeight="1">
      <c r="B77" s="332"/>
      <c r="C77" s="337" t="s">
        <v>854</v>
      </c>
      <c r="D77" s="337"/>
      <c r="E77" s="337"/>
      <c r="F77" s="338" t="s">
        <v>855</v>
      </c>
      <c r="G77" s="339"/>
      <c r="H77" s="337"/>
      <c r="I77" s="337"/>
      <c r="J77" s="337" t="s">
        <v>856</v>
      </c>
      <c r="K77" s="334"/>
    </row>
    <row r="78" s="1" customFormat="1" ht="5.25" customHeight="1">
      <c r="B78" s="332"/>
      <c r="C78" s="340"/>
      <c r="D78" s="340"/>
      <c r="E78" s="340"/>
      <c r="F78" s="340"/>
      <c r="G78" s="341"/>
      <c r="H78" s="340"/>
      <c r="I78" s="340"/>
      <c r="J78" s="340"/>
      <c r="K78" s="334"/>
    </row>
    <row r="79" s="1" customFormat="1" ht="15" customHeight="1">
      <c r="B79" s="332"/>
      <c r="C79" s="320" t="s">
        <v>60</v>
      </c>
      <c r="D79" s="342"/>
      <c r="E79" s="342"/>
      <c r="F79" s="343" t="s">
        <v>857</v>
      </c>
      <c r="G79" s="344"/>
      <c r="H79" s="320" t="s">
        <v>858</v>
      </c>
      <c r="I79" s="320" t="s">
        <v>859</v>
      </c>
      <c r="J79" s="320">
        <v>20</v>
      </c>
      <c r="K79" s="334"/>
    </row>
    <row r="80" s="1" customFormat="1" ht="15" customHeight="1">
      <c r="B80" s="332"/>
      <c r="C80" s="320" t="s">
        <v>860</v>
      </c>
      <c r="D80" s="320"/>
      <c r="E80" s="320"/>
      <c r="F80" s="343" t="s">
        <v>857</v>
      </c>
      <c r="G80" s="344"/>
      <c r="H80" s="320" t="s">
        <v>861</v>
      </c>
      <c r="I80" s="320" t="s">
        <v>859</v>
      </c>
      <c r="J80" s="320">
        <v>120</v>
      </c>
      <c r="K80" s="334"/>
    </row>
    <row r="81" s="1" customFormat="1" ht="15" customHeight="1">
      <c r="B81" s="345"/>
      <c r="C81" s="320" t="s">
        <v>862</v>
      </c>
      <c r="D81" s="320"/>
      <c r="E81" s="320"/>
      <c r="F81" s="343" t="s">
        <v>762</v>
      </c>
      <c r="G81" s="344"/>
      <c r="H81" s="320" t="s">
        <v>863</v>
      </c>
      <c r="I81" s="320" t="s">
        <v>859</v>
      </c>
      <c r="J81" s="320">
        <v>50</v>
      </c>
      <c r="K81" s="334"/>
    </row>
    <row r="82" s="1" customFormat="1" ht="15" customHeight="1">
      <c r="B82" s="345"/>
      <c r="C82" s="320" t="s">
        <v>864</v>
      </c>
      <c r="D82" s="320"/>
      <c r="E82" s="320"/>
      <c r="F82" s="343" t="s">
        <v>857</v>
      </c>
      <c r="G82" s="344"/>
      <c r="H82" s="320" t="s">
        <v>865</v>
      </c>
      <c r="I82" s="320" t="s">
        <v>866</v>
      </c>
      <c r="J82" s="320"/>
      <c r="K82" s="334"/>
    </row>
    <row r="83" s="1" customFormat="1" ht="15" customHeight="1">
      <c r="B83" s="345"/>
      <c r="C83" s="346" t="s">
        <v>867</v>
      </c>
      <c r="D83" s="346"/>
      <c r="E83" s="346"/>
      <c r="F83" s="347" t="s">
        <v>762</v>
      </c>
      <c r="G83" s="346"/>
      <c r="H83" s="346" t="s">
        <v>868</v>
      </c>
      <c r="I83" s="346" t="s">
        <v>859</v>
      </c>
      <c r="J83" s="346">
        <v>15</v>
      </c>
      <c r="K83" s="334"/>
    </row>
    <row r="84" s="1" customFormat="1" ht="15" customHeight="1">
      <c r="B84" s="345"/>
      <c r="C84" s="346" t="s">
        <v>869</v>
      </c>
      <c r="D84" s="346"/>
      <c r="E84" s="346"/>
      <c r="F84" s="347" t="s">
        <v>762</v>
      </c>
      <c r="G84" s="346"/>
      <c r="H84" s="346" t="s">
        <v>870</v>
      </c>
      <c r="I84" s="346" t="s">
        <v>859</v>
      </c>
      <c r="J84" s="346">
        <v>15</v>
      </c>
      <c r="K84" s="334"/>
    </row>
    <row r="85" s="1" customFormat="1" ht="15" customHeight="1">
      <c r="B85" s="345"/>
      <c r="C85" s="346" t="s">
        <v>871</v>
      </c>
      <c r="D85" s="346"/>
      <c r="E85" s="346"/>
      <c r="F85" s="347" t="s">
        <v>762</v>
      </c>
      <c r="G85" s="346"/>
      <c r="H85" s="346" t="s">
        <v>872</v>
      </c>
      <c r="I85" s="346" t="s">
        <v>859</v>
      </c>
      <c r="J85" s="346">
        <v>20</v>
      </c>
      <c r="K85" s="334"/>
    </row>
    <row r="86" s="1" customFormat="1" ht="15" customHeight="1">
      <c r="B86" s="345"/>
      <c r="C86" s="346" t="s">
        <v>873</v>
      </c>
      <c r="D86" s="346"/>
      <c r="E86" s="346"/>
      <c r="F86" s="347" t="s">
        <v>762</v>
      </c>
      <c r="G86" s="346"/>
      <c r="H86" s="346" t="s">
        <v>874</v>
      </c>
      <c r="I86" s="346" t="s">
        <v>859</v>
      </c>
      <c r="J86" s="346">
        <v>20</v>
      </c>
      <c r="K86" s="334"/>
    </row>
    <row r="87" s="1" customFormat="1" ht="15" customHeight="1">
      <c r="B87" s="345"/>
      <c r="C87" s="320" t="s">
        <v>875</v>
      </c>
      <c r="D87" s="320"/>
      <c r="E87" s="320"/>
      <c r="F87" s="343" t="s">
        <v>762</v>
      </c>
      <c r="G87" s="344"/>
      <c r="H87" s="320" t="s">
        <v>876</v>
      </c>
      <c r="I87" s="320" t="s">
        <v>859</v>
      </c>
      <c r="J87" s="320">
        <v>50</v>
      </c>
      <c r="K87" s="334"/>
    </row>
    <row r="88" s="1" customFormat="1" ht="15" customHeight="1">
      <c r="B88" s="345"/>
      <c r="C88" s="320" t="s">
        <v>877</v>
      </c>
      <c r="D88" s="320"/>
      <c r="E88" s="320"/>
      <c r="F88" s="343" t="s">
        <v>762</v>
      </c>
      <c r="G88" s="344"/>
      <c r="H88" s="320" t="s">
        <v>878</v>
      </c>
      <c r="I88" s="320" t="s">
        <v>859</v>
      </c>
      <c r="J88" s="320">
        <v>20</v>
      </c>
      <c r="K88" s="334"/>
    </row>
    <row r="89" s="1" customFormat="1" ht="15" customHeight="1">
      <c r="B89" s="345"/>
      <c r="C89" s="320" t="s">
        <v>879</v>
      </c>
      <c r="D89" s="320"/>
      <c r="E89" s="320"/>
      <c r="F89" s="343" t="s">
        <v>762</v>
      </c>
      <c r="G89" s="344"/>
      <c r="H89" s="320" t="s">
        <v>880</v>
      </c>
      <c r="I89" s="320" t="s">
        <v>859</v>
      </c>
      <c r="J89" s="320">
        <v>20</v>
      </c>
      <c r="K89" s="334"/>
    </row>
    <row r="90" s="1" customFormat="1" ht="15" customHeight="1">
      <c r="B90" s="345"/>
      <c r="C90" s="320" t="s">
        <v>881</v>
      </c>
      <c r="D90" s="320"/>
      <c r="E90" s="320"/>
      <c r="F90" s="343" t="s">
        <v>762</v>
      </c>
      <c r="G90" s="344"/>
      <c r="H90" s="320" t="s">
        <v>882</v>
      </c>
      <c r="I90" s="320" t="s">
        <v>859</v>
      </c>
      <c r="J90" s="320">
        <v>50</v>
      </c>
      <c r="K90" s="334"/>
    </row>
    <row r="91" s="1" customFormat="1" ht="15" customHeight="1">
      <c r="B91" s="345"/>
      <c r="C91" s="320" t="s">
        <v>883</v>
      </c>
      <c r="D91" s="320"/>
      <c r="E91" s="320"/>
      <c r="F91" s="343" t="s">
        <v>762</v>
      </c>
      <c r="G91" s="344"/>
      <c r="H91" s="320" t="s">
        <v>883</v>
      </c>
      <c r="I91" s="320" t="s">
        <v>859</v>
      </c>
      <c r="J91" s="320">
        <v>50</v>
      </c>
      <c r="K91" s="334"/>
    </row>
    <row r="92" s="1" customFormat="1" ht="15" customHeight="1">
      <c r="B92" s="345"/>
      <c r="C92" s="320" t="s">
        <v>884</v>
      </c>
      <c r="D92" s="320"/>
      <c r="E92" s="320"/>
      <c r="F92" s="343" t="s">
        <v>762</v>
      </c>
      <c r="G92" s="344"/>
      <c r="H92" s="320" t="s">
        <v>885</v>
      </c>
      <c r="I92" s="320" t="s">
        <v>859</v>
      </c>
      <c r="J92" s="320">
        <v>255</v>
      </c>
      <c r="K92" s="334"/>
    </row>
    <row r="93" s="1" customFormat="1" ht="15" customHeight="1">
      <c r="B93" s="345"/>
      <c r="C93" s="320" t="s">
        <v>886</v>
      </c>
      <c r="D93" s="320"/>
      <c r="E93" s="320"/>
      <c r="F93" s="343" t="s">
        <v>857</v>
      </c>
      <c r="G93" s="344"/>
      <c r="H93" s="320" t="s">
        <v>887</v>
      </c>
      <c r="I93" s="320" t="s">
        <v>888</v>
      </c>
      <c r="J93" s="320"/>
      <c r="K93" s="334"/>
    </row>
    <row r="94" s="1" customFormat="1" ht="15" customHeight="1">
      <c r="B94" s="345"/>
      <c r="C94" s="320" t="s">
        <v>889</v>
      </c>
      <c r="D94" s="320"/>
      <c r="E94" s="320"/>
      <c r="F94" s="343" t="s">
        <v>857</v>
      </c>
      <c r="G94" s="344"/>
      <c r="H94" s="320" t="s">
        <v>890</v>
      </c>
      <c r="I94" s="320" t="s">
        <v>891</v>
      </c>
      <c r="J94" s="320"/>
      <c r="K94" s="334"/>
    </row>
    <row r="95" s="1" customFormat="1" ht="15" customHeight="1">
      <c r="B95" s="345"/>
      <c r="C95" s="320" t="s">
        <v>892</v>
      </c>
      <c r="D95" s="320"/>
      <c r="E95" s="320"/>
      <c r="F95" s="343" t="s">
        <v>857</v>
      </c>
      <c r="G95" s="344"/>
      <c r="H95" s="320" t="s">
        <v>892</v>
      </c>
      <c r="I95" s="320" t="s">
        <v>891</v>
      </c>
      <c r="J95" s="320"/>
      <c r="K95" s="334"/>
    </row>
    <row r="96" s="1" customFormat="1" ht="15" customHeight="1">
      <c r="B96" s="345"/>
      <c r="C96" s="320" t="s">
        <v>45</v>
      </c>
      <c r="D96" s="320"/>
      <c r="E96" s="320"/>
      <c r="F96" s="343" t="s">
        <v>857</v>
      </c>
      <c r="G96" s="344"/>
      <c r="H96" s="320" t="s">
        <v>893</v>
      </c>
      <c r="I96" s="320" t="s">
        <v>891</v>
      </c>
      <c r="J96" s="320"/>
      <c r="K96" s="334"/>
    </row>
    <row r="97" s="1" customFormat="1" ht="15" customHeight="1">
      <c r="B97" s="345"/>
      <c r="C97" s="320" t="s">
        <v>55</v>
      </c>
      <c r="D97" s="320"/>
      <c r="E97" s="320"/>
      <c r="F97" s="343" t="s">
        <v>857</v>
      </c>
      <c r="G97" s="344"/>
      <c r="H97" s="320" t="s">
        <v>894</v>
      </c>
      <c r="I97" s="320" t="s">
        <v>891</v>
      </c>
      <c r="J97" s="320"/>
      <c r="K97" s="334"/>
    </row>
    <row r="98" s="1" customFormat="1" ht="15" customHeight="1">
      <c r="B98" s="348"/>
      <c r="C98" s="349"/>
      <c r="D98" s="349"/>
      <c r="E98" s="349"/>
      <c r="F98" s="349"/>
      <c r="G98" s="349"/>
      <c r="H98" s="349"/>
      <c r="I98" s="349"/>
      <c r="J98" s="349"/>
      <c r="K98" s="350"/>
    </row>
    <row r="99" s="1" customFormat="1" ht="18.75" customHeight="1">
      <c r="B99" s="351"/>
      <c r="C99" s="352"/>
      <c r="D99" s="352"/>
      <c r="E99" s="352"/>
      <c r="F99" s="352"/>
      <c r="G99" s="352"/>
      <c r="H99" s="352"/>
      <c r="I99" s="352"/>
      <c r="J99" s="352"/>
      <c r="K99" s="351"/>
    </row>
    <row r="100" s="1" customFormat="1" ht="18.75" customHeight="1">
      <c r="B100" s="328"/>
      <c r="C100" s="328"/>
      <c r="D100" s="328"/>
      <c r="E100" s="328"/>
      <c r="F100" s="328"/>
      <c r="G100" s="328"/>
      <c r="H100" s="328"/>
      <c r="I100" s="328"/>
      <c r="J100" s="328"/>
      <c r="K100" s="328"/>
    </row>
    <row r="101" s="1" customFormat="1" ht="7.5" customHeight="1">
      <c r="B101" s="329"/>
      <c r="C101" s="330"/>
      <c r="D101" s="330"/>
      <c r="E101" s="330"/>
      <c r="F101" s="330"/>
      <c r="G101" s="330"/>
      <c r="H101" s="330"/>
      <c r="I101" s="330"/>
      <c r="J101" s="330"/>
      <c r="K101" s="331"/>
    </row>
    <row r="102" s="1" customFormat="1" ht="45" customHeight="1">
      <c r="B102" s="332"/>
      <c r="C102" s="333" t="s">
        <v>895</v>
      </c>
      <c r="D102" s="333"/>
      <c r="E102" s="333"/>
      <c r="F102" s="333"/>
      <c r="G102" s="333"/>
      <c r="H102" s="333"/>
      <c r="I102" s="333"/>
      <c r="J102" s="333"/>
      <c r="K102" s="334"/>
    </row>
    <row r="103" s="1" customFormat="1" ht="17.25" customHeight="1">
      <c r="B103" s="332"/>
      <c r="C103" s="335" t="s">
        <v>851</v>
      </c>
      <c r="D103" s="335"/>
      <c r="E103" s="335"/>
      <c r="F103" s="335" t="s">
        <v>852</v>
      </c>
      <c r="G103" s="336"/>
      <c r="H103" s="335" t="s">
        <v>61</v>
      </c>
      <c r="I103" s="335" t="s">
        <v>64</v>
      </c>
      <c r="J103" s="335" t="s">
        <v>853</v>
      </c>
      <c r="K103" s="334"/>
    </row>
    <row r="104" s="1" customFormat="1" ht="17.25" customHeight="1">
      <c r="B104" s="332"/>
      <c r="C104" s="337" t="s">
        <v>854</v>
      </c>
      <c r="D104" s="337"/>
      <c r="E104" s="337"/>
      <c r="F104" s="338" t="s">
        <v>855</v>
      </c>
      <c r="G104" s="339"/>
      <c r="H104" s="337"/>
      <c r="I104" s="337"/>
      <c r="J104" s="337" t="s">
        <v>856</v>
      </c>
      <c r="K104" s="334"/>
    </row>
    <row r="105" s="1" customFormat="1" ht="5.25" customHeight="1">
      <c r="B105" s="332"/>
      <c r="C105" s="335"/>
      <c r="D105" s="335"/>
      <c r="E105" s="335"/>
      <c r="F105" s="335"/>
      <c r="G105" s="353"/>
      <c r="H105" s="335"/>
      <c r="I105" s="335"/>
      <c r="J105" s="335"/>
      <c r="K105" s="334"/>
    </row>
    <row r="106" s="1" customFormat="1" ht="15" customHeight="1">
      <c r="B106" s="332"/>
      <c r="C106" s="320" t="s">
        <v>60</v>
      </c>
      <c r="D106" s="342"/>
      <c r="E106" s="342"/>
      <c r="F106" s="343" t="s">
        <v>857</v>
      </c>
      <c r="G106" s="320"/>
      <c r="H106" s="320" t="s">
        <v>896</v>
      </c>
      <c r="I106" s="320" t="s">
        <v>859</v>
      </c>
      <c r="J106" s="320">
        <v>20</v>
      </c>
      <c r="K106" s="334"/>
    </row>
    <row r="107" s="1" customFormat="1" ht="15" customHeight="1">
      <c r="B107" s="332"/>
      <c r="C107" s="320" t="s">
        <v>860</v>
      </c>
      <c r="D107" s="320"/>
      <c r="E107" s="320"/>
      <c r="F107" s="343" t="s">
        <v>857</v>
      </c>
      <c r="G107" s="320"/>
      <c r="H107" s="320" t="s">
        <v>896</v>
      </c>
      <c r="I107" s="320" t="s">
        <v>859</v>
      </c>
      <c r="J107" s="320">
        <v>120</v>
      </c>
      <c r="K107" s="334"/>
    </row>
    <row r="108" s="1" customFormat="1" ht="15" customHeight="1">
      <c r="B108" s="345"/>
      <c r="C108" s="320" t="s">
        <v>862</v>
      </c>
      <c r="D108" s="320"/>
      <c r="E108" s="320"/>
      <c r="F108" s="343" t="s">
        <v>762</v>
      </c>
      <c r="G108" s="320"/>
      <c r="H108" s="320" t="s">
        <v>896</v>
      </c>
      <c r="I108" s="320" t="s">
        <v>859</v>
      </c>
      <c r="J108" s="320">
        <v>50</v>
      </c>
      <c r="K108" s="334"/>
    </row>
    <row r="109" s="1" customFormat="1" ht="15" customHeight="1">
      <c r="B109" s="345"/>
      <c r="C109" s="320" t="s">
        <v>864</v>
      </c>
      <c r="D109" s="320"/>
      <c r="E109" s="320"/>
      <c r="F109" s="343" t="s">
        <v>857</v>
      </c>
      <c r="G109" s="320"/>
      <c r="H109" s="320" t="s">
        <v>896</v>
      </c>
      <c r="I109" s="320" t="s">
        <v>866</v>
      </c>
      <c r="J109" s="320"/>
      <c r="K109" s="334"/>
    </row>
    <row r="110" s="1" customFormat="1" ht="15" customHeight="1">
      <c r="B110" s="345"/>
      <c r="C110" s="320" t="s">
        <v>875</v>
      </c>
      <c r="D110" s="320"/>
      <c r="E110" s="320"/>
      <c r="F110" s="343" t="s">
        <v>762</v>
      </c>
      <c r="G110" s="320"/>
      <c r="H110" s="320" t="s">
        <v>896</v>
      </c>
      <c r="I110" s="320" t="s">
        <v>859</v>
      </c>
      <c r="J110" s="320">
        <v>50</v>
      </c>
      <c r="K110" s="334"/>
    </row>
    <row r="111" s="1" customFormat="1" ht="15" customHeight="1">
      <c r="B111" s="345"/>
      <c r="C111" s="320" t="s">
        <v>883</v>
      </c>
      <c r="D111" s="320"/>
      <c r="E111" s="320"/>
      <c r="F111" s="343" t="s">
        <v>762</v>
      </c>
      <c r="G111" s="320"/>
      <c r="H111" s="320" t="s">
        <v>896</v>
      </c>
      <c r="I111" s="320" t="s">
        <v>859</v>
      </c>
      <c r="J111" s="320">
        <v>50</v>
      </c>
      <c r="K111" s="334"/>
    </row>
    <row r="112" s="1" customFormat="1" ht="15" customHeight="1">
      <c r="B112" s="345"/>
      <c r="C112" s="320" t="s">
        <v>881</v>
      </c>
      <c r="D112" s="320"/>
      <c r="E112" s="320"/>
      <c r="F112" s="343" t="s">
        <v>762</v>
      </c>
      <c r="G112" s="320"/>
      <c r="H112" s="320" t="s">
        <v>896</v>
      </c>
      <c r="I112" s="320" t="s">
        <v>859</v>
      </c>
      <c r="J112" s="320">
        <v>50</v>
      </c>
      <c r="K112" s="334"/>
    </row>
    <row r="113" s="1" customFormat="1" ht="15" customHeight="1">
      <c r="B113" s="345"/>
      <c r="C113" s="320" t="s">
        <v>60</v>
      </c>
      <c r="D113" s="320"/>
      <c r="E113" s="320"/>
      <c r="F113" s="343" t="s">
        <v>857</v>
      </c>
      <c r="G113" s="320"/>
      <c r="H113" s="320" t="s">
        <v>897</v>
      </c>
      <c r="I113" s="320" t="s">
        <v>859</v>
      </c>
      <c r="J113" s="320">
        <v>20</v>
      </c>
      <c r="K113" s="334"/>
    </row>
    <row r="114" s="1" customFormat="1" ht="15" customHeight="1">
      <c r="B114" s="345"/>
      <c r="C114" s="320" t="s">
        <v>898</v>
      </c>
      <c r="D114" s="320"/>
      <c r="E114" s="320"/>
      <c r="F114" s="343" t="s">
        <v>857</v>
      </c>
      <c r="G114" s="320"/>
      <c r="H114" s="320" t="s">
        <v>899</v>
      </c>
      <c r="I114" s="320" t="s">
        <v>859</v>
      </c>
      <c r="J114" s="320">
        <v>120</v>
      </c>
      <c r="K114" s="334"/>
    </row>
    <row r="115" s="1" customFormat="1" ht="15" customHeight="1">
      <c r="B115" s="345"/>
      <c r="C115" s="320" t="s">
        <v>45</v>
      </c>
      <c r="D115" s="320"/>
      <c r="E115" s="320"/>
      <c r="F115" s="343" t="s">
        <v>857</v>
      </c>
      <c r="G115" s="320"/>
      <c r="H115" s="320" t="s">
        <v>900</v>
      </c>
      <c r="I115" s="320" t="s">
        <v>891</v>
      </c>
      <c r="J115" s="320"/>
      <c r="K115" s="334"/>
    </row>
    <row r="116" s="1" customFormat="1" ht="15" customHeight="1">
      <c r="B116" s="345"/>
      <c r="C116" s="320" t="s">
        <v>55</v>
      </c>
      <c r="D116" s="320"/>
      <c r="E116" s="320"/>
      <c r="F116" s="343" t="s">
        <v>857</v>
      </c>
      <c r="G116" s="320"/>
      <c r="H116" s="320" t="s">
        <v>901</v>
      </c>
      <c r="I116" s="320" t="s">
        <v>891</v>
      </c>
      <c r="J116" s="320"/>
      <c r="K116" s="334"/>
    </row>
    <row r="117" s="1" customFormat="1" ht="15" customHeight="1">
      <c r="B117" s="345"/>
      <c r="C117" s="320" t="s">
        <v>64</v>
      </c>
      <c r="D117" s="320"/>
      <c r="E117" s="320"/>
      <c r="F117" s="343" t="s">
        <v>857</v>
      </c>
      <c r="G117" s="320"/>
      <c r="H117" s="320" t="s">
        <v>902</v>
      </c>
      <c r="I117" s="320" t="s">
        <v>903</v>
      </c>
      <c r="J117" s="320"/>
      <c r="K117" s="334"/>
    </row>
    <row r="118" s="1" customFormat="1" ht="15" customHeight="1">
      <c r="B118" s="348"/>
      <c r="C118" s="354"/>
      <c r="D118" s="354"/>
      <c r="E118" s="354"/>
      <c r="F118" s="354"/>
      <c r="G118" s="354"/>
      <c r="H118" s="354"/>
      <c r="I118" s="354"/>
      <c r="J118" s="354"/>
      <c r="K118" s="350"/>
    </row>
    <row r="119" s="1" customFormat="1" ht="18.75" customHeight="1">
      <c r="B119" s="355"/>
      <c r="C119" s="356"/>
      <c r="D119" s="356"/>
      <c r="E119" s="356"/>
      <c r="F119" s="357"/>
      <c r="G119" s="356"/>
      <c r="H119" s="356"/>
      <c r="I119" s="356"/>
      <c r="J119" s="356"/>
      <c r="K119" s="355"/>
    </row>
    <row r="120" s="1" customFormat="1" ht="18.75" customHeight="1">
      <c r="B120" s="328"/>
      <c r="C120" s="328"/>
      <c r="D120" s="328"/>
      <c r="E120" s="328"/>
      <c r="F120" s="328"/>
      <c r="G120" s="328"/>
      <c r="H120" s="328"/>
      <c r="I120" s="328"/>
      <c r="J120" s="328"/>
      <c r="K120" s="328"/>
    </row>
    <row r="121" s="1" customFormat="1" ht="7.5" customHeight="1">
      <c r="B121" s="358"/>
      <c r="C121" s="359"/>
      <c r="D121" s="359"/>
      <c r="E121" s="359"/>
      <c r="F121" s="359"/>
      <c r="G121" s="359"/>
      <c r="H121" s="359"/>
      <c r="I121" s="359"/>
      <c r="J121" s="359"/>
      <c r="K121" s="360"/>
    </row>
    <row r="122" s="1" customFormat="1" ht="45" customHeight="1">
      <c r="B122" s="361"/>
      <c r="C122" s="311" t="s">
        <v>904</v>
      </c>
      <c r="D122" s="311"/>
      <c r="E122" s="311"/>
      <c r="F122" s="311"/>
      <c r="G122" s="311"/>
      <c r="H122" s="311"/>
      <c r="I122" s="311"/>
      <c r="J122" s="311"/>
      <c r="K122" s="362"/>
    </row>
    <row r="123" s="1" customFormat="1" ht="17.25" customHeight="1">
      <c r="B123" s="363"/>
      <c r="C123" s="335" t="s">
        <v>851</v>
      </c>
      <c r="D123" s="335"/>
      <c r="E123" s="335"/>
      <c r="F123" s="335" t="s">
        <v>852</v>
      </c>
      <c r="G123" s="336"/>
      <c r="H123" s="335" t="s">
        <v>61</v>
      </c>
      <c r="I123" s="335" t="s">
        <v>64</v>
      </c>
      <c r="J123" s="335" t="s">
        <v>853</v>
      </c>
      <c r="K123" s="364"/>
    </row>
    <row r="124" s="1" customFormat="1" ht="17.25" customHeight="1">
      <c r="B124" s="363"/>
      <c r="C124" s="337" t="s">
        <v>854</v>
      </c>
      <c r="D124" s="337"/>
      <c r="E124" s="337"/>
      <c r="F124" s="338" t="s">
        <v>855</v>
      </c>
      <c r="G124" s="339"/>
      <c r="H124" s="337"/>
      <c r="I124" s="337"/>
      <c r="J124" s="337" t="s">
        <v>856</v>
      </c>
      <c r="K124" s="364"/>
    </row>
    <row r="125" s="1" customFormat="1" ht="5.25" customHeight="1">
      <c r="B125" s="365"/>
      <c r="C125" s="340"/>
      <c r="D125" s="340"/>
      <c r="E125" s="340"/>
      <c r="F125" s="340"/>
      <c r="G125" s="366"/>
      <c r="H125" s="340"/>
      <c r="I125" s="340"/>
      <c r="J125" s="340"/>
      <c r="K125" s="367"/>
    </row>
    <row r="126" s="1" customFormat="1" ht="15" customHeight="1">
      <c r="B126" s="365"/>
      <c r="C126" s="320" t="s">
        <v>860</v>
      </c>
      <c r="D126" s="342"/>
      <c r="E126" s="342"/>
      <c r="F126" s="343" t="s">
        <v>857</v>
      </c>
      <c r="G126" s="320"/>
      <c r="H126" s="320" t="s">
        <v>896</v>
      </c>
      <c r="I126" s="320" t="s">
        <v>859</v>
      </c>
      <c r="J126" s="320">
        <v>120</v>
      </c>
      <c r="K126" s="368"/>
    </row>
    <row r="127" s="1" customFormat="1" ht="15" customHeight="1">
      <c r="B127" s="365"/>
      <c r="C127" s="320" t="s">
        <v>905</v>
      </c>
      <c r="D127" s="320"/>
      <c r="E127" s="320"/>
      <c r="F127" s="343" t="s">
        <v>857</v>
      </c>
      <c r="G127" s="320"/>
      <c r="H127" s="320" t="s">
        <v>906</v>
      </c>
      <c r="I127" s="320" t="s">
        <v>859</v>
      </c>
      <c r="J127" s="320" t="s">
        <v>907</v>
      </c>
      <c r="K127" s="368"/>
    </row>
    <row r="128" s="1" customFormat="1" ht="15" customHeight="1">
      <c r="B128" s="365"/>
      <c r="C128" s="320" t="s">
        <v>805</v>
      </c>
      <c r="D128" s="320"/>
      <c r="E128" s="320"/>
      <c r="F128" s="343" t="s">
        <v>857</v>
      </c>
      <c r="G128" s="320"/>
      <c r="H128" s="320" t="s">
        <v>908</v>
      </c>
      <c r="I128" s="320" t="s">
        <v>859</v>
      </c>
      <c r="J128" s="320" t="s">
        <v>907</v>
      </c>
      <c r="K128" s="368"/>
    </row>
    <row r="129" s="1" customFormat="1" ht="15" customHeight="1">
      <c r="B129" s="365"/>
      <c r="C129" s="320" t="s">
        <v>867</v>
      </c>
      <c r="D129" s="320"/>
      <c r="E129" s="320"/>
      <c r="F129" s="343" t="s">
        <v>762</v>
      </c>
      <c r="G129" s="320"/>
      <c r="H129" s="320" t="s">
        <v>868</v>
      </c>
      <c r="I129" s="320" t="s">
        <v>859</v>
      </c>
      <c r="J129" s="320">
        <v>15</v>
      </c>
      <c r="K129" s="368"/>
    </row>
    <row r="130" s="1" customFormat="1" ht="15" customHeight="1">
      <c r="B130" s="365"/>
      <c r="C130" s="346" t="s">
        <v>869</v>
      </c>
      <c r="D130" s="346"/>
      <c r="E130" s="346"/>
      <c r="F130" s="347" t="s">
        <v>762</v>
      </c>
      <c r="G130" s="346"/>
      <c r="H130" s="346" t="s">
        <v>870</v>
      </c>
      <c r="I130" s="346" t="s">
        <v>859</v>
      </c>
      <c r="J130" s="346">
        <v>15</v>
      </c>
      <c r="K130" s="368"/>
    </row>
    <row r="131" s="1" customFormat="1" ht="15" customHeight="1">
      <c r="B131" s="365"/>
      <c r="C131" s="346" t="s">
        <v>871</v>
      </c>
      <c r="D131" s="346"/>
      <c r="E131" s="346"/>
      <c r="F131" s="347" t="s">
        <v>762</v>
      </c>
      <c r="G131" s="346"/>
      <c r="H131" s="346" t="s">
        <v>872</v>
      </c>
      <c r="I131" s="346" t="s">
        <v>859</v>
      </c>
      <c r="J131" s="346">
        <v>20</v>
      </c>
      <c r="K131" s="368"/>
    </row>
    <row r="132" s="1" customFormat="1" ht="15" customHeight="1">
      <c r="B132" s="365"/>
      <c r="C132" s="346" t="s">
        <v>873</v>
      </c>
      <c r="D132" s="346"/>
      <c r="E132" s="346"/>
      <c r="F132" s="347" t="s">
        <v>762</v>
      </c>
      <c r="G132" s="346"/>
      <c r="H132" s="346" t="s">
        <v>874</v>
      </c>
      <c r="I132" s="346" t="s">
        <v>859</v>
      </c>
      <c r="J132" s="346">
        <v>20</v>
      </c>
      <c r="K132" s="368"/>
    </row>
    <row r="133" s="1" customFormat="1" ht="15" customHeight="1">
      <c r="B133" s="365"/>
      <c r="C133" s="320" t="s">
        <v>862</v>
      </c>
      <c r="D133" s="320"/>
      <c r="E133" s="320"/>
      <c r="F133" s="343" t="s">
        <v>762</v>
      </c>
      <c r="G133" s="320"/>
      <c r="H133" s="320" t="s">
        <v>896</v>
      </c>
      <c r="I133" s="320" t="s">
        <v>859</v>
      </c>
      <c r="J133" s="320">
        <v>50</v>
      </c>
      <c r="K133" s="368"/>
    </row>
    <row r="134" s="1" customFormat="1" ht="15" customHeight="1">
      <c r="B134" s="365"/>
      <c r="C134" s="320" t="s">
        <v>875</v>
      </c>
      <c r="D134" s="320"/>
      <c r="E134" s="320"/>
      <c r="F134" s="343" t="s">
        <v>762</v>
      </c>
      <c r="G134" s="320"/>
      <c r="H134" s="320" t="s">
        <v>896</v>
      </c>
      <c r="I134" s="320" t="s">
        <v>859</v>
      </c>
      <c r="J134" s="320">
        <v>50</v>
      </c>
      <c r="K134" s="368"/>
    </row>
    <row r="135" s="1" customFormat="1" ht="15" customHeight="1">
      <c r="B135" s="365"/>
      <c r="C135" s="320" t="s">
        <v>881</v>
      </c>
      <c r="D135" s="320"/>
      <c r="E135" s="320"/>
      <c r="F135" s="343" t="s">
        <v>762</v>
      </c>
      <c r="G135" s="320"/>
      <c r="H135" s="320" t="s">
        <v>896</v>
      </c>
      <c r="I135" s="320" t="s">
        <v>859</v>
      </c>
      <c r="J135" s="320">
        <v>50</v>
      </c>
      <c r="K135" s="368"/>
    </row>
    <row r="136" s="1" customFormat="1" ht="15" customHeight="1">
      <c r="B136" s="365"/>
      <c r="C136" s="320" t="s">
        <v>883</v>
      </c>
      <c r="D136" s="320"/>
      <c r="E136" s="320"/>
      <c r="F136" s="343" t="s">
        <v>762</v>
      </c>
      <c r="G136" s="320"/>
      <c r="H136" s="320" t="s">
        <v>896</v>
      </c>
      <c r="I136" s="320" t="s">
        <v>859</v>
      </c>
      <c r="J136" s="320">
        <v>50</v>
      </c>
      <c r="K136" s="368"/>
    </row>
    <row r="137" s="1" customFormat="1" ht="15" customHeight="1">
      <c r="B137" s="365"/>
      <c r="C137" s="320" t="s">
        <v>884</v>
      </c>
      <c r="D137" s="320"/>
      <c r="E137" s="320"/>
      <c r="F137" s="343" t="s">
        <v>762</v>
      </c>
      <c r="G137" s="320"/>
      <c r="H137" s="320" t="s">
        <v>909</v>
      </c>
      <c r="I137" s="320" t="s">
        <v>859</v>
      </c>
      <c r="J137" s="320">
        <v>255</v>
      </c>
      <c r="K137" s="368"/>
    </row>
    <row r="138" s="1" customFormat="1" ht="15" customHeight="1">
      <c r="B138" s="365"/>
      <c r="C138" s="320" t="s">
        <v>886</v>
      </c>
      <c r="D138" s="320"/>
      <c r="E138" s="320"/>
      <c r="F138" s="343" t="s">
        <v>857</v>
      </c>
      <c r="G138" s="320"/>
      <c r="H138" s="320" t="s">
        <v>910</v>
      </c>
      <c r="I138" s="320" t="s">
        <v>888</v>
      </c>
      <c r="J138" s="320"/>
      <c r="K138" s="368"/>
    </row>
    <row r="139" s="1" customFormat="1" ht="15" customHeight="1">
      <c r="B139" s="365"/>
      <c r="C139" s="320" t="s">
        <v>889</v>
      </c>
      <c r="D139" s="320"/>
      <c r="E139" s="320"/>
      <c r="F139" s="343" t="s">
        <v>857</v>
      </c>
      <c r="G139" s="320"/>
      <c r="H139" s="320" t="s">
        <v>911</v>
      </c>
      <c r="I139" s="320" t="s">
        <v>891</v>
      </c>
      <c r="J139" s="320"/>
      <c r="K139" s="368"/>
    </row>
    <row r="140" s="1" customFormat="1" ht="15" customHeight="1">
      <c r="B140" s="365"/>
      <c r="C140" s="320" t="s">
        <v>892</v>
      </c>
      <c r="D140" s="320"/>
      <c r="E140" s="320"/>
      <c r="F140" s="343" t="s">
        <v>857</v>
      </c>
      <c r="G140" s="320"/>
      <c r="H140" s="320" t="s">
        <v>892</v>
      </c>
      <c r="I140" s="320" t="s">
        <v>891</v>
      </c>
      <c r="J140" s="320"/>
      <c r="K140" s="368"/>
    </row>
    <row r="141" s="1" customFormat="1" ht="15" customHeight="1">
      <c r="B141" s="365"/>
      <c r="C141" s="320" t="s">
        <v>45</v>
      </c>
      <c r="D141" s="320"/>
      <c r="E141" s="320"/>
      <c r="F141" s="343" t="s">
        <v>857</v>
      </c>
      <c r="G141" s="320"/>
      <c r="H141" s="320" t="s">
        <v>912</v>
      </c>
      <c r="I141" s="320" t="s">
        <v>891</v>
      </c>
      <c r="J141" s="320"/>
      <c r="K141" s="368"/>
    </row>
    <row r="142" s="1" customFormat="1" ht="15" customHeight="1">
      <c r="B142" s="365"/>
      <c r="C142" s="320" t="s">
        <v>913</v>
      </c>
      <c r="D142" s="320"/>
      <c r="E142" s="320"/>
      <c r="F142" s="343" t="s">
        <v>857</v>
      </c>
      <c r="G142" s="320"/>
      <c r="H142" s="320" t="s">
        <v>914</v>
      </c>
      <c r="I142" s="320" t="s">
        <v>891</v>
      </c>
      <c r="J142" s="320"/>
      <c r="K142" s="368"/>
    </row>
    <row r="143" s="1" customFormat="1" ht="15" customHeight="1">
      <c r="B143" s="369"/>
      <c r="C143" s="370"/>
      <c r="D143" s="370"/>
      <c r="E143" s="370"/>
      <c r="F143" s="370"/>
      <c r="G143" s="370"/>
      <c r="H143" s="370"/>
      <c r="I143" s="370"/>
      <c r="J143" s="370"/>
      <c r="K143" s="371"/>
    </row>
    <row r="144" s="1" customFormat="1" ht="18.75" customHeight="1">
      <c r="B144" s="356"/>
      <c r="C144" s="356"/>
      <c r="D144" s="356"/>
      <c r="E144" s="356"/>
      <c r="F144" s="357"/>
      <c r="G144" s="356"/>
      <c r="H144" s="356"/>
      <c r="I144" s="356"/>
      <c r="J144" s="356"/>
      <c r="K144" s="356"/>
    </row>
    <row r="145" s="1" customFormat="1" ht="18.75" customHeight="1">
      <c r="B145" s="328"/>
      <c r="C145" s="328"/>
      <c r="D145" s="328"/>
      <c r="E145" s="328"/>
      <c r="F145" s="328"/>
      <c r="G145" s="328"/>
      <c r="H145" s="328"/>
      <c r="I145" s="328"/>
      <c r="J145" s="328"/>
      <c r="K145" s="328"/>
    </row>
    <row r="146" s="1" customFormat="1" ht="7.5" customHeight="1">
      <c r="B146" s="329"/>
      <c r="C146" s="330"/>
      <c r="D146" s="330"/>
      <c r="E146" s="330"/>
      <c r="F146" s="330"/>
      <c r="G146" s="330"/>
      <c r="H146" s="330"/>
      <c r="I146" s="330"/>
      <c r="J146" s="330"/>
      <c r="K146" s="331"/>
    </row>
    <row r="147" s="1" customFormat="1" ht="45" customHeight="1">
      <c r="B147" s="332"/>
      <c r="C147" s="333" t="s">
        <v>915</v>
      </c>
      <c r="D147" s="333"/>
      <c r="E147" s="333"/>
      <c r="F147" s="333"/>
      <c r="G147" s="333"/>
      <c r="H147" s="333"/>
      <c r="I147" s="333"/>
      <c r="J147" s="333"/>
      <c r="K147" s="334"/>
    </row>
    <row r="148" s="1" customFormat="1" ht="17.25" customHeight="1">
      <c r="B148" s="332"/>
      <c r="C148" s="335" t="s">
        <v>851</v>
      </c>
      <c r="D148" s="335"/>
      <c r="E148" s="335"/>
      <c r="F148" s="335" t="s">
        <v>852</v>
      </c>
      <c r="G148" s="336"/>
      <c r="H148" s="335" t="s">
        <v>61</v>
      </c>
      <c r="I148" s="335" t="s">
        <v>64</v>
      </c>
      <c r="J148" s="335" t="s">
        <v>853</v>
      </c>
      <c r="K148" s="334"/>
    </row>
    <row r="149" s="1" customFormat="1" ht="17.25" customHeight="1">
      <c r="B149" s="332"/>
      <c r="C149" s="337" t="s">
        <v>854</v>
      </c>
      <c r="D149" s="337"/>
      <c r="E149" s="337"/>
      <c r="F149" s="338" t="s">
        <v>855</v>
      </c>
      <c r="G149" s="339"/>
      <c r="H149" s="337"/>
      <c r="I149" s="337"/>
      <c r="J149" s="337" t="s">
        <v>856</v>
      </c>
      <c r="K149" s="334"/>
    </row>
    <row r="150" s="1" customFormat="1" ht="5.25" customHeight="1">
      <c r="B150" s="345"/>
      <c r="C150" s="340"/>
      <c r="D150" s="340"/>
      <c r="E150" s="340"/>
      <c r="F150" s="340"/>
      <c r="G150" s="341"/>
      <c r="H150" s="340"/>
      <c r="I150" s="340"/>
      <c r="J150" s="340"/>
      <c r="K150" s="368"/>
    </row>
    <row r="151" s="1" customFormat="1" ht="15" customHeight="1">
      <c r="B151" s="345"/>
      <c r="C151" s="372" t="s">
        <v>860</v>
      </c>
      <c r="D151" s="320"/>
      <c r="E151" s="320"/>
      <c r="F151" s="373" t="s">
        <v>857</v>
      </c>
      <c r="G151" s="320"/>
      <c r="H151" s="372" t="s">
        <v>896</v>
      </c>
      <c r="I151" s="372" t="s">
        <v>859</v>
      </c>
      <c r="J151" s="372">
        <v>120</v>
      </c>
      <c r="K151" s="368"/>
    </row>
    <row r="152" s="1" customFormat="1" ht="15" customHeight="1">
      <c r="B152" s="345"/>
      <c r="C152" s="372" t="s">
        <v>905</v>
      </c>
      <c r="D152" s="320"/>
      <c r="E152" s="320"/>
      <c r="F152" s="373" t="s">
        <v>857</v>
      </c>
      <c r="G152" s="320"/>
      <c r="H152" s="372" t="s">
        <v>916</v>
      </c>
      <c r="I152" s="372" t="s">
        <v>859</v>
      </c>
      <c r="J152" s="372" t="s">
        <v>907</v>
      </c>
      <c r="K152" s="368"/>
    </row>
    <row r="153" s="1" customFormat="1" ht="15" customHeight="1">
      <c r="B153" s="345"/>
      <c r="C153" s="372" t="s">
        <v>805</v>
      </c>
      <c r="D153" s="320"/>
      <c r="E153" s="320"/>
      <c r="F153" s="373" t="s">
        <v>857</v>
      </c>
      <c r="G153" s="320"/>
      <c r="H153" s="372" t="s">
        <v>917</v>
      </c>
      <c r="I153" s="372" t="s">
        <v>859</v>
      </c>
      <c r="J153" s="372" t="s">
        <v>907</v>
      </c>
      <c r="K153" s="368"/>
    </row>
    <row r="154" s="1" customFormat="1" ht="15" customHeight="1">
      <c r="B154" s="345"/>
      <c r="C154" s="372" t="s">
        <v>862</v>
      </c>
      <c r="D154" s="320"/>
      <c r="E154" s="320"/>
      <c r="F154" s="373" t="s">
        <v>762</v>
      </c>
      <c r="G154" s="320"/>
      <c r="H154" s="372" t="s">
        <v>896</v>
      </c>
      <c r="I154" s="372" t="s">
        <v>859</v>
      </c>
      <c r="J154" s="372">
        <v>50</v>
      </c>
      <c r="K154" s="368"/>
    </row>
    <row r="155" s="1" customFormat="1" ht="15" customHeight="1">
      <c r="B155" s="345"/>
      <c r="C155" s="372" t="s">
        <v>864</v>
      </c>
      <c r="D155" s="320"/>
      <c r="E155" s="320"/>
      <c r="F155" s="373" t="s">
        <v>857</v>
      </c>
      <c r="G155" s="320"/>
      <c r="H155" s="372" t="s">
        <v>896</v>
      </c>
      <c r="I155" s="372" t="s">
        <v>866</v>
      </c>
      <c r="J155" s="372"/>
      <c r="K155" s="368"/>
    </row>
    <row r="156" s="1" customFormat="1" ht="15" customHeight="1">
      <c r="B156" s="345"/>
      <c r="C156" s="372" t="s">
        <v>875</v>
      </c>
      <c r="D156" s="320"/>
      <c r="E156" s="320"/>
      <c r="F156" s="373" t="s">
        <v>762</v>
      </c>
      <c r="G156" s="320"/>
      <c r="H156" s="372" t="s">
        <v>896</v>
      </c>
      <c r="I156" s="372" t="s">
        <v>859</v>
      </c>
      <c r="J156" s="372">
        <v>50</v>
      </c>
      <c r="K156" s="368"/>
    </row>
    <row r="157" s="1" customFormat="1" ht="15" customHeight="1">
      <c r="B157" s="345"/>
      <c r="C157" s="372" t="s">
        <v>883</v>
      </c>
      <c r="D157" s="320"/>
      <c r="E157" s="320"/>
      <c r="F157" s="373" t="s">
        <v>762</v>
      </c>
      <c r="G157" s="320"/>
      <c r="H157" s="372" t="s">
        <v>896</v>
      </c>
      <c r="I157" s="372" t="s">
        <v>859</v>
      </c>
      <c r="J157" s="372">
        <v>50</v>
      </c>
      <c r="K157" s="368"/>
    </row>
    <row r="158" s="1" customFormat="1" ht="15" customHeight="1">
      <c r="B158" s="345"/>
      <c r="C158" s="372" t="s">
        <v>881</v>
      </c>
      <c r="D158" s="320"/>
      <c r="E158" s="320"/>
      <c r="F158" s="373" t="s">
        <v>762</v>
      </c>
      <c r="G158" s="320"/>
      <c r="H158" s="372" t="s">
        <v>896</v>
      </c>
      <c r="I158" s="372" t="s">
        <v>859</v>
      </c>
      <c r="J158" s="372">
        <v>50</v>
      </c>
      <c r="K158" s="368"/>
    </row>
    <row r="159" s="1" customFormat="1" ht="15" customHeight="1">
      <c r="B159" s="345"/>
      <c r="C159" s="372" t="s">
        <v>103</v>
      </c>
      <c r="D159" s="320"/>
      <c r="E159" s="320"/>
      <c r="F159" s="373" t="s">
        <v>857</v>
      </c>
      <c r="G159" s="320"/>
      <c r="H159" s="372" t="s">
        <v>918</v>
      </c>
      <c r="I159" s="372" t="s">
        <v>859</v>
      </c>
      <c r="J159" s="372" t="s">
        <v>919</v>
      </c>
      <c r="K159" s="368"/>
    </row>
    <row r="160" s="1" customFormat="1" ht="15" customHeight="1">
      <c r="B160" s="345"/>
      <c r="C160" s="372" t="s">
        <v>920</v>
      </c>
      <c r="D160" s="320"/>
      <c r="E160" s="320"/>
      <c r="F160" s="373" t="s">
        <v>857</v>
      </c>
      <c r="G160" s="320"/>
      <c r="H160" s="372" t="s">
        <v>921</v>
      </c>
      <c r="I160" s="372" t="s">
        <v>891</v>
      </c>
      <c r="J160" s="372"/>
      <c r="K160" s="368"/>
    </row>
    <row r="161" s="1" customFormat="1" ht="15" customHeight="1">
      <c r="B161" s="374"/>
      <c r="C161" s="354"/>
      <c r="D161" s="354"/>
      <c r="E161" s="354"/>
      <c r="F161" s="354"/>
      <c r="G161" s="354"/>
      <c r="H161" s="354"/>
      <c r="I161" s="354"/>
      <c r="J161" s="354"/>
      <c r="K161" s="375"/>
    </row>
    <row r="162" s="1" customFormat="1" ht="18.75" customHeight="1">
      <c r="B162" s="356"/>
      <c r="C162" s="366"/>
      <c r="D162" s="366"/>
      <c r="E162" s="366"/>
      <c r="F162" s="376"/>
      <c r="G162" s="366"/>
      <c r="H162" s="366"/>
      <c r="I162" s="366"/>
      <c r="J162" s="366"/>
      <c r="K162" s="356"/>
    </row>
    <row r="163" s="1" customFormat="1" ht="18.75" customHeight="1">
      <c r="B163" s="328"/>
      <c r="C163" s="328"/>
      <c r="D163" s="328"/>
      <c r="E163" s="328"/>
      <c r="F163" s="328"/>
      <c r="G163" s="328"/>
      <c r="H163" s="328"/>
      <c r="I163" s="328"/>
      <c r="J163" s="328"/>
      <c r="K163" s="328"/>
    </row>
    <row r="164" s="1" customFormat="1" ht="7.5" customHeight="1">
      <c r="B164" s="307"/>
      <c r="C164" s="308"/>
      <c r="D164" s="308"/>
      <c r="E164" s="308"/>
      <c r="F164" s="308"/>
      <c r="G164" s="308"/>
      <c r="H164" s="308"/>
      <c r="I164" s="308"/>
      <c r="J164" s="308"/>
      <c r="K164" s="309"/>
    </row>
    <row r="165" s="1" customFormat="1" ht="45" customHeight="1">
      <c r="B165" s="310"/>
      <c r="C165" s="311" t="s">
        <v>922</v>
      </c>
      <c r="D165" s="311"/>
      <c r="E165" s="311"/>
      <c r="F165" s="311"/>
      <c r="G165" s="311"/>
      <c r="H165" s="311"/>
      <c r="I165" s="311"/>
      <c r="J165" s="311"/>
      <c r="K165" s="312"/>
    </row>
    <row r="166" s="1" customFormat="1" ht="17.25" customHeight="1">
      <c r="B166" s="310"/>
      <c r="C166" s="335" t="s">
        <v>851</v>
      </c>
      <c r="D166" s="335"/>
      <c r="E166" s="335"/>
      <c r="F166" s="335" t="s">
        <v>852</v>
      </c>
      <c r="G166" s="377"/>
      <c r="H166" s="378" t="s">
        <v>61</v>
      </c>
      <c r="I166" s="378" t="s">
        <v>64</v>
      </c>
      <c r="J166" s="335" t="s">
        <v>853</v>
      </c>
      <c r="K166" s="312"/>
    </row>
    <row r="167" s="1" customFormat="1" ht="17.25" customHeight="1">
      <c r="B167" s="313"/>
      <c r="C167" s="337" t="s">
        <v>854</v>
      </c>
      <c r="D167" s="337"/>
      <c r="E167" s="337"/>
      <c r="F167" s="338" t="s">
        <v>855</v>
      </c>
      <c r="G167" s="379"/>
      <c r="H167" s="380"/>
      <c r="I167" s="380"/>
      <c r="J167" s="337" t="s">
        <v>856</v>
      </c>
      <c r="K167" s="315"/>
    </row>
    <row r="168" s="1" customFormat="1" ht="5.25" customHeight="1">
      <c r="B168" s="345"/>
      <c r="C168" s="340"/>
      <c r="D168" s="340"/>
      <c r="E168" s="340"/>
      <c r="F168" s="340"/>
      <c r="G168" s="341"/>
      <c r="H168" s="340"/>
      <c r="I168" s="340"/>
      <c r="J168" s="340"/>
      <c r="K168" s="368"/>
    </row>
    <row r="169" s="1" customFormat="1" ht="15" customHeight="1">
      <c r="B169" s="345"/>
      <c r="C169" s="320" t="s">
        <v>860</v>
      </c>
      <c r="D169" s="320"/>
      <c r="E169" s="320"/>
      <c r="F169" s="343" t="s">
        <v>857</v>
      </c>
      <c r="G169" s="320"/>
      <c r="H169" s="320" t="s">
        <v>896</v>
      </c>
      <c r="I169" s="320" t="s">
        <v>859</v>
      </c>
      <c r="J169" s="320">
        <v>120</v>
      </c>
      <c r="K169" s="368"/>
    </row>
    <row r="170" s="1" customFormat="1" ht="15" customHeight="1">
      <c r="B170" s="345"/>
      <c r="C170" s="320" t="s">
        <v>905</v>
      </c>
      <c r="D170" s="320"/>
      <c r="E170" s="320"/>
      <c r="F170" s="343" t="s">
        <v>857</v>
      </c>
      <c r="G170" s="320"/>
      <c r="H170" s="320" t="s">
        <v>906</v>
      </c>
      <c r="I170" s="320" t="s">
        <v>859</v>
      </c>
      <c r="J170" s="320" t="s">
        <v>907</v>
      </c>
      <c r="K170" s="368"/>
    </row>
    <row r="171" s="1" customFormat="1" ht="15" customHeight="1">
      <c r="B171" s="345"/>
      <c r="C171" s="320" t="s">
        <v>805</v>
      </c>
      <c r="D171" s="320"/>
      <c r="E171" s="320"/>
      <c r="F171" s="343" t="s">
        <v>857</v>
      </c>
      <c r="G171" s="320"/>
      <c r="H171" s="320" t="s">
        <v>923</v>
      </c>
      <c r="I171" s="320" t="s">
        <v>859</v>
      </c>
      <c r="J171" s="320" t="s">
        <v>907</v>
      </c>
      <c r="K171" s="368"/>
    </row>
    <row r="172" s="1" customFormat="1" ht="15" customHeight="1">
      <c r="B172" s="345"/>
      <c r="C172" s="320" t="s">
        <v>862</v>
      </c>
      <c r="D172" s="320"/>
      <c r="E172" s="320"/>
      <c r="F172" s="343" t="s">
        <v>762</v>
      </c>
      <c r="G172" s="320"/>
      <c r="H172" s="320" t="s">
        <v>923</v>
      </c>
      <c r="I172" s="320" t="s">
        <v>859</v>
      </c>
      <c r="J172" s="320">
        <v>50</v>
      </c>
      <c r="K172" s="368"/>
    </row>
    <row r="173" s="1" customFormat="1" ht="15" customHeight="1">
      <c r="B173" s="345"/>
      <c r="C173" s="320" t="s">
        <v>864</v>
      </c>
      <c r="D173" s="320"/>
      <c r="E173" s="320"/>
      <c r="F173" s="343" t="s">
        <v>857</v>
      </c>
      <c r="G173" s="320"/>
      <c r="H173" s="320" t="s">
        <v>923</v>
      </c>
      <c r="I173" s="320" t="s">
        <v>866</v>
      </c>
      <c r="J173" s="320"/>
      <c r="K173" s="368"/>
    </row>
    <row r="174" s="1" customFormat="1" ht="15" customHeight="1">
      <c r="B174" s="345"/>
      <c r="C174" s="320" t="s">
        <v>875</v>
      </c>
      <c r="D174" s="320"/>
      <c r="E174" s="320"/>
      <c r="F174" s="343" t="s">
        <v>762</v>
      </c>
      <c r="G174" s="320"/>
      <c r="H174" s="320" t="s">
        <v>923</v>
      </c>
      <c r="I174" s="320" t="s">
        <v>859</v>
      </c>
      <c r="J174" s="320">
        <v>50</v>
      </c>
      <c r="K174" s="368"/>
    </row>
    <row r="175" s="1" customFormat="1" ht="15" customHeight="1">
      <c r="B175" s="345"/>
      <c r="C175" s="320" t="s">
        <v>883</v>
      </c>
      <c r="D175" s="320"/>
      <c r="E175" s="320"/>
      <c r="F175" s="343" t="s">
        <v>762</v>
      </c>
      <c r="G175" s="320"/>
      <c r="H175" s="320" t="s">
        <v>923</v>
      </c>
      <c r="I175" s="320" t="s">
        <v>859</v>
      </c>
      <c r="J175" s="320">
        <v>50</v>
      </c>
      <c r="K175" s="368"/>
    </row>
    <row r="176" s="1" customFormat="1" ht="15" customHeight="1">
      <c r="B176" s="345"/>
      <c r="C176" s="320" t="s">
        <v>881</v>
      </c>
      <c r="D176" s="320"/>
      <c r="E176" s="320"/>
      <c r="F176" s="343" t="s">
        <v>762</v>
      </c>
      <c r="G176" s="320"/>
      <c r="H176" s="320" t="s">
        <v>923</v>
      </c>
      <c r="I176" s="320" t="s">
        <v>859</v>
      </c>
      <c r="J176" s="320">
        <v>50</v>
      </c>
      <c r="K176" s="368"/>
    </row>
    <row r="177" s="1" customFormat="1" ht="15" customHeight="1">
      <c r="B177" s="345"/>
      <c r="C177" s="320" t="s">
        <v>118</v>
      </c>
      <c r="D177" s="320"/>
      <c r="E177" s="320"/>
      <c r="F177" s="343" t="s">
        <v>857</v>
      </c>
      <c r="G177" s="320"/>
      <c r="H177" s="320" t="s">
        <v>924</v>
      </c>
      <c r="I177" s="320" t="s">
        <v>925</v>
      </c>
      <c r="J177" s="320"/>
      <c r="K177" s="368"/>
    </row>
    <row r="178" s="1" customFormat="1" ht="15" customHeight="1">
      <c r="B178" s="345"/>
      <c r="C178" s="320" t="s">
        <v>64</v>
      </c>
      <c r="D178" s="320"/>
      <c r="E178" s="320"/>
      <c r="F178" s="343" t="s">
        <v>857</v>
      </c>
      <c r="G178" s="320"/>
      <c r="H178" s="320" t="s">
        <v>926</v>
      </c>
      <c r="I178" s="320" t="s">
        <v>927</v>
      </c>
      <c r="J178" s="320">
        <v>1</v>
      </c>
      <c r="K178" s="368"/>
    </row>
    <row r="179" s="1" customFormat="1" ht="15" customHeight="1">
      <c r="B179" s="345"/>
      <c r="C179" s="320" t="s">
        <v>60</v>
      </c>
      <c r="D179" s="320"/>
      <c r="E179" s="320"/>
      <c r="F179" s="343" t="s">
        <v>857</v>
      </c>
      <c r="G179" s="320"/>
      <c r="H179" s="320" t="s">
        <v>928</v>
      </c>
      <c r="I179" s="320" t="s">
        <v>859</v>
      </c>
      <c r="J179" s="320">
        <v>20</v>
      </c>
      <c r="K179" s="368"/>
    </row>
    <row r="180" s="1" customFormat="1" ht="15" customHeight="1">
      <c r="B180" s="345"/>
      <c r="C180" s="320" t="s">
        <v>61</v>
      </c>
      <c r="D180" s="320"/>
      <c r="E180" s="320"/>
      <c r="F180" s="343" t="s">
        <v>857</v>
      </c>
      <c r="G180" s="320"/>
      <c r="H180" s="320" t="s">
        <v>929</v>
      </c>
      <c r="I180" s="320" t="s">
        <v>859</v>
      </c>
      <c r="J180" s="320">
        <v>255</v>
      </c>
      <c r="K180" s="368"/>
    </row>
    <row r="181" s="1" customFormat="1" ht="15" customHeight="1">
      <c r="B181" s="345"/>
      <c r="C181" s="320" t="s">
        <v>119</v>
      </c>
      <c r="D181" s="320"/>
      <c r="E181" s="320"/>
      <c r="F181" s="343" t="s">
        <v>857</v>
      </c>
      <c r="G181" s="320"/>
      <c r="H181" s="320" t="s">
        <v>821</v>
      </c>
      <c r="I181" s="320" t="s">
        <v>859</v>
      </c>
      <c r="J181" s="320">
        <v>10</v>
      </c>
      <c r="K181" s="368"/>
    </row>
    <row r="182" s="1" customFormat="1" ht="15" customHeight="1">
      <c r="B182" s="345"/>
      <c r="C182" s="320" t="s">
        <v>120</v>
      </c>
      <c r="D182" s="320"/>
      <c r="E182" s="320"/>
      <c r="F182" s="343" t="s">
        <v>857</v>
      </c>
      <c r="G182" s="320"/>
      <c r="H182" s="320" t="s">
        <v>930</v>
      </c>
      <c r="I182" s="320" t="s">
        <v>891</v>
      </c>
      <c r="J182" s="320"/>
      <c r="K182" s="368"/>
    </row>
    <row r="183" s="1" customFormat="1" ht="15" customHeight="1">
      <c r="B183" s="345"/>
      <c r="C183" s="320" t="s">
        <v>931</v>
      </c>
      <c r="D183" s="320"/>
      <c r="E183" s="320"/>
      <c r="F183" s="343" t="s">
        <v>857</v>
      </c>
      <c r="G183" s="320"/>
      <c r="H183" s="320" t="s">
        <v>932</v>
      </c>
      <c r="I183" s="320" t="s">
        <v>891</v>
      </c>
      <c r="J183" s="320"/>
      <c r="K183" s="368"/>
    </row>
    <row r="184" s="1" customFormat="1" ht="15" customHeight="1">
      <c r="B184" s="345"/>
      <c r="C184" s="320" t="s">
        <v>920</v>
      </c>
      <c r="D184" s="320"/>
      <c r="E184" s="320"/>
      <c r="F184" s="343" t="s">
        <v>857</v>
      </c>
      <c r="G184" s="320"/>
      <c r="H184" s="320" t="s">
        <v>933</v>
      </c>
      <c r="I184" s="320" t="s">
        <v>891</v>
      </c>
      <c r="J184" s="320"/>
      <c r="K184" s="368"/>
    </row>
    <row r="185" s="1" customFormat="1" ht="15" customHeight="1">
      <c r="B185" s="345"/>
      <c r="C185" s="320" t="s">
        <v>122</v>
      </c>
      <c r="D185" s="320"/>
      <c r="E185" s="320"/>
      <c r="F185" s="343" t="s">
        <v>762</v>
      </c>
      <c r="G185" s="320"/>
      <c r="H185" s="320" t="s">
        <v>934</v>
      </c>
      <c r="I185" s="320" t="s">
        <v>859</v>
      </c>
      <c r="J185" s="320">
        <v>50</v>
      </c>
      <c r="K185" s="368"/>
    </row>
    <row r="186" s="1" customFormat="1" ht="15" customHeight="1">
      <c r="B186" s="345"/>
      <c r="C186" s="320" t="s">
        <v>935</v>
      </c>
      <c r="D186" s="320"/>
      <c r="E186" s="320"/>
      <c r="F186" s="343" t="s">
        <v>762</v>
      </c>
      <c r="G186" s="320"/>
      <c r="H186" s="320" t="s">
        <v>936</v>
      </c>
      <c r="I186" s="320" t="s">
        <v>937</v>
      </c>
      <c r="J186" s="320"/>
      <c r="K186" s="368"/>
    </row>
    <row r="187" s="1" customFormat="1" ht="15" customHeight="1">
      <c r="B187" s="345"/>
      <c r="C187" s="320" t="s">
        <v>938</v>
      </c>
      <c r="D187" s="320"/>
      <c r="E187" s="320"/>
      <c r="F187" s="343" t="s">
        <v>762</v>
      </c>
      <c r="G187" s="320"/>
      <c r="H187" s="320" t="s">
        <v>939</v>
      </c>
      <c r="I187" s="320" t="s">
        <v>937</v>
      </c>
      <c r="J187" s="320"/>
      <c r="K187" s="368"/>
    </row>
    <row r="188" s="1" customFormat="1" ht="15" customHeight="1">
      <c r="B188" s="345"/>
      <c r="C188" s="320" t="s">
        <v>940</v>
      </c>
      <c r="D188" s="320"/>
      <c r="E188" s="320"/>
      <c r="F188" s="343" t="s">
        <v>762</v>
      </c>
      <c r="G188" s="320"/>
      <c r="H188" s="320" t="s">
        <v>941</v>
      </c>
      <c r="I188" s="320" t="s">
        <v>937</v>
      </c>
      <c r="J188" s="320"/>
      <c r="K188" s="368"/>
    </row>
    <row r="189" s="1" customFormat="1" ht="15" customHeight="1">
      <c r="B189" s="345"/>
      <c r="C189" s="381" t="s">
        <v>942</v>
      </c>
      <c r="D189" s="320"/>
      <c r="E189" s="320"/>
      <c r="F189" s="343" t="s">
        <v>762</v>
      </c>
      <c r="G189" s="320"/>
      <c r="H189" s="320" t="s">
        <v>943</v>
      </c>
      <c r="I189" s="320" t="s">
        <v>944</v>
      </c>
      <c r="J189" s="382" t="s">
        <v>945</v>
      </c>
      <c r="K189" s="368"/>
    </row>
    <row r="190" s="18" customFormat="1" ht="15" customHeight="1">
      <c r="B190" s="383"/>
      <c r="C190" s="384" t="s">
        <v>946</v>
      </c>
      <c r="D190" s="385"/>
      <c r="E190" s="385"/>
      <c r="F190" s="386" t="s">
        <v>762</v>
      </c>
      <c r="G190" s="385"/>
      <c r="H190" s="385" t="s">
        <v>947</v>
      </c>
      <c r="I190" s="385" t="s">
        <v>944</v>
      </c>
      <c r="J190" s="387" t="s">
        <v>945</v>
      </c>
      <c r="K190" s="388"/>
    </row>
    <row r="191" s="1" customFormat="1" ht="15" customHeight="1">
      <c r="B191" s="345"/>
      <c r="C191" s="381" t="s">
        <v>49</v>
      </c>
      <c r="D191" s="320"/>
      <c r="E191" s="320"/>
      <c r="F191" s="343" t="s">
        <v>857</v>
      </c>
      <c r="G191" s="320"/>
      <c r="H191" s="317" t="s">
        <v>948</v>
      </c>
      <c r="I191" s="320" t="s">
        <v>949</v>
      </c>
      <c r="J191" s="320"/>
      <c r="K191" s="368"/>
    </row>
    <row r="192" s="1" customFormat="1" ht="15" customHeight="1">
      <c r="B192" s="345"/>
      <c r="C192" s="381" t="s">
        <v>950</v>
      </c>
      <c r="D192" s="320"/>
      <c r="E192" s="320"/>
      <c r="F192" s="343" t="s">
        <v>857</v>
      </c>
      <c r="G192" s="320"/>
      <c r="H192" s="320" t="s">
        <v>951</v>
      </c>
      <c r="I192" s="320" t="s">
        <v>891</v>
      </c>
      <c r="J192" s="320"/>
      <c r="K192" s="368"/>
    </row>
    <row r="193" s="1" customFormat="1" ht="15" customHeight="1">
      <c r="B193" s="345"/>
      <c r="C193" s="381" t="s">
        <v>952</v>
      </c>
      <c r="D193" s="320"/>
      <c r="E193" s="320"/>
      <c r="F193" s="343" t="s">
        <v>857</v>
      </c>
      <c r="G193" s="320"/>
      <c r="H193" s="320" t="s">
        <v>953</v>
      </c>
      <c r="I193" s="320" t="s">
        <v>891</v>
      </c>
      <c r="J193" s="320"/>
      <c r="K193" s="368"/>
    </row>
    <row r="194" s="1" customFormat="1" ht="15" customHeight="1">
      <c r="B194" s="345"/>
      <c r="C194" s="381" t="s">
        <v>954</v>
      </c>
      <c r="D194" s="320"/>
      <c r="E194" s="320"/>
      <c r="F194" s="343" t="s">
        <v>762</v>
      </c>
      <c r="G194" s="320"/>
      <c r="H194" s="320" t="s">
        <v>955</v>
      </c>
      <c r="I194" s="320" t="s">
        <v>891</v>
      </c>
      <c r="J194" s="320"/>
      <c r="K194" s="368"/>
    </row>
    <row r="195" s="1" customFormat="1" ht="15" customHeight="1">
      <c r="B195" s="374"/>
      <c r="C195" s="389"/>
      <c r="D195" s="354"/>
      <c r="E195" s="354"/>
      <c r="F195" s="354"/>
      <c r="G195" s="354"/>
      <c r="H195" s="354"/>
      <c r="I195" s="354"/>
      <c r="J195" s="354"/>
      <c r="K195" s="375"/>
    </row>
    <row r="196" s="1" customFormat="1" ht="18.75" customHeight="1">
      <c r="B196" s="356"/>
      <c r="C196" s="366"/>
      <c r="D196" s="366"/>
      <c r="E196" s="366"/>
      <c r="F196" s="376"/>
      <c r="G196" s="366"/>
      <c r="H196" s="366"/>
      <c r="I196" s="366"/>
      <c r="J196" s="366"/>
      <c r="K196" s="356"/>
    </row>
    <row r="197" s="1" customFormat="1" ht="18.75" customHeight="1">
      <c r="B197" s="356"/>
      <c r="C197" s="366"/>
      <c r="D197" s="366"/>
      <c r="E197" s="366"/>
      <c r="F197" s="376"/>
      <c r="G197" s="366"/>
      <c r="H197" s="366"/>
      <c r="I197" s="366"/>
      <c r="J197" s="366"/>
      <c r="K197" s="356"/>
    </row>
    <row r="198" s="1" customFormat="1" ht="18.75" customHeight="1">
      <c r="B198" s="328"/>
      <c r="C198" s="328"/>
      <c r="D198" s="328"/>
      <c r="E198" s="328"/>
      <c r="F198" s="328"/>
      <c r="G198" s="328"/>
      <c r="H198" s="328"/>
      <c r="I198" s="328"/>
      <c r="J198" s="328"/>
      <c r="K198" s="328"/>
    </row>
    <row r="199" s="1" customFormat="1" ht="13.5">
      <c r="B199" s="307"/>
      <c r="C199" s="308"/>
      <c r="D199" s="308"/>
      <c r="E199" s="308"/>
      <c r="F199" s="308"/>
      <c r="G199" s="308"/>
      <c r="H199" s="308"/>
      <c r="I199" s="308"/>
      <c r="J199" s="308"/>
      <c r="K199" s="309"/>
    </row>
    <row r="200" s="1" customFormat="1" ht="21">
      <c r="B200" s="310"/>
      <c r="C200" s="311" t="s">
        <v>956</v>
      </c>
      <c r="D200" s="311"/>
      <c r="E200" s="311"/>
      <c r="F200" s="311"/>
      <c r="G200" s="311"/>
      <c r="H200" s="311"/>
      <c r="I200" s="311"/>
      <c r="J200" s="311"/>
      <c r="K200" s="312"/>
    </row>
    <row r="201" s="1" customFormat="1" ht="25.5" customHeight="1">
      <c r="B201" s="310"/>
      <c r="C201" s="390" t="s">
        <v>957</v>
      </c>
      <c r="D201" s="390"/>
      <c r="E201" s="390"/>
      <c r="F201" s="390" t="s">
        <v>958</v>
      </c>
      <c r="G201" s="391"/>
      <c r="H201" s="390" t="s">
        <v>959</v>
      </c>
      <c r="I201" s="390"/>
      <c r="J201" s="390"/>
      <c r="K201" s="312"/>
    </row>
    <row r="202" s="1" customFormat="1" ht="5.25" customHeight="1">
      <c r="B202" s="345"/>
      <c r="C202" s="340"/>
      <c r="D202" s="340"/>
      <c r="E202" s="340"/>
      <c r="F202" s="340"/>
      <c r="G202" s="366"/>
      <c r="H202" s="340"/>
      <c r="I202" s="340"/>
      <c r="J202" s="340"/>
      <c r="K202" s="368"/>
    </row>
    <row r="203" s="1" customFormat="1" ht="15" customHeight="1">
      <c r="B203" s="345"/>
      <c r="C203" s="320" t="s">
        <v>949</v>
      </c>
      <c r="D203" s="320"/>
      <c r="E203" s="320"/>
      <c r="F203" s="343" t="s">
        <v>50</v>
      </c>
      <c r="G203" s="320"/>
      <c r="H203" s="320" t="s">
        <v>960</v>
      </c>
      <c r="I203" s="320"/>
      <c r="J203" s="320"/>
      <c r="K203" s="368"/>
    </row>
    <row r="204" s="1" customFormat="1" ht="15" customHeight="1">
      <c r="B204" s="345"/>
      <c r="C204" s="320"/>
      <c r="D204" s="320"/>
      <c r="E204" s="320"/>
      <c r="F204" s="343" t="s">
        <v>51</v>
      </c>
      <c r="G204" s="320"/>
      <c r="H204" s="320" t="s">
        <v>961</v>
      </c>
      <c r="I204" s="320"/>
      <c r="J204" s="320"/>
      <c r="K204" s="368"/>
    </row>
    <row r="205" s="1" customFormat="1" ht="15" customHeight="1">
      <c r="B205" s="345"/>
      <c r="C205" s="320"/>
      <c r="D205" s="320"/>
      <c r="E205" s="320"/>
      <c r="F205" s="343" t="s">
        <v>54</v>
      </c>
      <c r="G205" s="320"/>
      <c r="H205" s="320" t="s">
        <v>962</v>
      </c>
      <c r="I205" s="320"/>
      <c r="J205" s="320"/>
      <c r="K205" s="368"/>
    </row>
    <row r="206" s="1" customFormat="1" ht="15" customHeight="1">
      <c r="B206" s="345"/>
      <c r="C206" s="320"/>
      <c r="D206" s="320"/>
      <c r="E206" s="320"/>
      <c r="F206" s="343" t="s">
        <v>52</v>
      </c>
      <c r="G206" s="320"/>
      <c r="H206" s="320" t="s">
        <v>963</v>
      </c>
      <c r="I206" s="320"/>
      <c r="J206" s="320"/>
      <c r="K206" s="368"/>
    </row>
    <row r="207" s="1" customFormat="1" ht="15" customHeight="1">
      <c r="B207" s="345"/>
      <c r="C207" s="320"/>
      <c r="D207" s="320"/>
      <c r="E207" s="320"/>
      <c r="F207" s="343" t="s">
        <v>53</v>
      </c>
      <c r="G207" s="320"/>
      <c r="H207" s="320" t="s">
        <v>964</v>
      </c>
      <c r="I207" s="320"/>
      <c r="J207" s="320"/>
      <c r="K207" s="368"/>
    </row>
    <row r="208" s="1" customFormat="1" ht="15" customHeight="1">
      <c r="B208" s="345"/>
      <c r="C208" s="320"/>
      <c r="D208" s="320"/>
      <c r="E208" s="320"/>
      <c r="F208" s="343"/>
      <c r="G208" s="320"/>
      <c r="H208" s="320"/>
      <c r="I208" s="320"/>
      <c r="J208" s="320"/>
      <c r="K208" s="368"/>
    </row>
    <row r="209" s="1" customFormat="1" ht="15" customHeight="1">
      <c r="B209" s="345"/>
      <c r="C209" s="320" t="s">
        <v>903</v>
      </c>
      <c r="D209" s="320"/>
      <c r="E209" s="320"/>
      <c r="F209" s="343" t="s">
        <v>86</v>
      </c>
      <c r="G209" s="320"/>
      <c r="H209" s="320" t="s">
        <v>965</v>
      </c>
      <c r="I209" s="320"/>
      <c r="J209" s="320"/>
      <c r="K209" s="368"/>
    </row>
    <row r="210" s="1" customFormat="1" ht="15" customHeight="1">
      <c r="B210" s="345"/>
      <c r="C210" s="320"/>
      <c r="D210" s="320"/>
      <c r="E210" s="320"/>
      <c r="F210" s="343" t="s">
        <v>799</v>
      </c>
      <c r="G210" s="320"/>
      <c r="H210" s="320" t="s">
        <v>800</v>
      </c>
      <c r="I210" s="320"/>
      <c r="J210" s="320"/>
      <c r="K210" s="368"/>
    </row>
    <row r="211" s="1" customFormat="1" ht="15" customHeight="1">
      <c r="B211" s="345"/>
      <c r="C211" s="320"/>
      <c r="D211" s="320"/>
      <c r="E211" s="320"/>
      <c r="F211" s="343" t="s">
        <v>797</v>
      </c>
      <c r="G211" s="320"/>
      <c r="H211" s="320" t="s">
        <v>966</v>
      </c>
      <c r="I211" s="320"/>
      <c r="J211" s="320"/>
      <c r="K211" s="368"/>
    </row>
    <row r="212" s="1" customFormat="1" ht="15" customHeight="1">
      <c r="B212" s="392"/>
      <c r="C212" s="320"/>
      <c r="D212" s="320"/>
      <c r="E212" s="320"/>
      <c r="F212" s="343" t="s">
        <v>801</v>
      </c>
      <c r="G212" s="381"/>
      <c r="H212" s="372" t="s">
        <v>802</v>
      </c>
      <c r="I212" s="372"/>
      <c r="J212" s="372"/>
      <c r="K212" s="393"/>
    </row>
    <row r="213" s="1" customFormat="1" ht="15" customHeight="1">
      <c r="B213" s="392"/>
      <c r="C213" s="320"/>
      <c r="D213" s="320"/>
      <c r="E213" s="320"/>
      <c r="F213" s="343" t="s">
        <v>803</v>
      </c>
      <c r="G213" s="381"/>
      <c r="H213" s="372" t="s">
        <v>967</v>
      </c>
      <c r="I213" s="372"/>
      <c r="J213" s="372"/>
      <c r="K213" s="393"/>
    </row>
    <row r="214" s="1" customFormat="1" ht="15" customHeight="1">
      <c r="B214" s="392"/>
      <c r="C214" s="320"/>
      <c r="D214" s="320"/>
      <c r="E214" s="320"/>
      <c r="F214" s="343"/>
      <c r="G214" s="381"/>
      <c r="H214" s="372"/>
      <c r="I214" s="372"/>
      <c r="J214" s="372"/>
      <c r="K214" s="393"/>
    </row>
    <row r="215" s="1" customFormat="1" ht="15" customHeight="1">
      <c r="B215" s="392"/>
      <c r="C215" s="320" t="s">
        <v>927</v>
      </c>
      <c r="D215" s="320"/>
      <c r="E215" s="320"/>
      <c r="F215" s="343">
        <v>1</v>
      </c>
      <c r="G215" s="381"/>
      <c r="H215" s="372" t="s">
        <v>968</v>
      </c>
      <c r="I215" s="372"/>
      <c r="J215" s="372"/>
      <c r="K215" s="393"/>
    </row>
    <row r="216" s="1" customFormat="1" ht="15" customHeight="1">
      <c r="B216" s="392"/>
      <c r="C216" s="320"/>
      <c r="D216" s="320"/>
      <c r="E216" s="320"/>
      <c r="F216" s="343">
        <v>2</v>
      </c>
      <c r="G216" s="381"/>
      <c r="H216" s="372" t="s">
        <v>969</v>
      </c>
      <c r="I216" s="372"/>
      <c r="J216" s="372"/>
      <c r="K216" s="393"/>
    </row>
    <row r="217" s="1" customFormat="1" ht="15" customHeight="1">
      <c r="B217" s="392"/>
      <c r="C217" s="320"/>
      <c r="D217" s="320"/>
      <c r="E217" s="320"/>
      <c r="F217" s="343">
        <v>3</v>
      </c>
      <c r="G217" s="381"/>
      <c r="H217" s="372" t="s">
        <v>970</v>
      </c>
      <c r="I217" s="372"/>
      <c r="J217" s="372"/>
      <c r="K217" s="393"/>
    </row>
    <row r="218" s="1" customFormat="1" ht="15" customHeight="1">
      <c r="B218" s="392"/>
      <c r="C218" s="320"/>
      <c r="D218" s="320"/>
      <c r="E218" s="320"/>
      <c r="F218" s="343">
        <v>4</v>
      </c>
      <c r="G218" s="381"/>
      <c r="H218" s="372" t="s">
        <v>971</v>
      </c>
      <c r="I218" s="372"/>
      <c r="J218" s="372"/>
      <c r="K218" s="393"/>
    </row>
    <row r="219" s="1" customFormat="1" ht="12.75" customHeight="1">
      <c r="B219" s="394"/>
      <c r="C219" s="395"/>
      <c r="D219" s="395"/>
      <c r="E219" s="395"/>
      <c r="F219" s="395"/>
      <c r="G219" s="395"/>
      <c r="H219" s="395"/>
      <c r="I219" s="395"/>
      <c r="J219" s="395"/>
      <c r="K219" s="396"/>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Václav Pastirik</dc:creator>
  <cp:lastModifiedBy>Václav Pastirik</cp:lastModifiedBy>
  <dcterms:created xsi:type="dcterms:W3CDTF">2025-06-03T12:01:01Z</dcterms:created>
  <dcterms:modified xsi:type="dcterms:W3CDTF">2025-06-03T12:01:06Z</dcterms:modified>
</cp:coreProperties>
</file>