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Martin\Zakazky\2025\Gajdos_Domov_mladeze_KV_Okna_lodzie\"/>
    </mc:Choice>
  </mc:AlternateContent>
  <bookViews>
    <workbookView xWindow="0" yWindow="0" windowWidth="0" windowHeight="0"/>
  </bookViews>
  <sheets>
    <sheet name="Rekapitulace stavby" sheetId="1" r:id="rId1"/>
    <sheet name="01 - Objekt A, A1" sheetId="2" r:id="rId2"/>
    <sheet name="02 - Objekt A - jižní prů..." sheetId="3" r:id="rId3"/>
    <sheet name="03 - Objekt D" sheetId="4" r:id="rId4"/>
    <sheet name="04 - Vedlejší a ostatní n..." sheetId="5" r:id="rId5"/>
    <sheet name="Pokyny pro vyplnění" sheetId="6" r:id="rId6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'01 - Objekt A, A1'!$C$89:$K$504</definedName>
    <definedName name="_xlnm.Print_Area" localSheetId="1">'01 - Objekt A, A1'!$C$4:$J$39,'01 - Objekt A, A1'!$C$45:$J$71,'01 - Objekt A, A1'!$C$77:$K$504</definedName>
    <definedName name="_xlnm.Print_Titles" localSheetId="1">'01 - Objekt A, A1'!$89:$89</definedName>
    <definedName name="_xlnm._FilterDatabase" localSheetId="2" hidden="1">'02 - Objekt A - jižní prů...'!$C$89:$K$472</definedName>
    <definedName name="_xlnm.Print_Area" localSheetId="2">'02 - Objekt A - jižní prů...'!$C$4:$J$39,'02 - Objekt A - jižní prů...'!$C$45:$J$71,'02 - Objekt A - jižní prů...'!$C$77:$K$472</definedName>
    <definedName name="_xlnm.Print_Titles" localSheetId="2">'02 - Objekt A - jižní prů...'!$89:$89</definedName>
    <definedName name="_xlnm._FilterDatabase" localSheetId="3" hidden="1">'03 - Objekt D'!$C$89:$K$331</definedName>
    <definedName name="_xlnm.Print_Area" localSheetId="3">'03 - Objekt D'!$C$4:$J$39,'03 - Objekt D'!$C$45:$J$71,'03 - Objekt D'!$C$77:$K$331</definedName>
    <definedName name="_xlnm.Print_Titles" localSheetId="3">'03 - Objekt D'!$89:$89</definedName>
    <definedName name="_xlnm._FilterDatabase" localSheetId="4" hidden="1">'04 - Vedlejší a ostatní n...'!$C$82:$K$98</definedName>
    <definedName name="_xlnm.Print_Area" localSheetId="4">'04 - Vedlejší a ostatní n...'!$C$4:$J$39,'04 - Vedlejší a ostatní n...'!$C$45:$J$64,'04 - Vedlejší a ostatní n...'!$C$70:$K$98</definedName>
    <definedName name="_xlnm.Print_Titles" localSheetId="4">'04 - Vedlejší a ostatní n...'!$82:$82</definedName>
    <definedName name="_xlnm.Print_Area" localSheetId="5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5" l="1" r="J37"/>
  <c r="J36"/>
  <c i="1" r="AY58"/>
  <c i="5" r="J35"/>
  <c i="1" r="AX58"/>
  <c i="5" r="BI96"/>
  <c r="BH96"/>
  <c r="BG96"/>
  <c r="BF96"/>
  <c r="T96"/>
  <c r="T95"/>
  <c r="R96"/>
  <c r="R95"/>
  <c r="P96"/>
  <c r="P95"/>
  <c r="BI92"/>
  <c r="BH92"/>
  <c r="BG92"/>
  <c r="BF92"/>
  <c r="T92"/>
  <c r="T91"/>
  <c r="R92"/>
  <c r="R91"/>
  <c r="P92"/>
  <c r="P91"/>
  <c r="BI86"/>
  <c r="BH86"/>
  <c r="BG86"/>
  <c r="BF86"/>
  <c r="T86"/>
  <c r="T85"/>
  <c r="R86"/>
  <c r="R85"/>
  <c r="P86"/>
  <c r="P85"/>
  <c r="P84"/>
  <c r="P83"/>
  <c i="1" r="AU58"/>
  <c i="5" r="J80"/>
  <c r="J79"/>
  <c r="F79"/>
  <c r="F77"/>
  <c r="E75"/>
  <c r="J55"/>
  <c r="J54"/>
  <c r="F54"/>
  <c r="F52"/>
  <c r="E50"/>
  <c r="J18"/>
  <c r="E18"/>
  <c r="F80"/>
  <c r="J17"/>
  <c r="J12"/>
  <c r="J52"/>
  <c r="E7"/>
  <c r="E73"/>
  <c i="4" r="J37"/>
  <c r="J36"/>
  <c i="1" r="AY57"/>
  <c i="4" r="J35"/>
  <c i="1" r="AX57"/>
  <c i="4" r="BI329"/>
  <c r="BH329"/>
  <c r="BG329"/>
  <c r="BF329"/>
  <c r="T329"/>
  <c r="R329"/>
  <c r="P329"/>
  <c r="BI326"/>
  <c r="BH326"/>
  <c r="BG326"/>
  <c r="BF326"/>
  <c r="T326"/>
  <c r="R326"/>
  <c r="P326"/>
  <c r="BI322"/>
  <c r="BH322"/>
  <c r="BG322"/>
  <c r="BF322"/>
  <c r="T322"/>
  <c r="R322"/>
  <c r="P322"/>
  <c r="BI318"/>
  <c r="BH318"/>
  <c r="BG318"/>
  <c r="BF318"/>
  <c r="T318"/>
  <c r="R318"/>
  <c r="P318"/>
  <c r="BI314"/>
  <c r="BH314"/>
  <c r="BG314"/>
  <c r="BF314"/>
  <c r="T314"/>
  <c r="R314"/>
  <c r="P314"/>
  <c r="BI306"/>
  <c r="BH306"/>
  <c r="BG306"/>
  <c r="BF306"/>
  <c r="T306"/>
  <c r="R306"/>
  <c r="P306"/>
  <c r="BI298"/>
  <c r="BH298"/>
  <c r="BG298"/>
  <c r="BF298"/>
  <c r="T298"/>
  <c r="R298"/>
  <c r="P298"/>
  <c r="BI295"/>
  <c r="BH295"/>
  <c r="BG295"/>
  <c r="BF295"/>
  <c r="T295"/>
  <c r="R295"/>
  <c r="P295"/>
  <c r="BI287"/>
  <c r="BH287"/>
  <c r="BG287"/>
  <c r="BF287"/>
  <c r="T287"/>
  <c r="R287"/>
  <c r="P287"/>
  <c r="BI283"/>
  <c r="BH283"/>
  <c r="BG283"/>
  <c r="BF283"/>
  <c r="T283"/>
  <c r="R283"/>
  <c r="P283"/>
  <c r="BI280"/>
  <c r="BH280"/>
  <c r="BG280"/>
  <c r="BF280"/>
  <c r="T280"/>
  <c r="R280"/>
  <c r="P280"/>
  <c r="BI277"/>
  <c r="BH277"/>
  <c r="BG277"/>
  <c r="BF277"/>
  <c r="T277"/>
  <c r="R277"/>
  <c r="P277"/>
  <c r="BI270"/>
  <c r="BH270"/>
  <c r="BG270"/>
  <c r="BF270"/>
  <c r="T270"/>
  <c r="R270"/>
  <c r="P270"/>
  <c r="BI267"/>
  <c r="BH267"/>
  <c r="BG267"/>
  <c r="BF267"/>
  <c r="T267"/>
  <c r="R267"/>
  <c r="P267"/>
  <c r="BI263"/>
  <c r="BH263"/>
  <c r="BG263"/>
  <c r="BF263"/>
  <c r="T263"/>
  <c r="R263"/>
  <c r="P263"/>
  <c r="BI256"/>
  <c r="BH256"/>
  <c r="BG256"/>
  <c r="BF256"/>
  <c r="T256"/>
  <c r="R256"/>
  <c r="P256"/>
  <c r="BI252"/>
  <c r="BH252"/>
  <c r="BG252"/>
  <c r="BF252"/>
  <c r="T252"/>
  <c r="R252"/>
  <c r="P252"/>
  <c r="BI249"/>
  <c r="BH249"/>
  <c r="BG249"/>
  <c r="BF249"/>
  <c r="T249"/>
  <c r="R249"/>
  <c r="P249"/>
  <c r="BI242"/>
  <c r="BH242"/>
  <c r="BG242"/>
  <c r="BF242"/>
  <c r="T242"/>
  <c r="R242"/>
  <c r="P242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5"/>
  <c r="BH225"/>
  <c r="BG225"/>
  <c r="BF225"/>
  <c r="T225"/>
  <c r="R225"/>
  <c r="P225"/>
  <c r="BI222"/>
  <c r="BH222"/>
  <c r="BG222"/>
  <c r="BF222"/>
  <c r="T222"/>
  <c r="R222"/>
  <c r="P222"/>
  <c r="BI215"/>
  <c r="BH215"/>
  <c r="BG215"/>
  <c r="BF215"/>
  <c r="T215"/>
  <c r="R215"/>
  <c r="P215"/>
  <c r="BI212"/>
  <c r="BH212"/>
  <c r="BG212"/>
  <c r="BF212"/>
  <c r="T212"/>
  <c r="R212"/>
  <c r="P212"/>
  <c r="BI210"/>
  <c r="BH210"/>
  <c r="BG210"/>
  <c r="BF210"/>
  <c r="T210"/>
  <c r="R210"/>
  <c r="P210"/>
  <c r="BI206"/>
  <c r="BH206"/>
  <c r="BG206"/>
  <c r="BF206"/>
  <c r="T206"/>
  <c r="R206"/>
  <c r="P206"/>
  <c r="BI202"/>
  <c r="BH202"/>
  <c r="BG202"/>
  <c r="BF202"/>
  <c r="T202"/>
  <c r="R202"/>
  <c r="P202"/>
  <c r="BI199"/>
  <c r="BH199"/>
  <c r="BG199"/>
  <c r="BF199"/>
  <c r="T199"/>
  <c r="R199"/>
  <c r="P199"/>
  <c r="BI196"/>
  <c r="BH196"/>
  <c r="BG196"/>
  <c r="BF196"/>
  <c r="T196"/>
  <c r="R196"/>
  <c r="P196"/>
  <c r="BI193"/>
  <c r="BH193"/>
  <c r="BG193"/>
  <c r="BF193"/>
  <c r="T193"/>
  <c r="R193"/>
  <c r="P193"/>
  <c r="BI189"/>
  <c r="BH189"/>
  <c r="BG189"/>
  <c r="BF189"/>
  <c r="T189"/>
  <c r="R189"/>
  <c r="P189"/>
  <c r="BI185"/>
  <c r="BH185"/>
  <c r="BG185"/>
  <c r="BF185"/>
  <c r="T185"/>
  <c r="R185"/>
  <c r="P185"/>
  <c r="BI181"/>
  <c r="BH181"/>
  <c r="BG181"/>
  <c r="BF181"/>
  <c r="T181"/>
  <c r="R181"/>
  <c r="P181"/>
  <c r="BI175"/>
  <c r="BH175"/>
  <c r="BG175"/>
  <c r="BF175"/>
  <c r="T175"/>
  <c r="R175"/>
  <c r="P175"/>
  <c r="BI171"/>
  <c r="BH171"/>
  <c r="BG171"/>
  <c r="BF171"/>
  <c r="T171"/>
  <c r="R171"/>
  <c r="P171"/>
  <c r="BI168"/>
  <c r="BH168"/>
  <c r="BG168"/>
  <c r="BF168"/>
  <c r="T168"/>
  <c r="R168"/>
  <c r="P168"/>
  <c r="BI163"/>
  <c r="BH163"/>
  <c r="BG163"/>
  <c r="BF163"/>
  <c r="T163"/>
  <c r="R163"/>
  <c r="P163"/>
  <c r="BI158"/>
  <c r="BH158"/>
  <c r="BG158"/>
  <c r="BF158"/>
  <c r="T158"/>
  <c r="T157"/>
  <c r="R158"/>
  <c r="R157"/>
  <c r="P158"/>
  <c r="P157"/>
  <c r="BI152"/>
  <c r="BH152"/>
  <c r="BG152"/>
  <c r="BF152"/>
  <c r="T152"/>
  <c r="R152"/>
  <c r="P152"/>
  <c r="BI148"/>
  <c r="BH148"/>
  <c r="BG148"/>
  <c r="BF148"/>
  <c r="T148"/>
  <c r="R148"/>
  <c r="P148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27"/>
  <c r="BH127"/>
  <c r="BG127"/>
  <c r="BF127"/>
  <c r="T127"/>
  <c r="R127"/>
  <c r="P127"/>
  <c r="BI124"/>
  <c r="BH124"/>
  <c r="BG124"/>
  <c r="BF124"/>
  <c r="T124"/>
  <c r="R124"/>
  <c r="P124"/>
  <c r="BI120"/>
  <c r="BH120"/>
  <c r="BG120"/>
  <c r="BF120"/>
  <c r="T120"/>
  <c r="R120"/>
  <c r="P120"/>
  <c r="BI114"/>
  <c r="BH114"/>
  <c r="BG114"/>
  <c r="BF114"/>
  <c r="T114"/>
  <c r="R114"/>
  <c r="P114"/>
  <c r="BI107"/>
  <c r="BH107"/>
  <c r="BG107"/>
  <c r="BF107"/>
  <c r="T107"/>
  <c r="R107"/>
  <c r="P107"/>
  <c r="BI104"/>
  <c r="BH104"/>
  <c r="BG104"/>
  <c r="BF104"/>
  <c r="T104"/>
  <c r="R104"/>
  <c r="P104"/>
  <c r="BI97"/>
  <c r="BH97"/>
  <c r="BG97"/>
  <c r="BF97"/>
  <c r="T97"/>
  <c r="R97"/>
  <c r="P97"/>
  <c r="BI93"/>
  <c r="BH93"/>
  <c r="BG93"/>
  <c r="BF93"/>
  <c r="T93"/>
  <c r="R93"/>
  <c r="P93"/>
  <c r="J87"/>
  <c r="J86"/>
  <c r="F86"/>
  <c r="F84"/>
  <c r="E82"/>
  <c r="J55"/>
  <c r="J54"/>
  <c r="F54"/>
  <c r="F52"/>
  <c r="E50"/>
  <c r="J18"/>
  <c r="E18"/>
  <c r="F87"/>
  <c r="J17"/>
  <c r="J12"/>
  <c r="J52"/>
  <c r="E7"/>
  <c r="E80"/>
  <c i="3" r="J37"/>
  <c r="J36"/>
  <c i="1" r="AY56"/>
  <c i="3" r="J35"/>
  <c i="1" r="AX56"/>
  <c i="3" r="BI470"/>
  <c r="BH470"/>
  <c r="BG470"/>
  <c r="BF470"/>
  <c r="T470"/>
  <c r="R470"/>
  <c r="P470"/>
  <c r="BI467"/>
  <c r="BH467"/>
  <c r="BG467"/>
  <c r="BF467"/>
  <c r="T467"/>
  <c r="R467"/>
  <c r="P467"/>
  <c r="BI463"/>
  <c r="BH463"/>
  <c r="BG463"/>
  <c r="BF463"/>
  <c r="T463"/>
  <c r="R463"/>
  <c r="P463"/>
  <c r="BI459"/>
  <c r="BH459"/>
  <c r="BG459"/>
  <c r="BF459"/>
  <c r="T459"/>
  <c r="R459"/>
  <c r="P459"/>
  <c r="BI455"/>
  <c r="BH455"/>
  <c r="BG455"/>
  <c r="BF455"/>
  <c r="T455"/>
  <c r="R455"/>
  <c r="P455"/>
  <c r="BI449"/>
  <c r="BH449"/>
  <c r="BG449"/>
  <c r="BF449"/>
  <c r="T449"/>
  <c r="R449"/>
  <c r="P449"/>
  <c r="BI443"/>
  <c r="BH443"/>
  <c r="BG443"/>
  <c r="BF443"/>
  <c r="T443"/>
  <c r="R443"/>
  <c r="P443"/>
  <c r="BI440"/>
  <c r="BH440"/>
  <c r="BG440"/>
  <c r="BF440"/>
  <c r="T440"/>
  <c r="R440"/>
  <c r="P440"/>
  <c r="BI434"/>
  <c r="BH434"/>
  <c r="BG434"/>
  <c r="BF434"/>
  <c r="T434"/>
  <c r="R434"/>
  <c r="P434"/>
  <c r="BI430"/>
  <c r="BH430"/>
  <c r="BG430"/>
  <c r="BF430"/>
  <c r="T430"/>
  <c r="R430"/>
  <c r="P430"/>
  <c r="BI427"/>
  <c r="BH427"/>
  <c r="BG427"/>
  <c r="BF427"/>
  <c r="T427"/>
  <c r="R427"/>
  <c r="P427"/>
  <c r="BI421"/>
  <c r="BH421"/>
  <c r="BG421"/>
  <c r="BF421"/>
  <c r="T421"/>
  <c r="R421"/>
  <c r="P421"/>
  <c r="BI415"/>
  <c r="BH415"/>
  <c r="BG415"/>
  <c r="BF415"/>
  <c r="T415"/>
  <c r="R415"/>
  <c r="P415"/>
  <c r="BI410"/>
  <c r="BH410"/>
  <c r="BG410"/>
  <c r="BF410"/>
  <c r="T410"/>
  <c r="R410"/>
  <c r="P410"/>
  <c r="BI405"/>
  <c r="BH405"/>
  <c r="BG405"/>
  <c r="BF405"/>
  <c r="T405"/>
  <c r="R405"/>
  <c r="P405"/>
  <c r="BI400"/>
  <c r="BH400"/>
  <c r="BG400"/>
  <c r="BF400"/>
  <c r="T400"/>
  <c r="R400"/>
  <c r="P400"/>
  <c r="BI395"/>
  <c r="BH395"/>
  <c r="BG395"/>
  <c r="BF395"/>
  <c r="T395"/>
  <c r="R395"/>
  <c r="P395"/>
  <c r="BI391"/>
  <c r="BH391"/>
  <c r="BG391"/>
  <c r="BF391"/>
  <c r="T391"/>
  <c r="R391"/>
  <c r="P391"/>
  <c r="BI384"/>
  <c r="BH384"/>
  <c r="BG384"/>
  <c r="BF384"/>
  <c r="T384"/>
  <c r="R384"/>
  <c r="P384"/>
  <c r="BI380"/>
  <c r="BH380"/>
  <c r="BG380"/>
  <c r="BF380"/>
  <c r="T380"/>
  <c r="R380"/>
  <c r="P380"/>
  <c r="BI377"/>
  <c r="BH377"/>
  <c r="BG377"/>
  <c r="BF377"/>
  <c r="T377"/>
  <c r="R377"/>
  <c r="P377"/>
  <c r="BI374"/>
  <c r="BH374"/>
  <c r="BG374"/>
  <c r="BF374"/>
  <c r="T374"/>
  <c r="R374"/>
  <c r="P374"/>
  <c r="BI370"/>
  <c r="BH370"/>
  <c r="BG370"/>
  <c r="BF370"/>
  <c r="T370"/>
  <c r="R370"/>
  <c r="P370"/>
  <c r="BI365"/>
  <c r="BH365"/>
  <c r="BG365"/>
  <c r="BF365"/>
  <c r="T365"/>
  <c r="R365"/>
  <c r="P365"/>
  <c r="BI360"/>
  <c r="BH360"/>
  <c r="BG360"/>
  <c r="BF360"/>
  <c r="T360"/>
  <c r="R360"/>
  <c r="P360"/>
  <c r="BI353"/>
  <c r="BH353"/>
  <c r="BG353"/>
  <c r="BF353"/>
  <c r="T353"/>
  <c r="R353"/>
  <c r="P353"/>
  <c r="BI347"/>
  <c r="BH347"/>
  <c r="BG347"/>
  <c r="BF347"/>
  <c r="T347"/>
  <c r="R347"/>
  <c r="P347"/>
  <c r="BI343"/>
  <c r="BH343"/>
  <c r="BG343"/>
  <c r="BF343"/>
  <c r="T343"/>
  <c r="R343"/>
  <c r="P343"/>
  <c r="BI340"/>
  <c r="BH340"/>
  <c r="BG340"/>
  <c r="BF340"/>
  <c r="T340"/>
  <c r="R340"/>
  <c r="P340"/>
  <c r="BI335"/>
  <c r="BH335"/>
  <c r="BG335"/>
  <c r="BF335"/>
  <c r="T335"/>
  <c r="R335"/>
  <c r="P335"/>
  <c r="BI330"/>
  <c r="BH330"/>
  <c r="BG330"/>
  <c r="BF330"/>
  <c r="T330"/>
  <c r="R330"/>
  <c r="P330"/>
  <c r="BI326"/>
  <c r="BH326"/>
  <c r="BG326"/>
  <c r="BF326"/>
  <c r="T326"/>
  <c r="R326"/>
  <c r="P326"/>
  <c r="BI321"/>
  <c r="BH321"/>
  <c r="BG321"/>
  <c r="BF321"/>
  <c r="T321"/>
  <c r="R321"/>
  <c r="P321"/>
  <c r="BI316"/>
  <c r="BH316"/>
  <c r="BG316"/>
  <c r="BF316"/>
  <c r="T316"/>
  <c r="R316"/>
  <c r="P316"/>
  <c r="BI312"/>
  <c r="BH312"/>
  <c r="BG312"/>
  <c r="BF312"/>
  <c r="T312"/>
  <c r="R312"/>
  <c r="P312"/>
  <c r="BI309"/>
  <c r="BH309"/>
  <c r="BG309"/>
  <c r="BF309"/>
  <c r="T309"/>
  <c r="R309"/>
  <c r="P309"/>
  <c r="BI307"/>
  <c r="BH307"/>
  <c r="BG307"/>
  <c r="BF307"/>
  <c r="T307"/>
  <c r="R307"/>
  <c r="P307"/>
  <c r="BI302"/>
  <c r="BH302"/>
  <c r="BG302"/>
  <c r="BF302"/>
  <c r="T302"/>
  <c r="R302"/>
  <c r="P302"/>
  <c r="BI300"/>
  <c r="BH300"/>
  <c r="BG300"/>
  <c r="BF300"/>
  <c r="T300"/>
  <c r="R300"/>
  <c r="P300"/>
  <c r="BI296"/>
  <c r="BH296"/>
  <c r="BG296"/>
  <c r="BF296"/>
  <c r="T296"/>
  <c r="R296"/>
  <c r="P296"/>
  <c r="BI292"/>
  <c r="BH292"/>
  <c r="BG292"/>
  <c r="BF292"/>
  <c r="T292"/>
  <c r="R292"/>
  <c r="P292"/>
  <c r="BI289"/>
  <c r="BH289"/>
  <c r="BG289"/>
  <c r="BF289"/>
  <c r="T289"/>
  <c r="R289"/>
  <c r="P289"/>
  <c r="BI285"/>
  <c r="BH285"/>
  <c r="BG285"/>
  <c r="BF285"/>
  <c r="T285"/>
  <c r="R285"/>
  <c r="P285"/>
  <c r="BI282"/>
  <c r="BH282"/>
  <c r="BG282"/>
  <c r="BF282"/>
  <c r="T282"/>
  <c r="R282"/>
  <c r="P282"/>
  <c r="BI278"/>
  <c r="BH278"/>
  <c r="BG278"/>
  <c r="BF278"/>
  <c r="T278"/>
  <c r="R278"/>
  <c r="P278"/>
  <c r="BI273"/>
  <c r="BH273"/>
  <c r="BG273"/>
  <c r="BF273"/>
  <c r="T273"/>
  <c r="R273"/>
  <c r="P273"/>
  <c r="BI269"/>
  <c r="BH269"/>
  <c r="BG269"/>
  <c r="BF269"/>
  <c r="T269"/>
  <c r="R269"/>
  <c r="P269"/>
  <c r="BI266"/>
  <c r="BH266"/>
  <c r="BG266"/>
  <c r="BF266"/>
  <c r="T266"/>
  <c r="R266"/>
  <c r="P266"/>
  <c r="BI263"/>
  <c r="BH263"/>
  <c r="BG263"/>
  <c r="BF263"/>
  <c r="T263"/>
  <c r="R263"/>
  <c r="P263"/>
  <c r="BI259"/>
  <c r="BH259"/>
  <c r="BG259"/>
  <c r="BF259"/>
  <c r="T259"/>
  <c r="R259"/>
  <c r="P259"/>
  <c r="BI255"/>
  <c r="BH255"/>
  <c r="BG255"/>
  <c r="BF255"/>
  <c r="T255"/>
  <c r="R255"/>
  <c r="P255"/>
  <c r="BI251"/>
  <c r="BH251"/>
  <c r="BG251"/>
  <c r="BF251"/>
  <c r="T251"/>
  <c r="R251"/>
  <c r="P251"/>
  <c r="BI247"/>
  <c r="BH247"/>
  <c r="BG247"/>
  <c r="BF247"/>
  <c r="T247"/>
  <c r="R247"/>
  <c r="P247"/>
  <c r="BI241"/>
  <c r="BH241"/>
  <c r="BG241"/>
  <c r="BF241"/>
  <c r="T241"/>
  <c r="R241"/>
  <c r="P241"/>
  <c r="BI237"/>
  <c r="BH237"/>
  <c r="BG237"/>
  <c r="BF237"/>
  <c r="T237"/>
  <c r="R237"/>
  <c r="P237"/>
  <c r="BI232"/>
  <c r="BH232"/>
  <c r="BG232"/>
  <c r="BF232"/>
  <c r="T232"/>
  <c r="T231"/>
  <c r="R232"/>
  <c r="R231"/>
  <c r="P232"/>
  <c r="P231"/>
  <c r="BI226"/>
  <c r="BH226"/>
  <c r="BG226"/>
  <c r="BF226"/>
  <c r="T226"/>
  <c r="R226"/>
  <c r="P226"/>
  <c r="BI224"/>
  <c r="BH224"/>
  <c r="BG224"/>
  <c r="BF224"/>
  <c r="T224"/>
  <c r="R224"/>
  <c r="P224"/>
  <c r="BI220"/>
  <c r="BH220"/>
  <c r="BG220"/>
  <c r="BF220"/>
  <c r="T220"/>
  <c r="R220"/>
  <c r="P220"/>
  <c r="BI217"/>
  <c r="BH217"/>
  <c r="BG217"/>
  <c r="BF217"/>
  <c r="T217"/>
  <c r="R217"/>
  <c r="P217"/>
  <c r="BI213"/>
  <c r="BH213"/>
  <c r="BG213"/>
  <c r="BF213"/>
  <c r="T213"/>
  <c r="R213"/>
  <c r="P213"/>
  <c r="BI210"/>
  <c r="BH210"/>
  <c r="BG210"/>
  <c r="BF210"/>
  <c r="T210"/>
  <c r="R210"/>
  <c r="P210"/>
  <c r="BI207"/>
  <c r="BH207"/>
  <c r="BG207"/>
  <c r="BF207"/>
  <c r="T207"/>
  <c r="R207"/>
  <c r="P207"/>
  <c r="BI204"/>
  <c r="BH204"/>
  <c r="BG204"/>
  <c r="BF204"/>
  <c r="T204"/>
  <c r="R204"/>
  <c r="P204"/>
  <c r="BI200"/>
  <c r="BH200"/>
  <c r="BG200"/>
  <c r="BF200"/>
  <c r="T200"/>
  <c r="R200"/>
  <c r="P200"/>
  <c r="BI194"/>
  <c r="BH194"/>
  <c r="BG194"/>
  <c r="BF194"/>
  <c r="T194"/>
  <c r="R194"/>
  <c r="P194"/>
  <c r="BI188"/>
  <c r="BH188"/>
  <c r="BG188"/>
  <c r="BF188"/>
  <c r="T188"/>
  <c r="R188"/>
  <c r="P188"/>
  <c r="BI182"/>
  <c r="BH182"/>
  <c r="BG182"/>
  <c r="BF182"/>
  <c r="T182"/>
  <c r="R182"/>
  <c r="P182"/>
  <c r="BI176"/>
  <c r="BH176"/>
  <c r="BG176"/>
  <c r="BF176"/>
  <c r="T176"/>
  <c r="R176"/>
  <c r="P176"/>
  <c r="BI170"/>
  <c r="BH170"/>
  <c r="BG170"/>
  <c r="BF170"/>
  <c r="T170"/>
  <c r="R170"/>
  <c r="P170"/>
  <c r="BI167"/>
  <c r="BH167"/>
  <c r="BG167"/>
  <c r="BF167"/>
  <c r="T167"/>
  <c r="R167"/>
  <c r="P167"/>
  <c r="BI163"/>
  <c r="BH163"/>
  <c r="BG163"/>
  <c r="BF163"/>
  <c r="T163"/>
  <c r="R163"/>
  <c r="P163"/>
  <c r="BI160"/>
  <c r="BH160"/>
  <c r="BG160"/>
  <c r="BF160"/>
  <c r="T160"/>
  <c r="R160"/>
  <c r="P160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7"/>
  <c r="BH147"/>
  <c r="BG147"/>
  <c r="BF147"/>
  <c r="T147"/>
  <c r="R147"/>
  <c r="P147"/>
  <c r="BI143"/>
  <c r="BH143"/>
  <c r="BG143"/>
  <c r="BF143"/>
  <c r="T143"/>
  <c r="R143"/>
  <c r="P143"/>
  <c r="BI139"/>
  <c r="BH139"/>
  <c r="BG139"/>
  <c r="BF139"/>
  <c r="T139"/>
  <c r="R139"/>
  <c r="P139"/>
  <c r="BI133"/>
  <c r="BH133"/>
  <c r="BG133"/>
  <c r="BF133"/>
  <c r="T133"/>
  <c r="R133"/>
  <c r="P133"/>
  <c r="BI128"/>
  <c r="BH128"/>
  <c r="BG128"/>
  <c r="BF128"/>
  <c r="T128"/>
  <c r="R128"/>
  <c r="P128"/>
  <c r="BI125"/>
  <c r="BH125"/>
  <c r="BG125"/>
  <c r="BF125"/>
  <c r="T125"/>
  <c r="R125"/>
  <c r="P125"/>
  <c r="BI119"/>
  <c r="BH119"/>
  <c r="BG119"/>
  <c r="BF119"/>
  <c r="T119"/>
  <c r="R119"/>
  <c r="P119"/>
  <c r="BI113"/>
  <c r="BH113"/>
  <c r="BG113"/>
  <c r="BF113"/>
  <c r="T113"/>
  <c r="R113"/>
  <c r="P113"/>
  <c r="BI110"/>
  <c r="BH110"/>
  <c r="BG110"/>
  <c r="BF110"/>
  <c r="T110"/>
  <c r="R110"/>
  <c r="P110"/>
  <c r="BI106"/>
  <c r="BH106"/>
  <c r="BG106"/>
  <c r="BF106"/>
  <c r="T106"/>
  <c r="R106"/>
  <c r="P106"/>
  <c r="BI101"/>
  <c r="BH101"/>
  <c r="BG101"/>
  <c r="BF101"/>
  <c r="T101"/>
  <c r="R101"/>
  <c r="P101"/>
  <c r="BI97"/>
  <c r="BH97"/>
  <c r="BG97"/>
  <c r="BF97"/>
  <c r="T97"/>
  <c r="R97"/>
  <c r="P97"/>
  <c r="BI93"/>
  <c r="BH93"/>
  <c r="BG93"/>
  <c r="BF93"/>
  <c r="T93"/>
  <c r="R93"/>
  <c r="P93"/>
  <c r="J87"/>
  <c r="J86"/>
  <c r="F86"/>
  <c r="F84"/>
  <c r="E82"/>
  <c r="J55"/>
  <c r="J54"/>
  <c r="F54"/>
  <c r="F52"/>
  <c r="E50"/>
  <c r="J18"/>
  <c r="E18"/>
  <c r="F87"/>
  <c r="J17"/>
  <c r="J12"/>
  <c r="J84"/>
  <c r="E7"/>
  <c r="E80"/>
  <c i="2" r="J37"/>
  <c r="J36"/>
  <c i="1" r="AY55"/>
  <c i="2" r="J35"/>
  <c i="1" r="AX55"/>
  <c i="2" r="BI502"/>
  <c r="BH502"/>
  <c r="BG502"/>
  <c r="BF502"/>
  <c r="T502"/>
  <c r="R502"/>
  <c r="P502"/>
  <c r="BI499"/>
  <c r="BH499"/>
  <c r="BG499"/>
  <c r="BF499"/>
  <c r="T499"/>
  <c r="R499"/>
  <c r="P499"/>
  <c r="BI495"/>
  <c r="BH495"/>
  <c r="BG495"/>
  <c r="BF495"/>
  <c r="T495"/>
  <c r="R495"/>
  <c r="P495"/>
  <c r="BI491"/>
  <c r="BH491"/>
  <c r="BG491"/>
  <c r="BF491"/>
  <c r="T491"/>
  <c r="R491"/>
  <c r="P491"/>
  <c r="BI487"/>
  <c r="BH487"/>
  <c r="BG487"/>
  <c r="BF487"/>
  <c r="T487"/>
  <c r="R487"/>
  <c r="P487"/>
  <c r="BI481"/>
  <c r="BH481"/>
  <c r="BG481"/>
  <c r="BF481"/>
  <c r="T481"/>
  <c r="R481"/>
  <c r="P481"/>
  <c r="BI475"/>
  <c r="BH475"/>
  <c r="BG475"/>
  <c r="BF475"/>
  <c r="T475"/>
  <c r="R475"/>
  <c r="P475"/>
  <c r="BI472"/>
  <c r="BH472"/>
  <c r="BG472"/>
  <c r="BF472"/>
  <c r="T472"/>
  <c r="R472"/>
  <c r="P472"/>
  <c r="BI466"/>
  <c r="BH466"/>
  <c r="BG466"/>
  <c r="BF466"/>
  <c r="T466"/>
  <c r="R466"/>
  <c r="P466"/>
  <c r="BI462"/>
  <c r="BH462"/>
  <c r="BG462"/>
  <c r="BF462"/>
  <c r="T462"/>
  <c r="R462"/>
  <c r="P462"/>
  <c r="BI459"/>
  <c r="BH459"/>
  <c r="BG459"/>
  <c r="BF459"/>
  <c r="T459"/>
  <c r="R459"/>
  <c r="P459"/>
  <c r="BI452"/>
  <c r="BH452"/>
  <c r="BG452"/>
  <c r="BF452"/>
  <c r="T452"/>
  <c r="R452"/>
  <c r="P452"/>
  <c r="BI445"/>
  <c r="BH445"/>
  <c r="BG445"/>
  <c r="BF445"/>
  <c r="T445"/>
  <c r="R445"/>
  <c r="P445"/>
  <c r="BI439"/>
  <c r="BH439"/>
  <c r="BG439"/>
  <c r="BF439"/>
  <c r="T439"/>
  <c r="R439"/>
  <c r="P439"/>
  <c r="BI433"/>
  <c r="BH433"/>
  <c r="BG433"/>
  <c r="BF433"/>
  <c r="T433"/>
  <c r="R433"/>
  <c r="P433"/>
  <c r="BI427"/>
  <c r="BH427"/>
  <c r="BG427"/>
  <c r="BF427"/>
  <c r="T427"/>
  <c r="R427"/>
  <c r="P427"/>
  <c r="BI421"/>
  <c r="BH421"/>
  <c r="BG421"/>
  <c r="BF421"/>
  <c r="T421"/>
  <c r="R421"/>
  <c r="P421"/>
  <c r="BI416"/>
  <c r="BH416"/>
  <c r="BG416"/>
  <c r="BF416"/>
  <c r="T416"/>
  <c r="R416"/>
  <c r="P416"/>
  <c r="BI407"/>
  <c r="BH407"/>
  <c r="BG407"/>
  <c r="BF407"/>
  <c r="T407"/>
  <c r="R407"/>
  <c r="P407"/>
  <c r="BI403"/>
  <c r="BH403"/>
  <c r="BG403"/>
  <c r="BF403"/>
  <c r="T403"/>
  <c r="R403"/>
  <c r="P403"/>
  <c r="BI399"/>
  <c r="BH399"/>
  <c r="BG399"/>
  <c r="BF399"/>
  <c r="T399"/>
  <c r="R399"/>
  <c r="P399"/>
  <c r="BI396"/>
  <c r="BH396"/>
  <c r="BG396"/>
  <c r="BF396"/>
  <c r="T396"/>
  <c r="R396"/>
  <c r="P396"/>
  <c r="BI393"/>
  <c r="BH393"/>
  <c r="BG393"/>
  <c r="BF393"/>
  <c r="T393"/>
  <c r="R393"/>
  <c r="P393"/>
  <c r="BI389"/>
  <c r="BH389"/>
  <c r="BG389"/>
  <c r="BF389"/>
  <c r="T389"/>
  <c r="R389"/>
  <c r="P389"/>
  <c r="BI383"/>
  <c r="BH383"/>
  <c r="BG383"/>
  <c r="BF383"/>
  <c r="T383"/>
  <c r="R383"/>
  <c r="P383"/>
  <c r="BI377"/>
  <c r="BH377"/>
  <c r="BG377"/>
  <c r="BF377"/>
  <c r="T377"/>
  <c r="R377"/>
  <c r="P377"/>
  <c r="BI368"/>
  <c r="BH368"/>
  <c r="BG368"/>
  <c r="BF368"/>
  <c r="T368"/>
  <c r="R368"/>
  <c r="P368"/>
  <c r="BI361"/>
  <c r="BH361"/>
  <c r="BG361"/>
  <c r="BF361"/>
  <c r="T361"/>
  <c r="R361"/>
  <c r="P361"/>
  <c r="BI357"/>
  <c r="BH357"/>
  <c r="BG357"/>
  <c r="BF357"/>
  <c r="T357"/>
  <c r="R357"/>
  <c r="P357"/>
  <c r="BI354"/>
  <c r="BH354"/>
  <c r="BG354"/>
  <c r="BF354"/>
  <c r="T354"/>
  <c r="R354"/>
  <c r="P354"/>
  <c r="BI349"/>
  <c r="BH349"/>
  <c r="BG349"/>
  <c r="BF349"/>
  <c r="T349"/>
  <c r="R349"/>
  <c r="P349"/>
  <c r="BI344"/>
  <c r="BH344"/>
  <c r="BG344"/>
  <c r="BF344"/>
  <c r="T344"/>
  <c r="R344"/>
  <c r="P344"/>
  <c r="BI341"/>
  <c r="BH341"/>
  <c r="BG341"/>
  <c r="BF341"/>
  <c r="T341"/>
  <c r="R341"/>
  <c r="P341"/>
  <c r="BI338"/>
  <c r="BH338"/>
  <c r="BG338"/>
  <c r="BF338"/>
  <c r="T338"/>
  <c r="R338"/>
  <c r="P338"/>
  <c r="BI332"/>
  <c r="BH332"/>
  <c r="BG332"/>
  <c r="BF332"/>
  <c r="T332"/>
  <c r="R332"/>
  <c r="P332"/>
  <c r="BI326"/>
  <c r="BH326"/>
  <c r="BG326"/>
  <c r="BF326"/>
  <c r="T326"/>
  <c r="R326"/>
  <c r="P326"/>
  <c r="BI322"/>
  <c r="BH322"/>
  <c r="BG322"/>
  <c r="BF322"/>
  <c r="T322"/>
  <c r="R322"/>
  <c r="P322"/>
  <c r="BI319"/>
  <c r="BH319"/>
  <c r="BG319"/>
  <c r="BF319"/>
  <c r="T319"/>
  <c r="R319"/>
  <c r="P319"/>
  <c r="BI316"/>
  <c r="BH316"/>
  <c r="BG316"/>
  <c r="BF316"/>
  <c r="T316"/>
  <c r="R316"/>
  <c r="P316"/>
  <c r="BI311"/>
  <c r="BH311"/>
  <c r="BG311"/>
  <c r="BF311"/>
  <c r="T311"/>
  <c r="R311"/>
  <c r="P311"/>
  <c r="BI308"/>
  <c r="BH308"/>
  <c r="BG308"/>
  <c r="BF308"/>
  <c r="T308"/>
  <c r="R308"/>
  <c r="P308"/>
  <c r="BI305"/>
  <c r="BH305"/>
  <c r="BG305"/>
  <c r="BF305"/>
  <c r="T305"/>
  <c r="R305"/>
  <c r="P305"/>
  <c r="BI301"/>
  <c r="BH301"/>
  <c r="BG301"/>
  <c r="BF301"/>
  <c r="T301"/>
  <c r="R301"/>
  <c r="P301"/>
  <c r="BI298"/>
  <c r="BH298"/>
  <c r="BG298"/>
  <c r="BF298"/>
  <c r="T298"/>
  <c r="R298"/>
  <c r="P298"/>
  <c r="BI295"/>
  <c r="BH295"/>
  <c r="BG295"/>
  <c r="BF295"/>
  <c r="T295"/>
  <c r="R295"/>
  <c r="P295"/>
  <c r="BI292"/>
  <c r="BH292"/>
  <c r="BG292"/>
  <c r="BF292"/>
  <c r="T292"/>
  <c r="R292"/>
  <c r="P292"/>
  <c r="BI289"/>
  <c r="BH289"/>
  <c r="BG289"/>
  <c r="BF289"/>
  <c r="T289"/>
  <c r="R289"/>
  <c r="P289"/>
  <c r="BI285"/>
  <c r="BH285"/>
  <c r="BG285"/>
  <c r="BF285"/>
  <c r="T285"/>
  <c r="R285"/>
  <c r="P285"/>
  <c r="BI281"/>
  <c r="BH281"/>
  <c r="BG281"/>
  <c r="BF281"/>
  <c r="T281"/>
  <c r="R281"/>
  <c r="P281"/>
  <c r="BI278"/>
  <c r="BH278"/>
  <c r="BG278"/>
  <c r="BF278"/>
  <c r="T278"/>
  <c r="R278"/>
  <c r="P278"/>
  <c r="BI275"/>
  <c r="BH275"/>
  <c r="BG275"/>
  <c r="BF275"/>
  <c r="T275"/>
  <c r="R275"/>
  <c r="P275"/>
  <c r="BI270"/>
  <c r="BH270"/>
  <c r="BG270"/>
  <c r="BF270"/>
  <c r="T270"/>
  <c r="R270"/>
  <c r="P270"/>
  <c r="BI265"/>
  <c r="BH265"/>
  <c r="BG265"/>
  <c r="BF265"/>
  <c r="T265"/>
  <c r="R265"/>
  <c r="P265"/>
  <c r="BI260"/>
  <c r="BH260"/>
  <c r="BG260"/>
  <c r="BF260"/>
  <c r="T260"/>
  <c r="R260"/>
  <c r="P260"/>
  <c r="BI255"/>
  <c r="BH255"/>
  <c r="BG255"/>
  <c r="BF255"/>
  <c r="T255"/>
  <c r="R255"/>
  <c r="P255"/>
  <c r="BI248"/>
  <c r="BH248"/>
  <c r="BG248"/>
  <c r="BF248"/>
  <c r="T248"/>
  <c r="R248"/>
  <c r="P248"/>
  <c r="BI244"/>
  <c r="BH244"/>
  <c r="BG244"/>
  <c r="BF244"/>
  <c r="T244"/>
  <c r="R244"/>
  <c r="P244"/>
  <c r="BI239"/>
  <c r="BH239"/>
  <c r="BG239"/>
  <c r="BF239"/>
  <c r="T239"/>
  <c r="T238"/>
  <c r="R239"/>
  <c r="R238"/>
  <c r="P239"/>
  <c r="P238"/>
  <c r="BI233"/>
  <c r="BH233"/>
  <c r="BG233"/>
  <c r="BF233"/>
  <c r="T233"/>
  <c r="R233"/>
  <c r="P233"/>
  <c r="BI231"/>
  <c r="BH231"/>
  <c r="BG231"/>
  <c r="BF231"/>
  <c r="T231"/>
  <c r="R231"/>
  <c r="P231"/>
  <c r="BI227"/>
  <c r="BH227"/>
  <c r="BG227"/>
  <c r="BF227"/>
  <c r="T227"/>
  <c r="R227"/>
  <c r="P227"/>
  <c r="BI224"/>
  <c r="BH224"/>
  <c r="BG224"/>
  <c r="BF224"/>
  <c r="T224"/>
  <c r="R224"/>
  <c r="P224"/>
  <c r="BI220"/>
  <c r="BH220"/>
  <c r="BG220"/>
  <c r="BF220"/>
  <c r="T220"/>
  <c r="R220"/>
  <c r="P220"/>
  <c r="BI217"/>
  <c r="BH217"/>
  <c r="BG217"/>
  <c r="BF217"/>
  <c r="T217"/>
  <c r="R217"/>
  <c r="P217"/>
  <c r="BI214"/>
  <c r="BH214"/>
  <c r="BG214"/>
  <c r="BF214"/>
  <c r="T214"/>
  <c r="R214"/>
  <c r="P214"/>
  <c r="BI211"/>
  <c r="BH211"/>
  <c r="BG211"/>
  <c r="BF211"/>
  <c r="T211"/>
  <c r="R211"/>
  <c r="P211"/>
  <c r="BI207"/>
  <c r="BH207"/>
  <c r="BG207"/>
  <c r="BF207"/>
  <c r="T207"/>
  <c r="R207"/>
  <c r="P207"/>
  <c r="BI200"/>
  <c r="BH200"/>
  <c r="BG200"/>
  <c r="BF200"/>
  <c r="T200"/>
  <c r="R200"/>
  <c r="P200"/>
  <c r="BI193"/>
  <c r="BH193"/>
  <c r="BG193"/>
  <c r="BF193"/>
  <c r="T193"/>
  <c r="R193"/>
  <c r="P193"/>
  <c r="BI186"/>
  <c r="BH186"/>
  <c r="BG186"/>
  <c r="BF186"/>
  <c r="T186"/>
  <c r="R186"/>
  <c r="P186"/>
  <c r="BI180"/>
  <c r="BH180"/>
  <c r="BG180"/>
  <c r="BF180"/>
  <c r="T180"/>
  <c r="R180"/>
  <c r="P180"/>
  <c r="BI173"/>
  <c r="BH173"/>
  <c r="BG173"/>
  <c r="BF173"/>
  <c r="T173"/>
  <c r="R173"/>
  <c r="P173"/>
  <c r="BI170"/>
  <c r="BH170"/>
  <c r="BG170"/>
  <c r="BF170"/>
  <c r="T170"/>
  <c r="R170"/>
  <c r="P170"/>
  <c r="BI166"/>
  <c r="BH166"/>
  <c r="BG166"/>
  <c r="BF166"/>
  <c r="T166"/>
  <c r="R166"/>
  <c r="P166"/>
  <c r="BI163"/>
  <c r="BH163"/>
  <c r="BG163"/>
  <c r="BF163"/>
  <c r="T163"/>
  <c r="R163"/>
  <c r="P163"/>
  <c r="BI159"/>
  <c r="BH159"/>
  <c r="BG159"/>
  <c r="BF159"/>
  <c r="T159"/>
  <c r="R159"/>
  <c r="P159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5"/>
  <c r="BH135"/>
  <c r="BG135"/>
  <c r="BF135"/>
  <c r="T135"/>
  <c r="R135"/>
  <c r="P135"/>
  <c r="BI129"/>
  <c r="BH129"/>
  <c r="BG129"/>
  <c r="BF129"/>
  <c r="T129"/>
  <c r="R129"/>
  <c r="P129"/>
  <c r="BI126"/>
  <c r="BH126"/>
  <c r="BG126"/>
  <c r="BF126"/>
  <c r="T126"/>
  <c r="R126"/>
  <c r="P126"/>
  <c r="BI119"/>
  <c r="BH119"/>
  <c r="BG119"/>
  <c r="BF119"/>
  <c r="T119"/>
  <c r="R119"/>
  <c r="P119"/>
  <c r="BI113"/>
  <c r="BH113"/>
  <c r="BG113"/>
  <c r="BF113"/>
  <c r="T113"/>
  <c r="R113"/>
  <c r="P113"/>
  <c r="BI110"/>
  <c r="BH110"/>
  <c r="BG110"/>
  <c r="BF110"/>
  <c r="T110"/>
  <c r="R110"/>
  <c r="P110"/>
  <c r="BI106"/>
  <c r="BH106"/>
  <c r="BG106"/>
  <c r="BF106"/>
  <c r="T106"/>
  <c r="R106"/>
  <c r="P106"/>
  <c r="BI101"/>
  <c r="BH101"/>
  <c r="BG101"/>
  <c r="BF101"/>
  <c r="T101"/>
  <c r="R101"/>
  <c r="P101"/>
  <c r="BI97"/>
  <c r="BH97"/>
  <c r="BG97"/>
  <c r="BF97"/>
  <c r="T97"/>
  <c r="R97"/>
  <c r="P97"/>
  <c r="BI93"/>
  <c r="BH93"/>
  <c r="BG93"/>
  <c r="BF93"/>
  <c r="T93"/>
  <c r="R93"/>
  <c r="P93"/>
  <c r="J87"/>
  <c r="J86"/>
  <c r="F86"/>
  <c r="F84"/>
  <c r="E82"/>
  <c r="J55"/>
  <c r="J54"/>
  <c r="F54"/>
  <c r="F52"/>
  <c r="E50"/>
  <c r="J18"/>
  <c r="E18"/>
  <c r="F87"/>
  <c r="J17"/>
  <c r="J12"/>
  <c r="J84"/>
  <c r="E7"/>
  <c r="E48"/>
  <c i="1" r="L50"/>
  <c r="AM50"/>
  <c r="AM49"/>
  <c r="L49"/>
  <c r="AM47"/>
  <c r="L47"/>
  <c r="L45"/>
  <c r="L44"/>
  <c i="2" r="BK439"/>
  <c r="BK265"/>
  <c r="BK393"/>
  <c r="J239"/>
  <c r="J439"/>
  <c r="BK377"/>
  <c r="BK275"/>
  <c r="J207"/>
  <c r="BK126"/>
  <c r="J270"/>
  <c r="BK119"/>
  <c i="3" r="BK395"/>
  <c r="J251"/>
  <c r="J307"/>
  <c r="BK200"/>
  <c r="BK360"/>
  <c r="J153"/>
  <c r="BK463"/>
  <c r="BK347"/>
  <c r="J289"/>
  <c r="BK182"/>
  <c r="BK110"/>
  <c i="4" r="BK283"/>
  <c r="J181"/>
  <c r="BK263"/>
  <c r="J329"/>
  <c i="2" r="J427"/>
  <c r="J349"/>
  <c r="J200"/>
  <c r="BK399"/>
  <c r="BK224"/>
  <c r="J445"/>
  <c r="J368"/>
  <c r="J281"/>
  <c r="J217"/>
  <c r="J377"/>
  <c r="J166"/>
  <c i="3" r="J434"/>
  <c r="BK278"/>
  <c r="BK415"/>
  <c r="BK241"/>
  <c r="J128"/>
  <c r="J353"/>
  <c r="J194"/>
  <c r="J470"/>
  <c r="BK380"/>
  <c r="BK316"/>
  <c r="BK224"/>
  <c r="BK170"/>
  <c r="BK106"/>
  <c i="4" r="BK280"/>
  <c r="J199"/>
  <c r="BK242"/>
  <c r="BK329"/>
  <c r="BK193"/>
  <c r="BK185"/>
  <c r="J175"/>
  <c r="BK152"/>
  <c r="BK127"/>
  <c r="J107"/>
  <c r="BK322"/>
  <c r="J287"/>
  <c r="BK270"/>
  <c r="J242"/>
  <c r="BK215"/>
  <c r="BK189"/>
  <c r="J158"/>
  <c r="J127"/>
  <c i="5" r="J96"/>
  <c r="BK96"/>
  <c i="2" r="J472"/>
  <c r="J396"/>
  <c r="BK319"/>
  <c r="BK260"/>
  <c r="BK481"/>
  <c r="J421"/>
  <c r="BK326"/>
  <c r="BK285"/>
  <c r="BK220"/>
  <c r="J129"/>
  <c r="BK475"/>
  <c r="J433"/>
  <c r="J354"/>
  <c r="J301"/>
  <c r="BK278"/>
  <c r="BK231"/>
  <c r="J211"/>
  <c r="J159"/>
  <c r="BK101"/>
  <c r="J338"/>
  <c r="J255"/>
  <c r="BK159"/>
  <c r="J101"/>
  <c i="3" r="J365"/>
  <c r="BK289"/>
  <c r="BK207"/>
  <c r="BK443"/>
  <c r="BK391"/>
  <c r="BK251"/>
  <c r="BK204"/>
  <c r="BK153"/>
  <c r="BK400"/>
  <c r="J340"/>
  <c r="BK217"/>
  <c r="J467"/>
  <c r="J395"/>
  <c r="BK353"/>
  <c r="J326"/>
  <c r="BK292"/>
  <c r="J247"/>
  <c r="J200"/>
  <c r="J163"/>
  <c r="J139"/>
  <c r="BK113"/>
  <c r="BK125"/>
  <c i="4" r="J277"/>
  <c r="J233"/>
  <c r="BK168"/>
  <c r="BK97"/>
  <c r="J249"/>
  <c r="BK206"/>
  <c r="J93"/>
  <c i="2" r="J487"/>
  <c r="BK332"/>
  <c r="BK173"/>
  <c r="BK433"/>
  <c r="BK301"/>
  <c r="J126"/>
  <c r="J462"/>
  <c r="BK349"/>
  <c r="BK239"/>
  <c r="BK166"/>
  <c r="BK106"/>
  <c i="3" r="J405"/>
  <c r="BK269"/>
  <c r="BK384"/>
  <c r="BK247"/>
  <c r="BK427"/>
  <c r="BK226"/>
  <c r="BK467"/>
  <c r="J415"/>
  <c r="J282"/>
  <c r="BK220"/>
  <c r="J143"/>
  <c i="4" r="BK229"/>
  <c r="BK256"/>
  <c r="BK202"/>
  <c i="5" r="F35"/>
  <c i="2" r="J459"/>
  <c r="J361"/>
  <c r="BK150"/>
  <c r="BK445"/>
  <c r="BK295"/>
  <c r="BK495"/>
  <c r="BK416"/>
  <c r="J295"/>
  <c r="J224"/>
  <c r="J156"/>
  <c r="J341"/>
  <c r="BK156"/>
  <c i="3" r="BK330"/>
  <c r="J188"/>
  <c r="J400"/>
  <c r="J232"/>
  <c r="BK156"/>
  <c r="BK410"/>
  <c r="J204"/>
  <c r="BK470"/>
  <c r="BK405"/>
  <c r="J330"/>
  <c r="J266"/>
  <c r="J217"/>
  <c r="BK133"/>
  <c i="4" r="J318"/>
  <c r="BK212"/>
  <c r="BK93"/>
  <c r="BK231"/>
  <c r="J215"/>
  <c i="2" r="BK368"/>
  <c r="BK305"/>
  <c r="BK462"/>
  <c r="BK311"/>
  <c r="J146"/>
  <c r="J407"/>
  <c r="J326"/>
  <c r="BK298"/>
  <c r="J233"/>
  <c r="BK163"/>
  <c r="J227"/>
  <c r="J106"/>
  <c i="3" r="BK335"/>
  <c r="J241"/>
  <c r="J312"/>
  <c r="BK210"/>
  <c r="J440"/>
  <c r="J259"/>
  <c r="J97"/>
  <c r="BK434"/>
  <c r="BK343"/>
  <c r="J278"/>
  <c r="BK143"/>
  <c r="J113"/>
  <c i="4" r="J263"/>
  <c r="BK163"/>
  <c r="J322"/>
  <c r="J152"/>
  <c r="J196"/>
  <c r="J189"/>
  <c r="BK181"/>
  <c r="BK171"/>
  <c r="BK144"/>
  <c r="BK124"/>
  <c r="J104"/>
  <c r="BK314"/>
  <c r="BK298"/>
  <c r="BK277"/>
  <c r="J256"/>
  <c r="J225"/>
  <c r="BK199"/>
  <c r="BK175"/>
  <c r="J138"/>
  <c r="BK107"/>
  <c i="5" r="J86"/>
  <c r="BK86"/>
  <c i="2" r="BK389"/>
  <c r="J357"/>
  <c r="J289"/>
  <c r="BK153"/>
  <c r="J499"/>
  <c r="BK459"/>
  <c r="J344"/>
  <c r="J308"/>
  <c r="BK270"/>
  <c r="J163"/>
  <c r="BK502"/>
  <c r="BK491"/>
  <c r="BK452"/>
  <c r="J403"/>
  <c r="BK344"/>
  <c r="J322"/>
  <c r="J285"/>
  <c r="BK255"/>
  <c r="J220"/>
  <c r="J180"/>
  <c r="BK146"/>
  <c r="BK113"/>
  <c r="BK357"/>
  <c r="J275"/>
  <c r="BK207"/>
  <c r="BK129"/>
  <c i="3" r="J427"/>
  <c r="BK377"/>
  <c r="J321"/>
  <c r="BK263"/>
  <c r="J463"/>
  <c r="BK321"/>
  <c r="J269"/>
  <c r="J220"/>
  <c r="J160"/>
  <c r="BK430"/>
  <c r="J380"/>
  <c r="J237"/>
  <c r="BK160"/>
  <c r="BK455"/>
  <c r="J421"/>
  <c r="J370"/>
  <c r="J347"/>
  <c r="BK312"/>
  <c r="J285"/>
  <c r="J263"/>
  <c r="J224"/>
  <c r="BK176"/>
  <c r="BK139"/>
  <c r="BK119"/>
  <c r="BK101"/>
  <c i="4" r="BK295"/>
  <c r="J270"/>
  <c r="J222"/>
  <c r="J185"/>
  <c r="J120"/>
  <c r="J280"/>
  <c r="BK225"/>
  <c r="BK104"/>
  <c r="J295"/>
  <c i="2" r="J416"/>
  <c r="J399"/>
  <c r="BK244"/>
  <c r="J475"/>
  <c r="BK322"/>
  <c r="J170"/>
  <c r="BK487"/>
  <c r="J383"/>
  <c r="BK289"/>
  <c r="J214"/>
  <c r="J393"/>
  <c r="J153"/>
  <c r="J97"/>
  <c i="3" r="J316"/>
  <c r="BK213"/>
  <c r="J430"/>
  <c r="J213"/>
  <c r="J119"/>
  <c r="J302"/>
  <c r="J125"/>
  <c r="J449"/>
  <c r="J335"/>
  <c r="BK296"/>
  <c r="BK188"/>
  <c i="4" r="J135"/>
  <c r="J168"/>
  <c r="J163"/>
  <c r="J124"/>
  <c r="J231"/>
  <c r="J193"/>
  <c r="BK141"/>
  <c i="2" r="BK396"/>
  <c r="J316"/>
  <c r="BK233"/>
  <c r="J491"/>
  <c r="J319"/>
  <c r="BK211"/>
  <c r="J466"/>
  <c r="BK341"/>
  <c r="J248"/>
  <c r="J173"/>
  <c r="BK93"/>
  <c r="BK217"/>
  <c r="BK97"/>
  <c i="3" r="BK282"/>
  <c r="J459"/>
  <c r="J255"/>
  <c r="BK449"/>
  <c r="J296"/>
  <c r="J110"/>
  <c r="BK440"/>
  <c r="BK374"/>
  <c r="BK307"/>
  <c r="BK232"/>
  <c r="J150"/>
  <c r="BK93"/>
  <c i="4" r="J252"/>
  <c r="BK138"/>
  <c r="J148"/>
  <c i="2" r="J481"/>
  <c r="BK407"/>
  <c r="BK281"/>
  <c r="J495"/>
  <c r="J332"/>
  <c r="J278"/>
  <c i="1" r="AS54"/>
  <c i="2" r="BK248"/>
  <c r="BK186"/>
  <c r="J305"/>
  <c r="BK142"/>
  <c i="3" r="J391"/>
  <c r="J309"/>
  <c r="J455"/>
  <c r="BK285"/>
  <c r="J170"/>
  <c r="J384"/>
  <c r="J147"/>
  <c r="BK459"/>
  <c r="J360"/>
  <c r="BK300"/>
  <c r="BK259"/>
  <c r="J207"/>
  <c r="BK128"/>
  <c i="4" r="J306"/>
  <c r="J229"/>
  <c r="BK114"/>
  <c r="J212"/>
  <c r="J206"/>
  <c r="BK158"/>
  <c r="J141"/>
  <c r="BK120"/>
  <c r="BK326"/>
  <c r="BK306"/>
  <c r="J283"/>
  <c r="J267"/>
  <c r="BK252"/>
  <c r="BK222"/>
  <c r="BK196"/>
  <c r="BK148"/>
  <c r="J114"/>
  <c i="5" r="BK92"/>
  <c r="J92"/>
  <c i="2" r="J452"/>
  <c r="BK403"/>
  <c r="J298"/>
  <c r="BK214"/>
  <c r="BK135"/>
  <c r="BK466"/>
  <c r="BK383"/>
  <c r="BK316"/>
  <c r="BK227"/>
  <c r="J193"/>
  <c r="J110"/>
  <c r="BK499"/>
  <c r="BK472"/>
  <c r="BK427"/>
  <c r="J389"/>
  <c r="BK338"/>
  <c r="J292"/>
  <c r="J260"/>
  <c r="J244"/>
  <c r="BK200"/>
  <c r="BK170"/>
  <c r="J135"/>
  <c r="J93"/>
  <c r="BK308"/>
  <c r="BK180"/>
  <c r="J150"/>
  <c r="BK110"/>
  <c i="3" r="J410"/>
  <c r="BK326"/>
  <c r="BK266"/>
  <c r="J182"/>
  <c r="BK421"/>
  <c r="J292"/>
  <c r="BK237"/>
  <c r="BK194"/>
  <c r="BK97"/>
  <c r="BK370"/>
  <c r="J300"/>
  <c r="J176"/>
  <c r="BK150"/>
  <c r="J443"/>
  <c r="J377"/>
  <c r="BK340"/>
  <c r="BK302"/>
  <c r="J273"/>
  <c r="J226"/>
  <c r="J210"/>
  <c r="BK147"/>
  <c r="J133"/>
  <c r="J106"/>
  <c r="J101"/>
  <c i="4" r="BK287"/>
  <c r="BK235"/>
  <c r="J210"/>
  <c r="J144"/>
  <c r="J298"/>
  <c r="BK233"/>
  <c r="J202"/>
  <c r="J314"/>
  <c r="BK249"/>
  <c i="2" r="BK354"/>
  <c r="BK292"/>
  <c r="J119"/>
  <c r="BK361"/>
  <c r="J231"/>
  <c r="J502"/>
  <c r="BK421"/>
  <c r="J311"/>
  <c r="J265"/>
  <c r="BK193"/>
  <c r="J142"/>
  <c r="J186"/>
  <c r="J113"/>
  <c i="3" r="J343"/>
  <c r="BK167"/>
  <c r="BK273"/>
  <c r="J167"/>
  <c r="J374"/>
  <c r="BK163"/>
  <c r="J93"/>
  <c r="BK365"/>
  <c r="BK309"/>
  <c r="BK255"/>
  <c r="J156"/>
  <c i="4" r="BK267"/>
  <c r="J326"/>
  <c r="J235"/>
  <c r="BK318"/>
  <c r="BK210"/>
  <c r="J171"/>
  <c r="BK135"/>
  <c r="J97"/>
  <c i="5" l="1" r="T84"/>
  <c r="T83"/>
  <c r="R84"/>
  <c r="R83"/>
  <c i="2" r="BK141"/>
  <c r="J141"/>
  <c r="J62"/>
  <c r="BK210"/>
  <c r="J210"/>
  <c r="J63"/>
  <c r="R243"/>
  <c r="T284"/>
  <c r="R360"/>
  <c r="P465"/>
  <c i="3" r="P92"/>
  <c r="BK138"/>
  <c r="J138"/>
  <c r="J62"/>
  <c r="BK203"/>
  <c r="J203"/>
  <c r="J63"/>
  <c r="P236"/>
  <c r="P272"/>
  <c r="P315"/>
  <c r="T346"/>
  <c r="T433"/>
  <c i="4" r="P92"/>
  <c r="P119"/>
  <c r="P134"/>
  <c r="R162"/>
  <c r="BK205"/>
  <c r="J205"/>
  <c r="J68"/>
  <c r="BK255"/>
  <c r="J255"/>
  <c r="J69"/>
  <c r="P286"/>
  <c i="2" r="R92"/>
  <c r="T92"/>
  <c r="T141"/>
  <c r="R210"/>
  <c r="P243"/>
  <c r="BK284"/>
  <c r="J284"/>
  <c r="J67"/>
  <c r="R284"/>
  <c r="P325"/>
  <c r="R325"/>
  <c r="T325"/>
  <c r="T360"/>
  <c r="T465"/>
  <c i="3" r="R92"/>
  <c r="R138"/>
  <c r="R203"/>
  <c r="T203"/>
  <c r="R236"/>
  <c r="T272"/>
  <c r="R315"/>
  <c r="T315"/>
  <c r="P346"/>
  <c r="BK433"/>
  <c r="J433"/>
  <c r="J70"/>
  <c r="P433"/>
  <c i="4" r="BK92"/>
  <c r="J92"/>
  <c r="J61"/>
  <c r="T92"/>
  <c r="R119"/>
  <c r="T119"/>
  <c r="R134"/>
  <c r="BK162"/>
  <c r="J162"/>
  <c r="J66"/>
  <c r="T162"/>
  <c r="P174"/>
  <c r="T174"/>
  <c r="R205"/>
  <c r="P255"/>
  <c r="T255"/>
  <c r="T286"/>
  <c i="2" r="P92"/>
  <c r="R141"/>
  <c r="T210"/>
  <c r="T243"/>
  <c r="T242"/>
  <c r="BK325"/>
  <c r="J325"/>
  <c r="J68"/>
  <c r="P360"/>
  <c r="BK465"/>
  <c r="J465"/>
  <c r="J70"/>
  <c i="3" r="BK92"/>
  <c r="J92"/>
  <c r="J61"/>
  <c r="T92"/>
  <c r="T138"/>
  <c r="BK236"/>
  <c r="J236"/>
  <c r="J66"/>
  <c r="T236"/>
  <c r="T235"/>
  <c r="BK272"/>
  <c r="J272"/>
  <c r="J67"/>
  <c r="BK315"/>
  <c r="J315"/>
  <c r="J68"/>
  <c r="R346"/>
  <c r="R433"/>
  <c i="4" r="BK119"/>
  <c r="J119"/>
  <c r="J62"/>
  <c r="T134"/>
  <c r="BK174"/>
  <c r="J174"/>
  <c r="J67"/>
  <c r="P205"/>
  <c r="R255"/>
  <c r="R286"/>
  <c i="2" r="BK92"/>
  <c r="J92"/>
  <c r="J61"/>
  <c r="P141"/>
  <c r="P210"/>
  <c r="BK243"/>
  <c r="J243"/>
  <c r="J66"/>
  <c r="P284"/>
  <c r="BK360"/>
  <c r="J360"/>
  <c r="J69"/>
  <c r="R465"/>
  <c i="3" r="P138"/>
  <c r="P203"/>
  <c r="R272"/>
  <c r="BK346"/>
  <c r="J346"/>
  <c r="J69"/>
  <c i="4" r="R92"/>
  <c r="R91"/>
  <c r="BK134"/>
  <c r="J134"/>
  <c r="J63"/>
  <c r="P162"/>
  <c r="R174"/>
  <c r="T205"/>
  <c r="BK286"/>
  <c r="J286"/>
  <c r="J70"/>
  <c i="2" r="BK238"/>
  <c r="J238"/>
  <c r="J64"/>
  <c i="3" r="BK231"/>
  <c r="J231"/>
  <c r="J64"/>
  <c i="4" r="BK157"/>
  <c r="J157"/>
  <c r="J64"/>
  <c i="5" r="BK85"/>
  <c r="J85"/>
  <c r="J61"/>
  <c r="BK91"/>
  <c r="J91"/>
  <c r="J62"/>
  <c r="BK95"/>
  <c r="J95"/>
  <c r="J63"/>
  <c r="E48"/>
  <c r="F55"/>
  <c r="J77"/>
  <c r="BE86"/>
  <c r="BE92"/>
  <c r="BE96"/>
  <c i="1" r="BB58"/>
  <c i="3" r="BK91"/>
  <c r="BK235"/>
  <c r="J235"/>
  <c r="J65"/>
  <c i="4" r="BE93"/>
  <c r="BE97"/>
  <c r="BE104"/>
  <c r="BE107"/>
  <c r="BE120"/>
  <c r="BE124"/>
  <c r="BE135"/>
  <c r="BE144"/>
  <c r="BE152"/>
  <c r="BE158"/>
  <c r="BE168"/>
  <c r="BE171"/>
  <c r="BE181"/>
  <c r="BE185"/>
  <c r="BE222"/>
  <c r="BE229"/>
  <c r="BE231"/>
  <c r="BE235"/>
  <c r="BE242"/>
  <c r="BE263"/>
  <c r="BE277"/>
  <c r="BE280"/>
  <c r="BE283"/>
  <c r="BE326"/>
  <c r="E48"/>
  <c r="F55"/>
  <c r="J84"/>
  <c r="BE138"/>
  <c r="BE148"/>
  <c r="BE202"/>
  <c r="BE212"/>
  <c r="BE233"/>
  <c r="BE252"/>
  <c r="BE287"/>
  <c r="BE318"/>
  <c r="BE322"/>
  <c r="BE329"/>
  <c r="BE114"/>
  <c r="BE193"/>
  <c r="BE199"/>
  <c r="BE210"/>
  <c r="BE256"/>
  <c r="BE270"/>
  <c r="BE295"/>
  <c r="BE306"/>
  <c r="BE127"/>
  <c r="BE141"/>
  <c r="BE163"/>
  <c r="BE175"/>
  <c r="BE189"/>
  <c r="BE196"/>
  <c r="BE206"/>
  <c r="BE215"/>
  <c r="BE225"/>
  <c r="BE249"/>
  <c r="BE267"/>
  <c r="BE298"/>
  <c r="BE314"/>
  <c i="3" r="F55"/>
  <c r="BE97"/>
  <c r="BE110"/>
  <c r="BE119"/>
  <c r="BE128"/>
  <c i="2" r="BK91"/>
  <c r="J91"/>
  <c r="J60"/>
  <c i="3" r="J52"/>
  <c r="BE93"/>
  <c r="BE101"/>
  <c r="BE125"/>
  <c r="BE147"/>
  <c r="BE150"/>
  <c r="BE153"/>
  <c r="BE160"/>
  <c r="BE167"/>
  <c r="BE176"/>
  <c r="BE194"/>
  <c r="BE200"/>
  <c r="BE213"/>
  <c r="BE220"/>
  <c r="BE241"/>
  <c r="BE247"/>
  <c r="BE251"/>
  <c r="BE259"/>
  <c r="BE263"/>
  <c r="BE285"/>
  <c r="BE296"/>
  <c r="BE300"/>
  <c r="BE321"/>
  <c r="BE330"/>
  <c r="BE343"/>
  <c r="BE370"/>
  <c r="BE374"/>
  <c r="BE380"/>
  <c r="BE405"/>
  <c r="BE440"/>
  <c r="BE449"/>
  <c r="BE455"/>
  <c r="BE459"/>
  <c r="BE467"/>
  <c r="BE470"/>
  <c r="E48"/>
  <c r="BE106"/>
  <c r="BE133"/>
  <c r="BE143"/>
  <c r="BE188"/>
  <c r="BE210"/>
  <c r="BE224"/>
  <c r="BE232"/>
  <c r="BE255"/>
  <c r="BE269"/>
  <c r="BE278"/>
  <c r="BE292"/>
  <c r="BE307"/>
  <c r="BE326"/>
  <c r="BE335"/>
  <c r="BE347"/>
  <c r="BE365"/>
  <c r="BE421"/>
  <c r="BE434"/>
  <c r="BE443"/>
  <c r="BE463"/>
  <c r="BE113"/>
  <c r="BE139"/>
  <c r="BE170"/>
  <c r="BE182"/>
  <c r="BE207"/>
  <c r="BE226"/>
  <c r="BE266"/>
  <c r="BE282"/>
  <c r="BE289"/>
  <c r="BE302"/>
  <c r="BE309"/>
  <c r="BE316"/>
  <c r="BE353"/>
  <c r="BE360"/>
  <c r="BE377"/>
  <c r="BE395"/>
  <c r="BE410"/>
  <c r="BE156"/>
  <c r="BE163"/>
  <c r="BE204"/>
  <c r="BE217"/>
  <c r="BE237"/>
  <c r="BE273"/>
  <c r="BE312"/>
  <c r="BE340"/>
  <c r="BE384"/>
  <c r="BE391"/>
  <c r="BE400"/>
  <c r="BE415"/>
  <c r="BE427"/>
  <c r="BE430"/>
  <c i="2" r="E80"/>
  <c r="BE180"/>
  <c r="J52"/>
  <c r="BE153"/>
  <c r="BE200"/>
  <c r="BE224"/>
  <c r="BE231"/>
  <c r="BE248"/>
  <c r="BE278"/>
  <c r="BE289"/>
  <c r="BE301"/>
  <c r="BE311"/>
  <c r="BE332"/>
  <c r="BE416"/>
  <c r="F55"/>
  <c r="BE93"/>
  <c r="BE110"/>
  <c r="BE129"/>
  <c r="BE146"/>
  <c r="BE150"/>
  <c r="BE156"/>
  <c r="BE159"/>
  <c r="BE163"/>
  <c r="BE173"/>
  <c r="BE214"/>
  <c r="BE220"/>
  <c r="BE227"/>
  <c r="BE244"/>
  <c r="BE255"/>
  <c r="BE260"/>
  <c r="BE281"/>
  <c r="BE308"/>
  <c r="BE316"/>
  <c r="BE319"/>
  <c r="BE338"/>
  <c r="BE344"/>
  <c r="BE368"/>
  <c r="BE403"/>
  <c r="BE433"/>
  <c r="BE459"/>
  <c r="BE462"/>
  <c r="BE475"/>
  <c r="BE487"/>
  <c r="BE499"/>
  <c r="BE502"/>
  <c r="BE97"/>
  <c r="BE106"/>
  <c r="BE119"/>
  <c r="BE135"/>
  <c r="BE142"/>
  <c r="BE166"/>
  <c r="BE186"/>
  <c r="BE207"/>
  <c r="BE233"/>
  <c r="BE265"/>
  <c r="BE275"/>
  <c r="BE292"/>
  <c r="BE298"/>
  <c r="BE305"/>
  <c r="BE341"/>
  <c r="BE357"/>
  <c r="BE396"/>
  <c r="BE452"/>
  <c r="BE472"/>
  <c r="BE101"/>
  <c r="BE113"/>
  <c r="BE126"/>
  <c r="BE170"/>
  <c r="BE193"/>
  <c r="BE211"/>
  <c r="BE217"/>
  <c r="BE239"/>
  <c r="BE270"/>
  <c r="BE285"/>
  <c r="BE295"/>
  <c r="BE322"/>
  <c r="BE326"/>
  <c r="BE354"/>
  <c r="BE389"/>
  <c r="BE427"/>
  <c r="BE466"/>
  <c r="BE481"/>
  <c r="BE495"/>
  <c r="BE349"/>
  <c r="BE361"/>
  <c r="BE377"/>
  <c r="BE383"/>
  <c r="BE393"/>
  <c r="BE399"/>
  <c r="BE407"/>
  <c r="BE421"/>
  <c r="BE439"/>
  <c r="BE445"/>
  <c r="BE491"/>
  <c i="4" r="F34"/>
  <c i="1" r="BA57"/>
  <c i="2" r="F37"/>
  <c i="1" r="BD55"/>
  <c i="3" r="F35"/>
  <c i="1" r="BB56"/>
  <c i="4" r="F35"/>
  <c i="1" r="BB57"/>
  <c i="5" r="F34"/>
  <c i="1" r="BA58"/>
  <c i="5" r="F36"/>
  <c i="1" r="BC58"/>
  <c i="2" r="F34"/>
  <c i="1" r="BA55"/>
  <c i="3" r="F34"/>
  <c i="1" r="BA56"/>
  <c i="4" r="F37"/>
  <c i="1" r="BD57"/>
  <c i="2" r="J34"/>
  <c i="1" r="AW55"/>
  <c i="4" r="J34"/>
  <c i="1" r="AW57"/>
  <c i="2" r="F35"/>
  <c i="1" r="BB55"/>
  <c i="5" r="F37"/>
  <c i="1" r="BD58"/>
  <c i="5" r="J34"/>
  <c i="1" r="AW58"/>
  <c i="2" r="F36"/>
  <c i="1" r="BC55"/>
  <c i="3" r="F36"/>
  <c i="1" r="BC56"/>
  <c i="3" r="J34"/>
  <c i="1" r="AW56"/>
  <c i="3" r="F37"/>
  <c i="1" r="BD56"/>
  <c i="4" r="F36"/>
  <c i="1" r="BC57"/>
  <c i="4" l="1" r="P161"/>
  <c r="P91"/>
  <c r="BK91"/>
  <c r="J91"/>
  <c r="J60"/>
  <c r="BK161"/>
  <c r="J161"/>
  <c r="J65"/>
  <c i="3" r="T91"/>
  <c r="T90"/>
  <c i="4" r="T161"/>
  <c r="T91"/>
  <c r="T90"/>
  <c i="2" r="T91"/>
  <c r="T90"/>
  <c i="3" r="P235"/>
  <c r="P91"/>
  <c r="R91"/>
  <c i="2" r="P242"/>
  <c r="R91"/>
  <c i="4" r="P90"/>
  <c i="1" r="AU57"/>
  <c i="2" r="R242"/>
  <c r="P91"/>
  <c r="P90"/>
  <c i="1" r="AU55"/>
  <c i="3" r="R235"/>
  <c r="R90"/>
  <c i="4" r="R161"/>
  <c r="R90"/>
  <c i="2" r="BK242"/>
  <c r="J242"/>
  <c r="J65"/>
  <c i="5" r="BK84"/>
  <c r="J84"/>
  <c r="J60"/>
  <c i="4" r="BK90"/>
  <c r="J90"/>
  <c r="J59"/>
  <c i="3" r="BK90"/>
  <c r="J90"/>
  <c r="J59"/>
  <c r="J91"/>
  <c r="J60"/>
  <c i="2" r="BK90"/>
  <c r="J90"/>
  <c r="J59"/>
  <c r="J33"/>
  <c i="1" r="AV55"/>
  <c r="AT55"/>
  <c i="5" r="J33"/>
  <c i="1" r="AV58"/>
  <c r="AT58"/>
  <c i="5" r="F33"/>
  <c i="1" r="AZ58"/>
  <c r="BC54"/>
  <c r="AY54"/>
  <c i="3" r="F33"/>
  <c i="1" r="AZ56"/>
  <c i="4" r="J33"/>
  <c i="1" r="AV57"/>
  <c r="AT57"/>
  <c i="3" r="J33"/>
  <c i="1" r="AV56"/>
  <c r="AT56"/>
  <c r="BB54"/>
  <c r="W31"/>
  <c r="BA54"/>
  <c r="AW54"/>
  <c r="AK30"/>
  <c r="BD54"/>
  <c r="W33"/>
  <c i="2" r="F33"/>
  <c i="1" r="AZ55"/>
  <c i="4" r="F33"/>
  <c i="1" r="AZ57"/>
  <c i="3" l="1" r="P90"/>
  <c i="1" r="AU56"/>
  <c i="2" r="R90"/>
  <c i="5" r="BK83"/>
  <c r="J83"/>
  <c i="2" r="J30"/>
  <c i="1" r="AG55"/>
  <c r="W30"/>
  <c i="3" r="J30"/>
  <c i="1" r="AG56"/>
  <c r="AN56"/>
  <c r="W32"/>
  <c i="4" r="J30"/>
  <c i="1" r="AG57"/>
  <c r="AN57"/>
  <c r="AX54"/>
  <c r="AZ54"/>
  <c r="W29"/>
  <c r="AU54"/>
  <c i="5" r="J30"/>
  <c i="1" r="AG58"/>
  <c i="5" l="1" r="J39"/>
  <c r="J59"/>
  <c i="4" r="J39"/>
  <c i="3" r="J39"/>
  <c i="2" r="J39"/>
  <c i="1" r="AN55"/>
  <c r="AN58"/>
  <c r="AG54"/>
  <c r="AK26"/>
  <c r="AV54"/>
  <c r="AK29"/>
  <c l="1" r="AK3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<sst xmlns="http://schemas.openxmlformats.org/spreadsheetml/2006/main">
  <si>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</si>
  <si>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</si>
  <si>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</si>
  <si>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</si>
  <si>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</si>
  <si>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{14c0a58a-681d-455c-843e-43d0c24d7e86}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</si>
  <si>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</si>
  <si>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</si>
  <si>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</si>
  <si>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</si>
  <si>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</si>
  <si>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</si>
  <si>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</si>
  <si>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</si>
  <si>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20250121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</si>
  <si>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</si>
  <si>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</si>
  <si>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Domov mládeže a školní jídelna,p.o.,Lidická 590/38,36001,K.Vary - výměna otvor.výplní a balkonových sestav - další etapa</t>
  </si>
  <si>
    <t>KSO:</t>
  </si>
  <si>
    <t/>
  </si>
  <si>
    <t>CC-CZ:</t>
  </si>
  <si>
    <t>Místo:</t>
  </si>
  <si>
    <t>Lidická 590/38, Karlovy Vary</t>
  </si>
  <si>
    <t>Datum:</t>
  </si>
  <si>
    <t>21. 1. 2025</t>
  </si>
  <si>
    <t>Zadavatel:</t>
  </si>
  <si>
    <t>IČ:</t>
  </si>
  <si>
    <t>Domov mládeže a školní jídelna, p.o.</t>
  </si>
  <si>
    <t>DIČ:</t>
  </si>
  <si>
    <t>Účastník:</t>
  </si>
  <si>
    <t>Vyplň údaj</t>
  </si>
  <si>
    <t>Projektant:</t>
  </si>
  <si>
    <t>Ing. Roman Gajdoš</t>
  </si>
  <si>
    <t>True</t>
  </si>
  <si>
    <t>Zpracovatel:</t>
  </si>
  <si>
    <t>Bc. Martin Frous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</si>
  <si>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</si>
  <si>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</si>
  <si>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</si>
  <si>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</si>
  <si>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</si>
  <si>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</si>
  <si>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</si>
  <si>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</si>
  <si>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</si>
  <si>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</si>
  <si>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</si>
  <si>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</si>
  <si>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</si>
  <si>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</si>
  <si>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</si>
  <si>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</si>
  <si>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</si>
  <si>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</si>
  <si>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</si>
  <si>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</si>
  <si>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</si>
  <si>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</si>
  <si>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</si>
  <si>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</si>
  <si>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</si>
  <si>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</si>
  <si>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</si>
  <si>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</si>
  <si>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</si>
  <si>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</si>
  <si>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</si>
  <si>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</si>
  <si>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</si>
  <si>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</si>
  <si>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</si>
  <si>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</si>
  <si>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</si>
  <si>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</si>
  <si>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</si>
  <si>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</si>
  <si>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</si>
  <si>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</si>
  <si>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Objekt A, A1</t>
  </si>
  <si>
    <t>STA</t>
  </si>
  <si>
    <t>1</t>
  </si>
  <si>
    <t>{a91f4c6c-eb92-4775-b7c5-b1e92e0dccec}</t>
  </si>
  <si>
    <t>2</t>
  </si>
  <si>
    <t>02</t>
  </si>
  <si>
    <t>Objekt A - jižní průčelí</t>
  </si>
  <si>
    <t>{cffe0cd2-9c72-4f1d-b897-9dda08b695e0}</t>
  </si>
  <si>
    <t>03</t>
  </si>
  <si>
    <t>Objekt D</t>
  </si>
  <si>
    <t>{1186f8c8-9036-44e3-bba9-d0cdcbab77e7}</t>
  </si>
  <si>
    <t>04</t>
  </si>
  <si>
    <t>Vedlejší a ostatní náklady</t>
  </si>
  <si>
    <t>{82a0cf7c-5a51-4aa4-a60c-fd420a5f7881}</t>
  </si>
  <si>
    <t>KRYCÍ LIST SOUPISU PRACÍ</t>
  </si>
  <si>
    <t>Objekt:</t>
  </si>
  <si>
    <t>01 - Objekt A, A1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</si>
  <si>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</si>
  <si>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</si>
  <si>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</si>
  <si>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</si>
  <si>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</si>
  <si>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</si>
  <si>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</si>
  <si>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</si>
  <si>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</si>
  <si>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</si>
  <si>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</si>
  <si>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</si>
  <si>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</si>
  <si>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</si>
  <si>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</si>
  <si>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</si>
  <si>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</si>
  <si>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</si>
  <si>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</si>
  <si>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</si>
  <si>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</si>
  <si>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</si>
  <si>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</si>
  <si>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</si>
  <si>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</si>
  <si>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</si>
  <si>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</si>
  <si>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</si>
  <si>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</si>
  <si>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</si>
  <si>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</si>
  <si>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</si>
  <si>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</si>
  <si>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</si>
  <si>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619991001</t>
  </si>
  <si>
    <t>Zakrytí podlahy PE fólií</t>
  </si>
  <si>
    <t>m2</t>
  </si>
  <si>
    <t>CS ÚRS 2025 01</t>
  </si>
  <si>
    <t>4</t>
  </si>
  <si>
    <t>-883262527</t>
  </si>
  <si>
    <t>PP</t>
  </si>
  <si>
    <t>Zakrytí vnitřních ploch před znečištěním PE fólií včetně pozdějšího odkrytí podlah</t>
  </si>
  <si>
    <t>Online PSC</t>
  </si>
  <si>
    <t>https://podminky.urs.cz/item/CS_URS_2025_01/619991001</t>
  </si>
  <si>
    <t>VV</t>
  </si>
  <si>
    <t>29*3</t>
  </si>
  <si>
    <t>619991005</t>
  </si>
  <si>
    <t>Zakrytí stěny PE fólií</t>
  </si>
  <si>
    <t>300799801</t>
  </si>
  <si>
    <t>Zakrytí vnitřních ploch před znečištěním PE fólií včetně pozdějšího odkrytí stěn nebo svislých ploch</t>
  </si>
  <si>
    <t>https://podminky.urs.cz/item/CS_URS_2025_01/619991005</t>
  </si>
  <si>
    <t>29*4</t>
  </si>
  <si>
    <t>3</t>
  </si>
  <si>
    <t>619995001</t>
  </si>
  <si>
    <t>Začištění omítek kolem oken, dveří, podlah nebo obkladů</t>
  </si>
  <si>
    <t>m</t>
  </si>
  <si>
    <t>-1506524371</t>
  </si>
  <si>
    <t>Začištění omítek (s dodáním hmot) kolem oken, dveří, podlah, obkladů apod.</t>
  </si>
  <si>
    <t>https://podminky.urs.cz/item/CS_URS_2025_01/619995001</t>
  </si>
  <si>
    <t>29*2*(2*0,9+2*1,5+2,4+1,6+0,8)</t>
  </si>
  <si>
    <t>Součet</t>
  </si>
  <si>
    <t>629135101</t>
  </si>
  <si>
    <t>Vyrovnávací vrstva pod klempířské prvky z MC š do 150 mm</t>
  </si>
  <si>
    <t>743854948</t>
  </si>
  <si>
    <t>Vyrovnávací vrstva z cementové malty pod klempířskými prvky šířky do 150 mm</t>
  </si>
  <si>
    <t>https://podminky.urs.cz/item/CS_URS_2025_01/629135101</t>
  </si>
  <si>
    <t>29*1,5</t>
  </si>
  <si>
    <t>5</t>
  </si>
  <si>
    <t>62999100R</t>
  </si>
  <si>
    <t>Zakrytí podélných ploch geotextilií volně položenou</t>
  </si>
  <si>
    <t>R-položka</t>
  </si>
  <si>
    <t>2034346983</t>
  </si>
  <si>
    <t>Zakrytí vnějších ploch před znečištěním včetně pozdějšího odkrytí ploch podélných rovných (např. chodníků) geotextililií položenou volně</t>
  </si>
  <si>
    <t>20*2</t>
  </si>
  <si>
    <t>629991011</t>
  </si>
  <si>
    <t>Zakrytí výplní otvorů a svislých ploch fólií přilepenou lepící páskou</t>
  </si>
  <si>
    <t>-1841248694</t>
  </si>
  <si>
    <t>Zakrytí vnějších ploch před znečištěním včetně pozdějšího odkrytí výplní otvorů a svislých ploch fólií přilepenou lepící páskou</t>
  </si>
  <si>
    <t>https://podminky.urs.cz/item/CS_URS_2025_01/629991011</t>
  </si>
  <si>
    <t>29*1,5*1,6*2</t>
  </si>
  <si>
    <t>29*0,9*2,4*2</t>
  </si>
  <si>
    <t>7</t>
  </si>
  <si>
    <t>631351101</t>
  </si>
  <si>
    <t>Zřízení bednění rýh a hran v podlahách</t>
  </si>
  <si>
    <t>-167141495</t>
  </si>
  <si>
    <t>Bednění v podlahách rýh a hran zřízení</t>
  </si>
  <si>
    <t>https://podminky.urs.cz/item/CS_URS_2025_01/631351101</t>
  </si>
  <si>
    <t>bednění spádového potěru</t>
  </si>
  <si>
    <t>15*3,7*0,1</t>
  </si>
  <si>
    <t>7*8*0,1</t>
  </si>
  <si>
    <t>8</t>
  </si>
  <si>
    <t>631351102</t>
  </si>
  <si>
    <t>Odstranění bednění rýh a hran v podlahách</t>
  </si>
  <si>
    <t>89024739</t>
  </si>
  <si>
    <t>Bednění v podlahách rýh a hran odstranění</t>
  </si>
  <si>
    <t>https://podminky.urs.cz/item/CS_URS_2025_01/631351102</t>
  </si>
  <si>
    <t>9</t>
  </si>
  <si>
    <t>63245013R</t>
  </si>
  <si>
    <t>Vyrovnávací cementový potěr tl přes 70 do 80 mm ze suchých směsí provedený v ploše</t>
  </si>
  <si>
    <t>978742754</t>
  </si>
  <si>
    <t>Potěr cementový vyrovnávací ze suchých směsí v ploše o průměrné (střední) tl. přes 70 do 80 mm</t>
  </si>
  <si>
    <t>spádový potěr</t>
  </si>
  <si>
    <t>15*4,79</t>
  </si>
  <si>
    <t>7*10,57</t>
  </si>
  <si>
    <t>10</t>
  </si>
  <si>
    <t>634112112</t>
  </si>
  <si>
    <t>Obvodová dilatace podlahovým páskem z pěnového PE mezi stěnou a mazaninou nebo potěrem v 100 mm</t>
  </si>
  <si>
    <t>1501892765</t>
  </si>
  <si>
    <t>Obvodová dilatace mezi stěnou a mazaninou nebo potěrem podlahovým páskem z pěnového PE tl. do 10 mm, výšky 100 mm</t>
  </si>
  <si>
    <t>https://podminky.urs.cz/item/CS_URS_2025_01/634112112</t>
  </si>
  <si>
    <t>15*(1,7+1,6+2,4+2*0,28)</t>
  </si>
  <si>
    <t>7*(2*0,28+2*2,4+1,2+2*1,6)</t>
  </si>
  <si>
    <t>Ostatní konstrukce a práce, bourání</t>
  </si>
  <si>
    <t>11</t>
  </si>
  <si>
    <t>941111122</t>
  </si>
  <si>
    <t>Montáž lešení řadového trubkového lehkého s podlahami zatížení do 200 kg/m2 š od 0,9 do 1,2 m v přes 10 do 25 m</t>
  </si>
  <si>
    <t>1994333197</t>
  </si>
  <si>
    <t>Lešení řadové trubkové lehké pracovní s podlahami s provozním zatížením tř. 3 do 200 kg/m2 šířky tř. W09 od 0,9 do 1,2 m, výšky výšky přes 10 do 25 m montáž</t>
  </si>
  <si>
    <t>https://podminky.urs.cz/item/CS_URS_2025_01/941111122</t>
  </si>
  <si>
    <t>18*22</t>
  </si>
  <si>
    <t>941111222</t>
  </si>
  <si>
    <t>Příplatek k lešení řadovému trubkovému lehkému s podlahami do 200 kg/m2 š od 0,9 do 1,2 m v přes 10 do 25 m za každý den použití</t>
  </si>
  <si>
    <t>1364832685</t>
  </si>
  <si>
    <t>Lešení řadové trubkové lehké pracovní s podlahami s provozním zatížením tř. 3 do 200 kg/m2 šířky tř. W09 od 0,9 do 1,2 m, výšky výšky přes 10 do 25 m příplatek k ceně za každý den použití</t>
  </si>
  <si>
    <t>https://podminky.urs.cz/item/CS_URS_2025_01/941111222</t>
  </si>
  <si>
    <t>396*30*2</t>
  </si>
  <si>
    <t>13</t>
  </si>
  <si>
    <t>941111312</t>
  </si>
  <si>
    <t>Odborná prohlídka lešení řadového trubkového lehkého s podlahami zatížení do 200 kg/m2 š od 0,6 do 1,5 m v do 25 m pl do 500 m2 zakrytého sítí</t>
  </si>
  <si>
    <t>kus</t>
  </si>
  <si>
    <t>-1019720249</t>
  </si>
  <si>
    <t>Odborná prohlídka lešení řadového trubkového lehkého pracovního s podlahami s provozním zatížením tř. 3 do 200 kg/m2 šířky tř. W06 až W12 od 0,6 m do 1,5 m výšky do 25 m, celkové plochy do 500 m2 zakrytého sítí</t>
  </si>
  <si>
    <t>https://podminky.urs.cz/item/CS_URS_2025_01/941111312</t>
  </si>
  <si>
    <t>14</t>
  </si>
  <si>
    <t>941111822</t>
  </si>
  <si>
    <t>Demontáž lešení řadového trubkového lehkého s podlahami zatížení do 200 kg/m2 š od 0,9 do 1,2 m v přes 10 do 25 m</t>
  </si>
  <si>
    <t>-2104461405</t>
  </si>
  <si>
    <t>Lešení řadové trubkové lehké pracovní s podlahami s provozním zatížením tř. 3 do 200 kg/m2 šířky tř. W09 od 0,9 do 1,2 m, výšky výšky přes 10 do 25 m demontáž</t>
  </si>
  <si>
    <t>https://podminky.urs.cz/item/CS_URS_2025_01/941111822</t>
  </si>
  <si>
    <t>15</t>
  </si>
  <si>
    <t>944511111</t>
  </si>
  <si>
    <t>Montáž ochranné sítě z textilie z umělých vláken</t>
  </si>
  <si>
    <t>1107937511</t>
  </si>
  <si>
    <t>Síť ochranná zavěšená na konstrukci lešení z textilie z umělých vláken montáž</t>
  </si>
  <si>
    <t>https://podminky.urs.cz/item/CS_URS_2025_01/944511111</t>
  </si>
  <si>
    <t>16</t>
  </si>
  <si>
    <t>944511211</t>
  </si>
  <si>
    <t>Příplatek k ochranné síti za každý den použití</t>
  </si>
  <si>
    <t>-1214346555</t>
  </si>
  <si>
    <t>Síť ochranná zavěšená na konstrukci lešení z textilie z umělých vláken příplatek k ceně za každý den použití</t>
  </si>
  <si>
    <t>https://podminky.urs.cz/item/CS_URS_2025_01/944511211</t>
  </si>
  <si>
    <t>17</t>
  </si>
  <si>
    <t>944511811</t>
  </si>
  <si>
    <t>Demontáž ochranné sítě z textilie z umělých vláken</t>
  </si>
  <si>
    <t>-1270761924</t>
  </si>
  <si>
    <t>Síť ochranná zavěšená na konstrukci lešení z textilie z umělých vláken demontáž</t>
  </si>
  <si>
    <t>https://podminky.urs.cz/item/CS_URS_2025_01/944511811</t>
  </si>
  <si>
    <t>18</t>
  </si>
  <si>
    <t>949101111</t>
  </si>
  <si>
    <t>Lešení pomocné pro objekty pozemních staveb s lešeňovou podlahou v do 1,9 m zatížení do 150 kg/m2</t>
  </si>
  <si>
    <t>877933740</t>
  </si>
  <si>
    <t>Lešení pomocné pracovní pro objekty pozemních staveb pro zatížení do 150 kg/m2, o výšce lešeňové podlahy do 1,9 m</t>
  </si>
  <si>
    <t>https://podminky.urs.cz/item/CS_URS_2025_01/949101111</t>
  </si>
  <si>
    <t>29*5</t>
  </si>
  <si>
    <t>19</t>
  </si>
  <si>
    <t>952901111</t>
  </si>
  <si>
    <t>Vyčištění budov bytové a občanské výstavby při výšce podlaží do 4 m</t>
  </si>
  <si>
    <t>-272192696</t>
  </si>
  <si>
    <t>Vyčištění budov nebo objektů před předáním do užívání budov bytové nebo občanské výstavby, světlé výšky podlaží do 4 m</t>
  </si>
  <si>
    <t>https://podminky.urs.cz/item/CS_URS_2025_01/952901111</t>
  </si>
  <si>
    <t>20</t>
  </si>
  <si>
    <t>965042141</t>
  </si>
  <si>
    <t>Bourání podkladů pod dlažby nebo mazanin betonových nebo z litého asfaltu tl do 100 mm pl přes 4 m2</t>
  </si>
  <si>
    <t>m3</t>
  </si>
  <si>
    <t>579108121</t>
  </si>
  <si>
    <t>Bourání mazanin betonových nebo z litého asfaltu tl. do 100 mm, plochy přes 4 m2</t>
  </si>
  <si>
    <t>https://podminky.urs.cz/item/CS_URS_2025_01/965042141</t>
  </si>
  <si>
    <t>betonová mazanina pod dlažbou</t>
  </si>
  <si>
    <t>15*4,79*0,07</t>
  </si>
  <si>
    <t>7*10,57*0,07</t>
  </si>
  <si>
    <t>968062456</t>
  </si>
  <si>
    <t>Vybourání dřevěných dveřních zárubní pl přes 2 m2</t>
  </si>
  <si>
    <t>-487381484</t>
  </si>
  <si>
    <t>Vybourání dřevěných rámů oken s křídly, dveřních zárubní, vrat, stěn, ostění nebo obkladů dveřních zárubní, plochy přes 2 m2</t>
  </si>
  <si>
    <t>https://podminky.urs.cz/item/CS_URS_2025_01/968062456</t>
  </si>
  <si>
    <t>29*1,5*1,6</t>
  </si>
  <si>
    <t>29*0,9*2,4</t>
  </si>
  <si>
    <t>22</t>
  </si>
  <si>
    <t>985131111</t>
  </si>
  <si>
    <t>Očištění ploch stěn, rubu kleneb a podlah tlakovou vodou</t>
  </si>
  <si>
    <t>937934423</t>
  </si>
  <si>
    <t>https://podminky.urs.cz/item/CS_URS_2025_01/985131111</t>
  </si>
  <si>
    <t>23</t>
  </si>
  <si>
    <t>985131311</t>
  </si>
  <si>
    <t>Ruční dočištění ploch stěn, rubu kleneb a podlah ocelových kartáči</t>
  </si>
  <si>
    <t>-863000809</t>
  </si>
  <si>
    <t>Očištění ploch stěn, rubu kleneb a podlah ruční dočištění ocelovými kartáči</t>
  </si>
  <si>
    <t>https://podminky.urs.cz/item/CS_URS_2025_01/985131311</t>
  </si>
  <si>
    <t>24</t>
  </si>
  <si>
    <t>985323111</t>
  </si>
  <si>
    <t>Spojovací (adhezní) můstek reprofilovaného betonu na cementové bázi tl 1 mm</t>
  </si>
  <si>
    <t>677887894</t>
  </si>
  <si>
    <t>Spojovací (adhezní) můstek reprofilovaného betonu na cementové bázi, tloušťky 1 mm</t>
  </si>
  <si>
    <t>https://podminky.urs.cz/item/CS_URS_2025_01/985323111</t>
  </si>
  <si>
    <t>25</t>
  </si>
  <si>
    <t>993111111</t>
  </si>
  <si>
    <t>Dovoz a odvoz lešení řadového do 10 km včetně naložení a složení</t>
  </si>
  <si>
    <t>1127176678</t>
  </si>
  <si>
    <t>Dovoz a odvoz lešení včetně naložení a složení řadového, na vzdálenost do 10 km</t>
  </si>
  <si>
    <t>https://podminky.urs.cz/item/CS_URS_2025_01/993111111</t>
  </si>
  <si>
    <t>997</t>
  </si>
  <si>
    <t>Přesun sutě</t>
  </si>
  <si>
    <t>26</t>
  </si>
  <si>
    <t>997013216</t>
  </si>
  <si>
    <t>Vnitrostaveništní doprava suti a vybouraných hmot pro budovy v přes 18 do 21 m ručně</t>
  </si>
  <si>
    <t>t</t>
  </si>
  <si>
    <t>1729579003</t>
  </si>
  <si>
    <t>Vnitrostaveništní doprava suti a vybouraných hmot vodorovně do 50 m s naložením ručně pro budovy a haly výšky přes 18 do 21 m</t>
  </si>
  <si>
    <t>https://podminky.urs.cz/item/CS_URS_2025_01/997013216</t>
  </si>
  <si>
    <t>27</t>
  </si>
  <si>
    <t>997013219</t>
  </si>
  <si>
    <t>Příplatek k vnitrostaveništní dopravě suti a vybouraných hmot za zvětšenou dopravu suti ZKD 10 m</t>
  </si>
  <si>
    <t>-1010236626</t>
  </si>
  <si>
    <t>Vnitrostaveništní doprava suti a vybouraných hmot vodorovně do 50 m s naložením Příplatek k cenám -3111 až -3217 za zvětšenou vodorovnou dopravu přes vymezenou dopravní vzdálenost za každých dalších započatých 10 m</t>
  </si>
  <si>
    <t>https://podminky.urs.cz/item/CS_URS_2025_01/997013219</t>
  </si>
  <si>
    <t>28</t>
  </si>
  <si>
    <t>997013312</t>
  </si>
  <si>
    <t>Montáž a demontáž shozu suti v přes 10 do 20 m</t>
  </si>
  <si>
    <t>-1150750572</t>
  </si>
  <si>
    <t>Shoz na stavební suť montáž a demontáž shozu výšky přes 10 do 20 m</t>
  </si>
  <si>
    <t>https://podminky.urs.cz/item/CS_URS_2025_01/997013312</t>
  </si>
  <si>
    <t>29</t>
  </si>
  <si>
    <t>997013322</t>
  </si>
  <si>
    <t>Příplatek k shozu suti v přes 10 do 20 m za první a ZKD den použití</t>
  </si>
  <si>
    <t>-291673222</t>
  </si>
  <si>
    <t>Shoz na stavební suť montáž a demontáž shozu výšky Příplatek za první a každý další den použití shozu výšky přes 10 do 20 m</t>
  </si>
  <si>
    <t>https://podminky.urs.cz/item/CS_URS_2025_01/997013322</t>
  </si>
  <si>
    <t>21*15</t>
  </si>
  <si>
    <t>30</t>
  </si>
  <si>
    <t>997013501</t>
  </si>
  <si>
    <t>Odvoz suti a vybouraných hmot na skládku nebo meziskládku do 1 km se složením</t>
  </si>
  <si>
    <t>1384399260</t>
  </si>
  <si>
    <t>Odvoz suti a vybouraných hmot na skládku nebo meziskládku se složením, na vzdálenost do 1 km</t>
  </si>
  <si>
    <t>https://podminky.urs.cz/item/CS_URS_2025_01/997013501</t>
  </si>
  <si>
    <t>31</t>
  </si>
  <si>
    <t>997013509</t>
  </si>
  <si>
    <t>Příplatek k odvozu suti a vybouraných hmot na skládku ZKD 1 km přes 1 km</t>
  </si>
  <si>
    <t>-805565127</t>
  </si>
  <si>
    <t>Odvoz suti a vybouraných hmot na skládku nebo meziskládku se složením, na vzdálenost Příplatek k ceně za každý další započatý 1 km přes 1 km</t>
  </si>
  <si>
    <t>https://podminky.urs.cz/item/CS_URS_2025_01/997013509</t>
  </si>
  <si>
    <t>39,945*29</t>
  </si>
  <si>
    <t>32</t>
  </si>
  <si>
    <t>99701360R</t>
  </si>
  <si>
    <t>Poplatek za uložení ocelového opadu (šrotu) - výkup</t>
  </si>
  <si>
    <t>-1900733339</t>
  </si>
  <si>
    <t>33</t>
  </si>
  <si>
    <t>997013631</t>
  </si>
  <si>
    <t>Poplatek za uložení na skládce (skládkovné) stavebního odpadu směsného kód odpadu 17 09 04</t>
  </si>
  <si>
    <t>-1378806101</t>
  </si>
  <si>
    <t>Poplatek za uložení stavebního odpadu na skládce (skládkovné) směsného stavebního a demoličního zatříděného do Katalogu odpadů pod kódem 17 09 04</t>
  </si>
  <si>
    <t>https://podminky.urs.cz/item/CS_URS_2025_01/997013631</t>
  </si>
  <si>
    <t>39,945-2,788</t>
  </si>
  <si>
    <t>998</t>
  </si>
  <si>
    <t>Přesun hmot</t>
  </si>
  <si>
    <t>34</t>
  </si>
  <si>
    <t>998018003</t>
  </si>
  <si>
    <t>Přesun hmot pro budovy ruční pro budovy v přes 12 do 24 m</t>
  </si>
  <si>
    <t>-1648120697</t>
  </si>
  <si>
    <t>Přesun hmot pro budovy občanské výstavby, bydlení, výrobu a služby ruční (bez užití mechanizace) vodorovná dopravní vzdálenost do 100 m pro budovy s jakoukoliv nosnou konstrukcí výšky přes 12 do 24 m</t>
  </si>
  <si>
    <t>https://podminky.urs.cz/item/CS_URS_2025_01/998018003</t>
  </si>
  <si>
    <t>PSV</t>
  </si>
  <si>
    <t>Práce a dodávky PSV</t>
  </si>
  <si>
    <t>764</t>
  </si>
  <si>
    <t>Konstrukce klempířské</t>
  </si>
  <si>
    <t>35</t>
  </si>
  <si>
    <t>764002851</t>
  </si>
  <si>
    <t>Demontáž oplechování parapetů do suti</t>
  </si>
  <si>
    <t>584672604</t>
  </si>
  <si>
    <t>Demontáž klempířských konstrukcí oplechování parapetů do suti</t>
  </si>
  <si>
    <t>https://podminky.urs.cz/item/CS_URS_2025_01/764002851</t>
  </si>
  <si>
    <t>36</t>
  </si>
  <si>
    <t>764202134</t>
  </si>
  <si>
    <t>Montáž oplechování rovné okapové hrany</t>
  </si>
  <si>
    <t>-1108927328</t>
  </si>
  <si>
    <t>Montáž oplechování střešních prvků okapu okapovým plechem rovným</t>
  </si>
  <si>
    <t>https://podminky.urs.cz/item/CS_URS_2025_01/764202134</t>
  </si>
  <si>
    <t>okapní profil lodžie</t>
  </si>
  <si>
    <t>15*3,7</t>
  </si>
  <si>
    <t>7*8</t>
  </si>
  <si>
    <t>37</t>
  </si>
  <si>
    <t>M</t>
  </si>
  <si>
    <t>59054402</t>
  </si>
  <si>
    <t>profil balkonový přímý</t>
  </si>
  <si>
    <t>-73557812</t>
  </si>
  <si>
    <t>15*2</t>
  </si>
  <si>
    <t>7*6</t>
  </si>
  <si>
    <t>38</t>
  </si>
  <si>
    <t>59054403</t>
  </si>
  <si>
    <t>profil balkonový rohový 1x1m</t>
  </si>
  <si>
    <t>1491309346</t>
  </si>
  <si>
    <t>15*1</t>
  </si>
  <si>
    <t>7*2</t>
  </si>
  <si>
    <t>39</t>
  </si>
  <si>
    <t>59054422</t>
  </si>
  <si>
    <t>spojka balkonového profilu 64mm</t>
  </si>
  <si>
    <t>-891485383</t>
  </si>
  <si>
    <t>7*3</t>
  </si>
  <si>
    <t>40</t>
  </si>
  <si>
    <t>59054423</t>
  </si>
  <si>
    <t>koncovka balkonového profilu</t>
  </si>
  <si>
    <t>1986355723</t>
  </si>
  <si>
    <t>41</t>
  </si>
  <si>
    <t>76422640R</t>
  </si>
  <si>
    <t>Oplechování parapetů rovných mechanicky kotvené z Al taženého plechu rš 150 mm včetně koncovek</t>
  </si>
  <si>
    <t>177481687</t>
  </si>
  <si>
    <t>42</t>
  </si>
  <si>
    <t>998764123</t>
  </si>
  <si>
    <t>Přesun hmot tonážní pro konstrukce klempířské ruční v objektech v přes 12 do 24 m</t>
  </si>
  <si>
    <t>734054667</t>
  </si>
  <si>
    <t>Přesun hmot pro konstrukce klempířské stanovený z hmotnosti přesunovaného materiálu vodorovná dopravní vzdálenost do 50 m ruční (bez užtití mechanizace) v objektech výšky přes 12 do 24 m</t>
  </si>
  <si>
    <t>https://podminky.urs.cz/item/CS_URS_2025_01/998764123</t>
  </si>
  <si>
    <t>43</t>
  </si>
  <si>
    <t>998764129</t>
  </si>
  <si>
    <t>Příplatek k ručnímu přesunu hmot tonážnímu pro konstrukce klempířské za zvětšený přesun ZKD 50 m</t>
  </si>
  <si>
    <t>1788813188</t>
  </si>
  <si>
    <t>Přesun hmot pro konstrukce klempířské stanovený z hmotnosti přesunovaného materiálu vodorovná dopravní vzdálenost do 50 m Příplatek k cenám za ruční zvětšený přesun přes vymezenou vodorovnou dopravní vzdálenost za každých dalších započatých 50 m</t>
  </si>
  <si>
    <t>https://podminky.urs.cz/item/CS_URS_2025_01/998764129</t>
  </si>
  <si>
    <t>766</t>
  </si>
  <si>
    <t>Konstrukce truhlářské</t>
  </si>
  <si>
    <t>44</t>
  </si>
  <si>
    <t>766622132</t>
  </si>
  <si>
    <t>Montáž plastových oken plochy přes 1 m2 otevíravých v do 2,5 m s rámem do zdiva</t>
  </si>
  <si>
    <t>-1438454219</t>
  </si>
  <si>
    <t>Montáž oken plastových včetně montáže rámu plochy přes 1 m2 otevíravých do zdiva, výšky přes 1,5 do 2,5 m</t>
  </si>
  <si>
    <t>https://podminky.urs.cz/item/CS_URS_2025_01/766622132</t>
  </si>
  <si>
    <t>45</t>
  </si>
  <si>
    <t>61140054</t>
  </si>
  <si>
    <t>okno plastové otevíravé/sklopné trojsklo přes plochu 1m2 v 1,5-2,5m</t>
  </si>
  <si>
    <t>-1701847023</t>
  </si>
  <si>
    <t>46</t>
  </si>
  <si>
    <t>766641131</t>
  </si>
  <si>
    <t>Montáž balkónových dveří zdvojených jednokřídlových bez nadsvětlíku včetně rámu do zdiva</t>
  </si>
  <si>
    <t>-2016160456</t>
  </si>
  <si>
    <t>Montáž balkónových dveří dřevěných nebo plastových včetně rámu zdvojených do zdiva jednokřídlových bez nadsvětlíku</t>
  </si>
  <si>
    <t>https://podminky.urs.cz/item/CS_URS_2025_01/766641131</t>
  </si>
  <si>
    <t>47</t>
  </si>
  <si>
    <t>61140058</t>
  </si>
  <si>
    <t>dveře plastové balkonové jednokřídlové trojsklo</t>
  </si>
  <si>
    <t>1535392319</t>
  </si>
  <si>
    <t>48</t>
  </si>
  <si>
    <t>766691811</t>
  </si>
  <si>
    <t>Demontáž parapetních desek dřevěných nebo plastových šířky do 300 mm</t>
  </si>
  <si>
    <t>-1440530336</t>
  </si>
  <si>
    <t>Demontáž parapetních desek šířky do 300 mm</t>
  </si>
  <si>
    <t>https://podminky.urs.cz/item/CS_URS_2025_01/766691811</t>
  </si>
  <si>
    <t>49</t>
  </si>
  <si>
    <t>766694116</t>
  </si>
  <si>
    <t>Montáž parapetních desek dřevěných nebo plastových š do 30 cm</t>
  </si>
  <si>
    <t>-1563832422</t>
  </si>
  <si>
    <t>Montáž ostatních truhlářských konstrukcí parapetních desek dřevěných nebo plastových šířky do 300 mm</t>
  </si>
  <si>
    <t>https://podminky.urs.cz/item/CS_URS_2025_01/766694116</t>
  </si>
  <si>
    <t>50</t>
  </si>
  <si>
    <t>61144401</t>
  </si>
  <si>
    <t>parapet plastový vnitřní š 250mm</t>
  </si>
  <si>
    <t>56852080</t>
  </si>
  <si>
    <t>51</t>
  </si>
  <si>
    <t>61144019</t>
  </si>
  <si>
    <t>koncovka k parapetu plastovému vnitřnímu 1 pár</t>
  </si>
  <si>
    <t>sada</t>
  </si>
  <si>
    <t>-521894320</t>
  </si>
  <si>
    <t>52</t>
  </si>
  <si>
    <t>766695213</t>
  </si>
  <si>
    <t>Montáž truhlářských prahů dveří jednokřídlových š přes 10 cm</t>
  </si>
  <si>
    <t>1053337417</t>
  </si>
  <si>
    <t>Montáž ostatních truhlářských konstrukcí prahů dveří jednokřídlových, šířky přes 100 mm</t>
  </si>
  <si>
    <t>https://podminky.urs.cz/item/CS_URS_2025_01/766695213</t>
  </si>
  <si>
    <t>vnitřní práh lodžiových dveří</t>
  </si>
  <si>
    <t>53</t>
  </si>
  <si>
    <t>61187181R</t>
  </si>
  <si>
    <t>práh dveřní plastový dl 920mm š 250mm</t>
  </si>
  <si>
    <t>1087499365</t>
  </si>
  <si>
    <t>54</t>
  </si>
  <si>
    <t>998766123</t>
  </si>
  <si>
    <t>Přesun hmot tonážní pro kce truhlářské ruční v objektech v přes 12 do 24 m</t>
  </si>
  <si>
    <t>-2014955551</t>
  </si>
  <si>
    <t>Přesun hmot pro konstrukce truhlářské stanovený z hmotnosti přesunovaného materiálu vodorovná dopravní vzdálenost do 50 m ruční (bez užití mechanizace) v objektech výšky přes 12 do 24 m</t>
  </si>
  <si>
    <t>https://podminky.urs.cz/item/CS_URS_2025_01/998766123</t>
  </si>
  <si>
    <t>55</t>
  </si>
  <si>
    <t>998766129</t>
  </si>
  <si>
    <t>Příplatek k ručnímu přesunu hmot tonážnímu pro kce truhlářské za zvětšený přesun ZKD 50 m</t>
  </si>
  <si>
    <t>-1043889600</t>
  </si>
  <si>
    <t>Přesun hmot pro konstrukce truhlářské stanovený z hmotnosti přesunovaného materiálu vodorovná dopravní vzdálenost do 50 m Příplatek k cenám za ruční zvětšený přesun přes vymezenou vodorovnou dopravní vzdálenost za každých dalších započatých 50 m</t>
  </si>
  <si>
    <t>https://podminky.urs.cz/item/CS_URS_2025_01/998766129</t>
  </si>
  <si>
    <t>767</t>
  </si>
  <si>
    <t>Konstrukce zámečnické</t>
  </si>
  <si>
    <t>56</t>
  </si>
  <si>
    <t>767161814</t>
  </si>
  <si>
    <t>Demontáž zábradlí rovného nerozebíratelného hmotnosti 1 m zábradlí přes 20 kg do suti</t>
  </si>
  <si>
    <t>-830335145</t>
  </si>
  <si>
    <t>Demontáž zábradlí do suti rovného nerozebíratelný spoj hmotnosti 1 m zábradlí přes 20 kg</t>
  </si>
  <si>
    <t>https://podminky.urs.cz/item/CS_URS_2025_01/767161814</t>
  </si>
  <si>
    <t>57</t>
  </si>
  <si>
    <t>767163223</t>
  </si>
  <si>
    <t>Montáž přímého kovového zábradlí do betonu konstrukce na lodžii nebo francouzském okně v exteriéru</t>
  </si>
  <si>
    <t>-1544025657</t>
  </si>
  <si>
    <t>Montáž zábradlí přímého v exteriéru na lodžii nebo francouzském okně kotveného do betonu</t>
  </si>
  <si>
    <t>https://podminky.urs.cz/item/CS_URS_2025_01/767163223</t>
  </si>
  <si>
    <t>58</t>
  </si>
  <si>
    <t>55342280R</t>
  </si>
  <si>
    <t>zábradlí s bezpečnostním sklem, s bočním kotvením, oblý držák skla, kulatý sloupek</t>
  </si>
  <si>
    <t>-2130836208</t>
  </si>
  <si>
    <t>59</t>
  </si>
  <si>
    <t>55342282R</t>
  </si>
  <si>
    <t>zábradlí s bezpečnostním sklem, s bočním kotvením, oblý držák skla, kulatý sloupek, prostřední výplň nerezový děrovaný plech</t>
  </si>
  <si>
    <t>758045949</t>
  </si>
  <si>
    <t>60</t>
  </si>
  <si>
    <t>767627306</t>
  </si>
  <si>
    <t>Připojovací spára oken a stěn parotěsnou páskou interiérovou</t>
  </si>
  <si>
    <t>1517141752</t>
  </si>
  <si>
    <t>Ostatní práce a doplňky při montáži oken a stěn připojovací spára oken a stěn mezi ostěním a rámem vnitřní parotěsná páska</t>
  </si>
  <si>
    <t>https://podminky.urs.cz/item/CS_URS_2025_01/767627306</t>
  </si>
  <si>
    <t>29*(2*0,9+2*1,5+2,4+1,6+0,8)</t>
  </si>
  <si>
    <t>61</t>
  </si>
  <si>
    <t>767627307</t>
  </si>
  <si>
    <t>Připojovací spára oken a stěn paropropustnou páskou exteriérovou</t>
  </si>
  <si>
    <t>-1043946830</t>
  </si>
  <si>
    <t>Ostatní práce a doplňky při montáži oken a stěn připojovací spára oken a stěn mezi ostěním a rámem venkovní paropropustna páska</t>
  </si>
  <si>
    <t>https://podminky.urs.cz/item/CS_URS_2025_01/767627307</t>
  </si>
  <si>
    <t>62</t>
  </si>
  <si>
    <t>998767123</t>
  </si>
  <si>
    <t>Přesun hmot tonážní pro zámečnické konstrukce ruční v objektech v přes 12 do 24 m</t>
  </si>
  <si>
    <t>-2009185849</t>
  </si>
  <si>
    <t>Přesun hmot pro zámečnické konstrukce stanovený z hmotnosti přesunovaného materiálu vodorovná dopravní vzdálenost do 50 m ruční (bez užití mechanizace) v objektech výšky přes 12 do 24 m</t>
  </si>
  <si>
    <t>https://podminky.urs.cz/item/CS_URS_2025_01/998767123</t>
  </si>
  <si>
    <t>63</t>
  </si>
  <si>
    <t>998767129</t>
  </si>
  <si>
    <t>Příplatek k ručnímu přesunu hmot tonážnímu pro zámečnické konstrukce za zvětšený přesun ZKD 50 m</t>
  </si>
  <si>
    <t>994371760</t>
  </si>
  <si>
    <t>Přesun hmot pro zámečnické konstrukce stanovený z hmotnosti přesunovaného materiálu vodorovná dopravní vzdálenost do 50 m Příplatek k cenám za ruční zvětšený přesun přes vymezenou vodorovnou dopravní vzdálenost za každých dalších započatých 50 m</t>
  </si>
  <si>
    <t>https://podminky.urs.cz/item/CS_URS_2025_01/998767129</t>
  </si>
  <si>
    <t>771</t>
  </si>
  <si>
    <t>Podlahy z dlaždic</t>
  </si>
  <si>
    <t>64</t>
  </si>
  <si>
    <t>771111011</t>
  </si>
  <si>
    <t>Vysátí podkladu před pokládkou dlažby</t>
  </si>
  <si>
    <t>-1044541338</t>
  </si>
  <si>
    <t>Příprava podkladu před provedením dlažby vysátí podlah</t>
  </si>
  <si>
    <t>https://podminky.urs.cz/item/CS_URS_2025_01/771111011</t>
  </si>
  <si>
    <t>lodžie</t>
  </si>
  <si>
    <t>65</t>
  </si>
  <si>
    <t>771121011</t>
  </si>
  <si>
    <t>Nátěr penetrační na podlahu</t>
  </si>
  <si>
    <t>1645815386</t>
  </si>
  <si>
    <t>Příprava podkladu před provedením dlažby nátěr penetrační na podlahu</t>
  </si>
  <si>
    <t>https://podminky.urs.cz/item/CS_URS_2025_01/771121011</t>
  </si>
  <si>
    <t>15*0,12*(1,7+1,6+2,4+2*0,28)</t>
  </si>
  <si>
    <t>7*0,12*(2*0,28+2*2,4+1,2+2*1,6)</t>
  </si>
  <si>
    <t>66</t>
  </si>
  <si>
    <t>771473810</t>
  </si>
  <si>
    <t>Demontáž soklíků z dlaždic keramických lepených rovných</t>
  </si>
  <si>
    <t>1516098670</t>
  </si>
  <si>
    <t>https://podminky.urs.cz/item/CS_URS_2025_01/771473810</t>
  </si>
  <si>
    <t>67</t>
  </si>
  <si>
    <t>771474113</t>
  </si>
  <si>
    <t>Montáž soklů z dlaždic keramických rovných lepených cementovým flexibilním lepidlem v přes 90 do 120 mm</t>
  </si>
  <si>
    <t>-14209025</t>
  </si>
  <si>
    <t>Montáž soklů z dlaždic keramických lepených cementovým flexibilním lepidlem rovných, výšky přes 90 do 120 mm</t>
  </si>
  <si>
    <t>https://podminky.urs.cz/item/CS_URS_2025_01/771474113</t>
  </si>
  <si>
    <t>68</t>
  </si>
  <si>
    <t>59761175</t>
  </si>
  <si>
    <t>sokl keramický mrazuvzdorný povrch hladký/matný tl do 10mm výšky přes 90 do 120mm</t>
  </si>
  <si>
    <t>2081409345</t>
  </si>
  <si>
    <t>162,22</t>
  </si>
  <si>
    <t>162,22*1,1 'Přepočtené koeficientem množství</t>
  </si>
  <si>
    <t>69</t>
  </si>
  <si>
    <t>771573810</t>
  </si>
  <si>
    <t>Demontáž podlah z dlaždic keramických lepených</t>
  </si>
  <si>
    <t>-1578948905</t>
  </si>
  <si>
    <t>https://podminky.urs.cz/item/CS_URS_2025_01/771573810</t>
  </si>
  <si>
    <t>70</t>
  </si>
  <si>
    <t>771574436</t>
  </si>
  <si>
    <t>Montáž podlah keramických reliéfních nebo z dekorů lepených cementovým flexibilním lepidlem přes 9 do 12 ks/m2</t>
  </si>
  <si>
    <t>1363455595</t>
  </si>
  <si>
    <t>Montáž podlah z dlaždic keramických lepených cementovým flexibilním lepidlem reliéfních nebo z dekorů, tloušťky do 10 mm přes 9 do 12 ks/m2</t>
  </si>
  <si>
    <t>https://podminky.urs.cz/item/CS_URS_2025_01/771574436</t>
  </si>
  <si>
    <t>71</t>
  </si>
  <si>
    <t>59761127</t>
  </si>
  <si>
    <t>dlažba keramická slinutá mrazuvzdorná R10/B povrch hladký/matný tl do 10mm přes 9 do 12ks/m2</t>
  </si>
  <si>
    <t>-1590625083</t>
  </si>
  <si>
    <t>145,84</t>
  </si>
  <si>
    <t>145,84*1,1 'Přepočtené koeficientem množství</t>
  </si>
  <si>
    <t>72</t>
  </si>
  <si>
    <t>771577211</t>
  </si>
  <si>
    <t>Příplatek k montáži podlah keramických lepených cementovým flexibilním lepidlem za plochu do 5 m2</t>
  </si>
  <si>
    <t>-1628326078</t>
  </si>
  <si>
    <t>Montáž podlah z dlaždic keramických lepených cementovým flexibilním lepidlem Příplatek k cenám za plochu do 5 m2 jednotlivě</t>
  </si>
  <si>
    <t>https://podminky.urs.cz/item/CS_URS_2025_01/771577211</t>
  </si>
  <si>
    <t>73</t>
  </si>
  <si>
    <t>771591112</t>
  </si>
  <si>
    <t>Izolace pod dlažbu nátěrem nebo stěrkou ve dvou vrstvách</t>
  </si>
  <si>
    <t>-1656008197</t>
  </si>
  <si>
    <t>Izolace podlahy pod dlažbu nátěrem nebo stěrkou ve dvou vrstvách</t>
  </si>
  <si>
    <t>https://podminky.urs.cz/item/CS_URS_2025_01/771591112</t>
  </si>
  <si>
    <t>74</t>
  </si>
  <si>
    <t>77159111R</t>
  </si>
  <si>
    <t>Podlahy spárování polyuretanem</t>
  </si>
  <si>
    <t>1490362696</t>
  </si>
  <si>
    <t>Podlahy - dokončovací práce spárování polyuretanem</t>
  </si>
  <si>
    <t>2*15*(1,7+1,6+2,4+2*0,28)</t>
  </si>
  <si>
    <t>2*7*(2*0,28+2*2,4+1,2+2*1,6)</t>
  </si>
  <si>
    <t>75</t>
  </si>
  <si>
    <t>771591122</t>
  </si>
  <si>
    <t>Podlahy separační provazec do pružných spar průměru 6 mm</t>
  </si>
  <si>
    <t>-1229614825</t>
  </si>
  <si>
    <t>Podlahy - dokončovací práce separační provazec do pružných spar, průměru 6 mm</t>
  </si>
  <si>
    <t>https://podminky.urs.cz/item/CS_URS_2025_01/771591122</t>
  </si>
  <si>
    <t>76</t>
  </si>
  <si>
    <t>771591241</t>
  </si>
  <si>
    <t>Izolace těsnícími pásy vnitřní kout</t>
  </si>
  <si>
    <t>-554900617</t>
  </si>
  <si>
    <t>Izolace podlahy pod dlažbu těsnícími izolačními pásy vnitřní kout</t>
  </si>
  <si>
    <t>https://podminky.urs.cz/item/CS_URS_2025_01/771591241</t>
  </si>
  <si>
    <t>7*4</t>
  </si>
  <si>
    <t>77</t>
  </si>
  <si>
    <t>771591242</t>
  </si>
  <si>
    <t>Izolace těsnícími pásy vnější roh</t>
  </si>
  <si>
    <t>282599574</t>
  </si>
  <si>
    <t>Izolace podlahy pod dlažbu těsnícími izolačními pásy vnější roh</t>
  </si>
  <si>
    <t>https://podminky.urs.cz/item/CS_URS_2025_01/771591242</t>
  </si>
  <si>
    <t>78</t>
  </si>
  <si>
    <t>771591264</t>
  </si>
  <si>
    <t>Izolace těsnícími pásy mezi podlahou a stěnou</t>
  </si>
  <si>
    <t>-202601672</t>
  </si>
  <si>
    <t>Izolace podlahy pod dlažbu těsnícími izolačními pásy mezi podlahou a stěnu</t>
  </si>
  <si>
    <t>https://podminky.urs.cz/item/CS_URS_2025_01/771591264</t>
  </si>
  <si>
    <t>79</t>
  </si>
  <si>
    <t>771591266</t>
  </si>
  <si>
    <t>Izolace podlahy těsnícími pásy s spojením na ukončovací profil</t>
  </si>
  <si>
    <t>-928877467</t>
  </si>
  <si>
    <t>Izolace podlahy pod dlažbu těsnícími izolačními pásy s napojením na ukončující profil</t>
  </si>
  <si>
    <t>https://podminky.urs.cz/item/CS_URS_2025_01/771591266</t>
  </si>
  <si>
    <t>napojení na okapní profil</t>
  </si>
  <si>
    <t>80</t>
  </si>
  <si>
    <t>771595222</t>
  </si>
  <si>
    <t>Roh kamenický dlažeb se slinutým střepem maloformátových</t>
  </si>
  <si>
    <t>2070036526</t>
  </si>
  <si>
    <t>Podlahy - dokončovací práce pracnější řezání dlaždic keramických kamenický roh (jolly hrana) slinutý střep dlažeb maloformátových</t>
  </si>
  <si>
    <t>https://podminky.urs.cz/item/CS_URS_2025_01/771595222</t>
  </si>
  <si>
    <t>vnější rohy soklíků</t>
  </si>
  <si>
    <t>15*0,12</t>
  </si>
  <si>
    <t>7*4*0,12</t>
  </si>
  <si>
    <t>81</t>
  </si>
  <si>
    <t>998771123</t>
  </si>
  <si>
    <t>Přesun hmot tonážní pro podlahy z dlaždic ruční v objektech v přes 12 do 24 m</t>
  </si>
  <si>
    <t>-2127790470</t>
  </si>
  <si>
    <t>Přesun hmot pro podlahy z dlaždic stanovený z hmotnosti přesunovaného materiálu vodorovná dopravní vzdálenost do 50 m ruční (bez užití mechanizace) v objektech výšky přes 12 do 24 m</t>
  </si>
  <si>
    <t>https://podminky.urs.cz/item/CS_URS_2025_01/998771123</t>
  </si>
  <si>
    <t>82</t>
  </si>
  <si>
    <t>998771129</t>
  </si>
  <si>
    <t>Příplatek k ručnímu přesunu hmot tonážnímu pro podlahy z dlaždic za zvětšený přesun ZKD 50 m</t>
  </si>
  <si>
    <t>1149487912</t>
  </si>
  <si>
    <t>Přesun hmot pro podlahy z dlaždic stanovený z hmotnosti přesunovaného materiálu vodorovná dopravní vzdálenost do 50 m Příplatek k cenám za ruční zvětšený přesun přes vymezenou vodorovnou dopravní vzdálenost za každých dalších započatých 50 m</t>
  </si>
  <si>
    <t>https://podminky.urs.cz/item/CS_URS_2025_01/998771129</t>
  </si>
  <si>
    <t>784</t>
  </si>
  <si>
    <t>Dokončovací práce - malby a tapety</t>
  </si>
  <si>
    <t>83</t>
  </si>
  <si>
    <t>784111001</t>
  </si>
  <si>
    <t>Oprášení (ometení ) podkladu v místnostech v do 3,80 m</t>
  </si>
  <si>
    <t>1632655510</t>
  </si>
  <si>
    <t>Oprášení (ometení) podkladu v místnostech výšky do 3,80 m</t>
  </si>
  <si>
    <t>https://podminky.urs.cz/item/CS_URS_2025_01/784111001</t>
  </si>
  <si>
    <t>ostění otvorových výplní</t>
  </si>
  <si>
    <t>29*0,25*(2*0,9+2*1,5+2,4+1,6+0,8)</t>
  </si>
  <si>
    <t>84</t>
  </si>
  <si>
    <t>784111011</t>
  </si>
  <si>
    <t>Obroušení podkladu omítnutého v místnostech v do 3,80 m</t>
  </si>
  <si>
    <t>-1315921194</t>
  </si>
  <si>
    <t>Obroušení podkladu omítky v místnostech výšky do 3,80 m</t>
  </si>
  <si>
    <t>https://podminky.urs.cz/item/CS_URS_2025_01/784111011</t>
  </si>
  <si>
    <t>85</t>
  </si>
  <si>
    <t>784161001</t>
  </si>
  <si>
    <t>Tmelení spar a rohů šířky do 3 mm akrylátovým tmelem v místnostech v do 3,80 m</t>
  </si>
  <si>
    <t>341207231</t>
  </si>
  <si>
    <t>Tmelení spar a rohů, šířky do 3 mm akrylátovým tmelem v místnostech výšky do 3,80 m</t>
  </si>
  <si>
    <t>https://podminky.urs.cz/item/CS_URS_2025_01/784161001</t>
  </si>
  <si>
    <t>okolo rámů otvorových výplní</t>
  </si>
  <si>
    <t>86</t>
  </si>
  <si>
    <t>784171001</t>
  </si>
  <si>
    <t>Olepování vnitřních ploch páskou v místnostech v do 3,80 m</t>
  </si>
  <si>
    <t>-1820522096</t>
  </si>
  <si>
    <t>Olepování vnitřních ploch (materiál ve specifikaci) včetně pozdějšího odlepení páskou nebo fólií v místnostech výšky do 3,80 m</t>
  </si>
  <si>
    <t>https://podminky.urs.cz/item/CS_URS_2025_01/784171001</t>
  </si>
  <si>
    <t>olepování rámů otvorových výplní</t>
  </si>
  <si>
    <t>87</t>
  </si>
  <si>
    <t>58124838</t>
  </si>
  <si>
    <t>páska maskovací krepová pro malířské potřeby š 50mm</t>
  </si>
  <si>
    <t>1688434998</t>
  </si>
  <si>
    <t>278,4</t>
  </si>
  <si>
    <t>278,4*1,05 'Přepočtené koeficientem množství</t>
  </si>
  <si>
    <t>88</t>
  </si>
  <si>
    <t>784171101</t>
  </si>
  <si>
    <t>Zakrytí vnitřních podlah včetně pozdějšího odkrytí</t>
  </si>
  <si>
    <t>-2067551733</t>
  </si>
  <si>
    <t>Zakrytí nemalovaných ploch (materiál ve specifikaci) včetně pozdějšího odkrytí podlah</t>
  </si>
  <si>
    <t>https://podminky.urs.cz/item/CS_URS_2025_01/784171101</t>
  </si>
  <si>
    <t>89</t>
  </si>
  <si>
    <t>58124844</t>
  </si>
  <si>
    <t>fólie pro malířské potřeby zakrývací tl 25µ 4x5m</t>
  </si>
  <si>
    <t>-282075102</t>
  </si>
  <si>
    <t>145</t>
  </si>
  <si>
    <t>145*1,05 'Přepočtené koeficientem množství</t>
  </si>
  <si>
    <t>90</t>
  </si>
  <si>
    <t>784181121</t>
  </si>
  <si>
    <t>Hloubková jednonásobná bezbarvá penetrace podkladu v místnostech v do 3,80 m</t>
  </si>
  <si>
    <t>361551484</t>
  </si>
  <si>
    <t>Penetrace podkladu jednonásobná hloubková akrylátová bezbarvá v místnostech výšky do 3,80 m</t>
  </si>
  <si>
    <t>https://podminky.urs.cz/item/CS_URS_2025_01/784181121</t>
  </si>
  <si>
    <t>91</t>
  </si>
  <si>
    <t>784211111</t>
  </si>
  <si>
    <t>Dvojnásobné bílé malby ze směsí za mokra velmi dobře oděruvzdorných v místnostech v do 3,80 m</t>
  </si>
  <si>
    <t>188249769</t>
  </si>
  <si>
    <t>Malby z malířských směsí oděruvzdorných za mokra dvojnásobné, bílé za mokra oděruvzdorné velmi dobře v místnostech výšky do 3,80 m</t>
  </si>
  <si>
    <t>https://podminky.urs.cz/item/CS_URS_2025_01/784211111</t>
  </si>
  <si>
    <t>02 - Objekt A - jižní průčelí</t>
  </si>
  <si>
    <t>-2146995092</t>
  </si>
  <si>
    <t>16*3</t>
  </si>
  <si>
    <t>685248461</t>
  </si>
  <si>
    <t>16*4</t>
  </si>
  <si>
    <t>-1142710823</t>
  </si>
  <si>
    <t>16*2*(2*0,9+2*1,5+2,4+1,6+0,8)</t>
  </si>
  <si>
    <t>-317939128</t>
  </si>
  <si>
    <t>16*1,5</t>
  </si>
  <si>
    <t>1040145984</t>
  </si>
  <si>
    <t>8*2</t>
  </si>
  <si>
    <t>666842595</t>
  </si>
  <si>
    <t>16*1,5*1,6*2</t>
  </si>
  <si>
    <t>16*0,9*2,4*2</t>
  </si>
  <si>
    <t>2091357945</t>
  </si>
  <si>
    <t>8*8*0,1</t>
  </si>
  <si>
    <t>-322548821</t>
  </si>
  <si>
    <t>780348528</t>
  </si>
  <si>
    <t>8*10,57</t>
  </si>
  <si>
    <t>1279982799</t>
  </si>
  <si>
    <t>8*(2*0,28+2*2,4+1,2+2*1,6)</t>
  </si>
  <si>
    <t>773045650</t>
  </si>
  <si>
    <t>8*22</t>
  </si>
  <si>
    <t>1695390346</t>
  </si>
  <si>
    <t>176*30*2</t>
  </si>
  <si>
    <t>22864605</t>
  </si>
  <si>
    <t>271327266</t>
  </si>
  <si>
    <t>-359729267</t>
  </si>
  <si>
    <t>225018221</t>
  </si>
  <si>
    <t>1221545958</t>
  </si>
  <si>
    <t>2016419</t>
  </si>
  <si>
    <t>16*5</t>
  </si>
  <si>
    <t>-487702430</t>
  </si>
  <si>
    <t>1682413497</t>
  </si>
  <si>
    <t>8*10,57*0,07</t>
  </si>
  <si>
    <t>-1665870443</t>
  </si>
  <si>
    <t>16*1,5*1,6</t>
  </si>
  <si>
    <t>16*0,9*2,4</t>
  </si>
  <si>
    <t>-381747307</t>
  </si>
  <si>
    <t>-1656470278</t>
  </si>
  <si>
    <t>1147506740</t>
  </si>
  <si>
    <t>-1012998711</t>
  </si>
  <si>
    <t>1145128401</t>
  </si>
  <si>
    <t>-130834343</t>
  </si>
  <si>
    <t>997013313</t>
  </si>
  <si>
    <t>Montáž a demontáž shozu suti v přes 20 do 30 m</t>
  </si>
  <si>
    <t>2119695099</t>
  </si>
  <si>
    <t>Shoz na stavební suť montáž a demontáž shozu výšky přes 20 do 30 m</t>
  </si>
  <si>
    <t>https://podminky.urs.cz/item/CS_URS_2025_01/997013313</t>
  </si>
  <si>
    <t>997013323</t>
  </si>
  <si>
    <t>Příplatek k shozu suti v přes 20 do 30 m za první a ZKD den použití</t>
  </si>
  <si>
    <t>1733274141</t>
  </si>
  <si>
    <t>Shoz na stavební suť montáž a demontáž shozu výšky Příplatek za první a každý další den použití shozu výšky přes 20 do 30 m</t>
  </si>
  <si>
    <t>https://podminky.urs.cz/item/CS_URS_2025_01/997013323</t>
  </si>
  <si>
    <t>-901694563</t>
  </si>
  <si>
    <t>-1167284360</t>
  </si>
  <si>
    <t>22,838*29</t>
  </si>
  <si>
    <t>-1286322156</t>
  </si>
  <si>
    <t>1134343481</t>
  </si>
  <si>
    <t>22,838-1,6</t>
  </si>
  <si>
    <t>864118183</t>
  </si>
  <si>
    <t>-185249857</t>
  </si>
  <si>
    <t>-1565896006</t>
  </si>
  <si>
    <t>8*8</t>
  </si>
  <si>
    <t>11926659</t>
  </si>
  <si>
    <t>8*6</t>
  </si>
  <si>
    <t>1306840403</t>
  </si>
  <si>
    <t>-183262936</t>
  </si>
  <si>
    <t>8*3</t>
  </si>
  <si>
    <t>-1022579638</t>
  </si>
  <si>
    <t>1019896993</t>
  </si>
  <si>
    <t>688550595</t>
  </si>
  <si>
    <t>1264188657</t>
  </si>
  <si>
    <t>278515449</t>
  </si>
  <si>
    <t>1604375797</t>
  </si>
  <si>
    <t>-1548796078</t>
  </si>
  <si>
    <t>-217059848</t>
  </si>
  <si>
    <t>1715672804</t>
  </si>
  <si>
    <t>-414069713</t>
  </si>
  <si>
    <t>-213633062</t>
  </si>
  <si>
    <t>1155627316</t>
  </si>
  <si>
    <t>-1632000178</t>
  </si>
  <si>
    <t>-527109060</t>
  </si>
  <si>
    <t>-1988883870</t>
  </si>
  <si>
    <t>-950339006</t>
  </si>
  <si>
    <t>-1305174938</t>
  </si>
  <si>
    <t>-485090713</t>
  </si>
  <si>
    <t>1305411647</t>
  </si>
  <si>
    <t>1909756189</t>
  </si>
  <si>
    <t>16*(2*0,9+2*1,5+2,4+1,6+0,8)</t>
  </si>
  <si>
    <t>907766534</t>
  </si>
  <si>
    <t>454238020</t>
  </si>
  <si>
    <t>1813972141</t>
  </si>
  <si>
    <t>986490451</t>
  </si>
  <si>
    <t>1132925415</t>
  </si>
  <si>
    <t>8*0,12*(2*0,28+2*2,4+1,2+2*1,6)</t>
  </si>
  <si>
    <t>1502834528</t>
  </si>
  <si>
    <t>284731553</t>
  </si>
  <si>
    <t>642785628</t>
  </si>
  <si>
    <t>78,08</t>
  </si>
  <si>
    <t>78,08*1,1 'Přepočtené koeficientem množství</t>
  </si>
  <si>
    <t>-1317315144</t>
  </si>
  <si>
    <t>1322313476</t>
  </si>
  <si>
    <t>-1171933161</t>
  </si>
  <si>
    <t>84,56</t>
  </si>
  <si>
    <t>84,56*1,1 'Přepočtené koeficientem množství</t>
  </si>
  <si>
    <t>1295919893</t>
  </si>
  <si>
    <t>677961157</t>
  </si>
  <si>
    <t>2*8*(2*0,28+2*2,4+1,2+2*1,6)</t>
  </si>
  <si>
    <t>1782349872</t>
  </si>
  <si>
    <t>-44859557</t>
  </si>
  <si>
    <t>8*4</t>
  </si>
  <si>
    <t>622816025</t>
  </si>
  <si>
    <t>-2123238639</t>
  </si>
  <si>
    <t>543543478</t>
  </si>
  <si>
    <t>319081585</t>
  </si>
  <si>
    <t>8*4*0,12</t>
  </si>
  <si>
    <t>-29086597</t>
  </si>
  <si>
    <t>1825708536</t>
  </si>
  <si>
    <t>712791725</t>
  </si>
  <si>
    <t>16*0,25*(2*0,9+2*1,5+2,4+1,6+0,8)</t>
  </si>
  <si>
    <t>1430362157</t>
  </si>
  <si>
    <t>-1979846218</t>
  </si>
  <si>
    <t>1786568644</t>
  </si>
  <si>
    <t>1646605299</t>
  </si>
  <si>
    <t>153,6</t>
  </si>
  <si>
    <t>153,6*1,05 'Přepočtené koeficientem množství</t>
  </si>
  <si>
    <t>878986952</t>
  </si>
  <si>
    <t>1098505390</t>
  </si>
  <si>
    <t>80*1,05 'Přepočtené koeficientem množství</t>
  </si>
  <si>
    <t>775001726</t>
  </si>
  <si>
    <t>129995210</t>
  </si>
  <si>
    <t>03 - Objekt D</t>
  </si>
  <si>
    <t xml:space="preserve">    782 - Dokončovací práce - obklady z kamene</t>
  </si>
  <si>
    <t>361697131</t>
  </si>
  <si>
    <t>25*2</t>
  </si>
  <si>
    <t>-1134772165</t>
  </si>
  <si>
    <t>2*4*(2*4,1+2*2,525)</t>
  </si>
  <si>
    <t>2*(3,125+2*4,1+2,525)</t>
  </si>
  <si>
    <t>2*12*(2*1,08+2*2,96)</t>
  </si>
  <si>
    <t>910536943</t>
  </si>
  <si>
    <t>-1429586931</t>
  </si>
  <si>
    <t>12*1,08*2,96*2</t>
  </si>
  <si>
    <t>4*4,1*2,525*2</t>
  </si>
  <si>
    <t>1,05*3,125*2</t>
  </si>
  <si>
    <t>629995101</t>
  </si>
  <si>
    <t>Očištění vnějších ploch tlakovou vodou</t>
  </si>
  <si>
    <t>-1419175895</t>
  </si>
  <si>
    <t>Očištění vnějších ploch tlakovou vodou omytím tlakovou vodou</t>
  </si>
  <si>
    <t>https://podminky.urs.cz/item/CS_URS_2025_01/629995101</t>
  </si>
  <si>
    <t xml:space="preserve">hliníkové plechy kryjící meziokenní ocelové sloupky </t>
  </si>
  <si>
    <t>6*0,7*6</t>
  </si>
  <si>
    <t>949101112</t>
  </si>
  <si>
    <t>Lešení pomocné pro objekty pozemních staveb s lešeňovou podlahou v přes 1,9 do 3,5 m zatížení do 150 kg/m2</t>
  </si>
  <si>
    <t>-328083790</t>
  </si>
  <si>
    <t>Lešení pomocné pracovní pro objekty pozemních staveb pro zatížení do 150 kg/m2, o výšce lešeňové podlahy přes 1,9 do 3,5 m</t>
  </si>
  <si>
    <t>https://podminky.urs.cz/item/CS_URS_2025_01/949101112</t>
  </si>
  <si>
    <t>1496712031</t>
  </si>
  <si>
    <t>968072356</t>
  </si>
  <si>
    <t>Vybourání kovových rámů oken zdvojených včetně křídel pl do 4 m2</t>
  </si>
  <si>
    <t>-218694818</t>
  </si>
  <si>
    <t>Vybourání kovových rámů oken s křídly, dveřních zárubní, vrat, stěn, ostění nebo obkladů okenních rámů s křídly zdvojených, plochy do 4 m2</t>
  </si>
  <si>
    <t>https://podminky.urs.cz/item/CS_URS_2025_01/968072356</t>
  </si>
  <si>
    <t>12*1,08*2,96</t>
  </si>
  <si>
    <t>4*4,1*2,525</t>
  </si>
  <si>
    <t>1,05*3,125</t>
  </si>
  <si>
    <t>997013211</t>
  </si>
  <si>
    <t>Vnitrostaveništní doprava suti a vybouraných hmot pro budovy v do 6 m ručně</t>
  </si>
  <si>
    <t>2049310933</t>
  </si>
  <si>
    <t>Vnitrostaveništní doprava suti a vybouraných hmot vodorovně do 50 m s naložením ručně pro budovy a haly výšky do 6 m</t>
  </si>
  <si>
    <t>https://podminky.urs.cz/item/CS_URS_2025_01/997013211</t>
  </si>
  <si>
    <t>-321441995</t>
  </si>
  <si>
    <t>-880964660</t>
  </si>
  <si>
    <t>2142830486</t>
  </si>
  <si>
    <t>4,417*29</t>
  </si>
  <si>
    <t>852285572</t>
  </si>
  <si>
    <t>výtěžek za výkup ocelového odpadu bude odečten z fakturace ve prospěch investora</t>
  </si>
  <si>
    <t>-4,402</t>
  </si>
  <si>
    <t>786712083</t>
  </si>
  <si>
    <t>4,417-4,402</t>
  </si>
  <si>
    <t>998018001</t>
  </si>
  <si>
    <t>Přesun hmot pro budovy ruční pro budovy v do 6 m</t>
  </si>
  <si>
    <t>1155386434</t>
  </si>
  <si>
    <t>Přesun hmot pro budovy občanské výstavby, bydlení, výrobu a služby ruční (bez užití mechanizace) vodorovná dopravní vzdálenost do 100 m pro budovy s jakoukoliv nosnou konstrukcí výšky do 6 m</t>
  </si>
  <si>
    <t>https://podminky.urs.cz/item/CS_URS_2025_01/998018001</t>
  </si>
  <si>
    <t>76421660R</t>
  </si>
  <si>
    <t>Úprava oplechování vnějších parapetů</t>
  </si>
  <si>
    <t>1267328834</t>
  </si>
  <si>
    <t>12*1,08</t>
  </si>
  <si>
    <t>4*4,1+3,05</t>
  </si>
  <si>
    <t>998764121</t>
  </si>
  <si>
    <t>Přesun hmot tonážní pro konstrukce klempířské ruční v objektech v do 6 m</t>
  </si>
  <si>
    <t>-1212210399</t>
  </si>
  <si>
    <t>Přesun hmot pro konstrukce klempířské stanovený z hmotnosti přesunovaného materiálu vodorovná dopravní vzdálenost do 50 m ruční (bez užtití mechanizace) v objektech výšky do 6 m</t>
  </si>
  <si>
    <t>https://podminky.urs.cz/item/CS_URS_2025_01/998764121</t>
  </si>
  <si>
    <t>-1140682999</t>
  </si>
  <si>
    <t>766622133</t>
  </si>
  <si>
    <t>Montáž plastových oken plochy přes 1 m2 otevíravých v přes 2,5 m s rámem do zdiva</t>
  </si>
  <si>
    <t>-2032199356</t>
  </si>
  <si>
    <t>Montáž oken plastových včetně montáže rámu plochy přes 1 m2 otevíravých do zdiva, výšky přes 2,5 m</t>
  </si>
  <si>
    <t>https://podminky.urs.cz/item/CS_URS_2025_01/766622133</t>
  </si>
  <si>
    <t>3,05*2,525</t>
  </si>
  <si>
    <t>61140056</t>
  </si>
  <si>
    <t>okno plastové otevíravé/sklopné trojsklo přes plochu 1m2 přes v 2,5m</t>
  </si>
  <si>
    <t>-182228315</t>
  </si>
  <si>
    <t>specifikace dle PD</t>
  </si>
  <si>
    <t>49,111</t>
  </si>
  <si>
    <t>766622137</t>
  </si>
  <si>
    <t>Montáž plastových oken plochy přes 1 m2 otevíravých v přes 2,5 m s rámem do celostěnových panelů</t>
  </si>
  <si>
    <t>-641270973</t>
  </si>
  <si>
    <t>Montáž oken plastových včetně montáže rámu plochy přes 1 m2 otevíravých do celostěnových panelů nebo ocelových rámů, výšky přes 2,5 m</t>
  </si>
  <si>
    <t>https://podminky.urs.cz/item/CS_URS_2025_01/766622137</t>
  </si>
  <si>
    <t>-1017458361</t>
  </si>
  <si>
    <t>38,362</t>
  </si>
  <si>
    <t>766660421</t>
  </si>
  <si>
    <t>Montáž vchodových dveří včetně rámu jednokřídlových s nadsvětlíkem do zdiva</t>
  </si>
  <si>
    <t>-613701640</t>
  </si>
  <si>
    <t>Montáž vchodových dveří včetně rámu do zdiva jednokřídlových s nadsvětlíkem</t>
  </si>
  <si>
    <t>https://podminky.urs.cz/item/CS_URS_2025_01/766660421</t>
  </si>
  <si>
    <t>61140514</t>
  </si>
  <si>
    <t>dveře jednokřídlé plastové bílé prosklené s nadsvětlíkem max rozměru otvoru 3,3m2</t>
  </si>
  <si>
    <t>893180195</t>
  </si>
  <si>
    <t>1,05*3,025</t>
  </si>
  <si>
    <t>998766121</t>
  </si>
  <si>
    <t>Přesun hmot tonážní pro kce truhlářské ruční v objektech v do 6 m</t>
  </si>
  <si>
    <t>182098216</t>
  </si>
  <si>
    <t>Přesun hmot pro konstrukce truhlářské stanovený z hmotnosti přesunovaného materiálu vodorovná dopravní vzdálenost do 50 m ruční (bez užití mechanizace) v objektech výšky do 6 m</t>
  </si>
  <si>
    <t>https://podminky.urs.cz/item/CS_URS_2025_01/998766121</t>
  </si>
  <si>
    <t>1759918237</t>
  </si>
  <si>
    <t>767163213</t>
  </si>
  <si>
    <t>Montáž přímého kovového zábradlí do ocelové konstrukce na lodžii nebo francouzském okně v exteriéru</t>
  </si>
  <si>
    <t>988297083</t>
  </si>
  <si>
    <t>Montáž zábradlí přímého v exteriéru na lodžii nebo francouzském okně kotveného do ocelové konstrukce</t>
  </si>
  <si>
    <t>https://podminky.urs.cz/item/CS_URS_2025_01/767163213</t>
  </si>
  <si>
    <t>12*1,2</t>
  </si>
  <si>
    <t>55342035R</t>
  </si>
  <si>
    <t>madlo zábradlí Pz s plastovým vnějším povrchem v bílé barvě</t>
  </si>
  <si>
    <t>1822188803</t>
  </si>
  <si>
    <t>28342070R</t>
  </si>
  <si>
    <t>koncovka madla bílé PVC</t>
  </si>
  <si>
    <t>1482609955</t>
  </si>
  <si>
    <t>12*2</t>
  </si>
  <si>
    <t>767415112</t>
  </si>
  <si>
    <t>Montáž vnějšího obkladu skládaného pláště tvarovaným plechem budov v do 6 m šroubováním</t>
  </si>
  <si>
    <t>-136501970</t>
  </si>
  <si>
    <t>Montáž vnějšího obkladu skládaného pláště plechem tvarovaným výšky budovy do 6 m, uchyceným šroubováním</t>
  </si>
  <si>
    <t>https://podminky.urs.cz/item/CS_URS_2025_01/767415112</t>
  </si>
  <si>
    <t>okenní výplně podél ochozu - horní díl vyplněný pevnou výplní v rámu s tepelnou izolací PUR - krytí vroubkovaným Al plechem</t>
  </si>
  <si>
    <t>4*4,1*0,6</t>
  </si>
  <si>
    <t>3,05*0,6</t>
  </si>
  <si>
    <t>19426476R</t>
  </si>
  <si>
    <t>plech Al vroubkovaný přírodní tl 0,60-0,63mm</t>
  </si>
  <si>
    <t>kg</t>
  </si>
  <si>
    <t>-615895076</t>
  </si>
  <si>
    <t>15*1,74</t>
  </si>
  <si>
    <t>767627101</t>
  </si>
  <si>
    <t>Montáž oken kovových - krycí lišta oboustranně šroubovaná</t>
  </si>
  <si>
    <t>-1056964943</t>
  </si>
  <si>
    <t>Ostatní práce a doplňky při montáži oken a stěn krycích ocelových lišt oboustranně šroubováním</t>
  </si>
  <si>
    <t>https://podminky.urs.cz/item/CS_URS_2025_01/767627101</t>
  </si>
  <si>
    <t>11*2,96</t>
  </si>
  <si>
    <t>19418015R</t>
  </si>
  <si>
    <t>krycí lišta AL pro zakryí meziokenních profilů</t>
  </si>
  <si>
    <t>-2047759992</t>
  </si>
  <si>
    <t>76762721R</t>
  </si>
  <si>
    <t>Montáž meziokenních vložek</t>
  </si>
  <si>
    <t>2112386320</t>
  </si>
  <si>
    <t>Ostatní práce a doplňky při montáži oken a stěn vložek meziokenních</t>
  </si>
  <si>
    <t>59052110R</t>
  </si>
  <si>
    <t>meziokenní výplň s tepelně izolačním jádrem</t>
  </si>
  <si>
    <t>-502343437</t>
  </si>
  <si>
    <t>630810</t>
  </si>
  <si>
    <t>4*(2*4,1+2*2,525)</t>
  </si>
  <si>
    <t>3,125+2*4,1+2,525</t>
  </si>
  <si>
    <t>12*(2*1,08+2*2,96)</t>
  </si>
  <si>
    <t>884930128</t>
  </si>
  <si>
    <t>998767121</t>
  </si>
  <si>
    <t>Přesun hmot tonážní pro zámečnické konstrukce ruční v objektech v do 6 m</t>
  </si>
  <si>
    <t>1681873101</t>
  </si>
  <si>
    <t>Přesun hmot pro zámečnické konstrukce stanovený z hmotnosti přesunovaného materiálu vodorovná dopravní vzdálenost do 50 m ruční (bez užití mechanizace) v objektech výšky do 6 m</t>
  </si>
  <si>
    <t>https://podminky.urs.cz/item/CS_URS_2025_01/998767121</t>
  </si>
  <si>
    <t>-1983058321</t>
  </si>
  <si>
    <t>782</t>
  </si>
  <si>
    <t>Dokončovací práce - obklady z kamene</t>
  </si>
  <si>
    <t>782631111</t>
  </si>
  <si>
    <t>Montáž obkladu parapetů z pravoúhlých desek z tvrdého kamene do malty tl do 25 mm</t>
  </si>
  <si>
    <t>-1226596585</t>
  </si>
  <si>
    <t>Montáž obkladů parapetů z tvrdých kamenů kladených do malty z nejvýše dvou rozdílných druhů pravoúhlých desek ve skladbě se pravidelně opakujících tl. do 25 mm</t>
  </si>
  <si>
    <t>https://podminky.urs.cz/item/CS_URS_2025_01/782631111</t>
  </si>
  <si>
    <t>doplnění vnitřního parapetu</t>
  </si>
  <si>
    <t>0,2*12*1,08</t>
  </si>
  <si>
    <t>0,2*(4*4,1+3,05)</t>
  </si>
  <si>
    <t>58387049</t>
  </si>
  <si>
    <t>obklad parapetů leštěný mramor š 200mm tl 20mm</t>
  </si>
  <si>
    <t>-1713343027</t>
  </si>
  <si>
    <t>6,482</t>
  </si>
  <si>
    <t>6,482*1,05 'Přepočtené koeficientem množství</t>
  </si>
  <si>
    <t>782991111</t>
  </si>
  <si>
    <t>Penetrace podkladu obkladu z kamene</t>
  </si>
  <si>
    <t>110823603</t>
  </si>
  <si>
    <t>Obklady z kamene - ostatní práce penetrace podkladu</t>
  </si>
  <si>
    <t>https://podminky.urs.cz/item/CS_URS_2025_01/782991111</t>
  </si>
  <si>
    <t>782991115</t>
  </si>
  <si>
    <t>Spárování kamenných obkladů silikonem</t>
  </si>
  <si>
    <t>-2064557831</t>
  </si>
  <si>
    <t>Obklady z kamene - ostatní práce spárování silikonem</t>
  </si>
  <si>
    <t>https://podminky.urs.cz/item/CS_URS_2025_01/782991115</t>
  </si>
  <si>
    <t>2*12*1,08</t>
  </si>
  <si>
    <t>2*(4*4,1+3,05)</t>
  </si>
  <si>
    <t>782991411</t>
  </si>
  <si>
    <t>Základní čištění nových kamenných obkladů vysátím a setřením vlhkým hadrem</t>
  </si>
  <si>
    <t>-2145315369</t>
  </si>
  <si>
    <t>Obklady z kamene - ostatní práce čištění nových obkladů základní</t>
  </si>
  <si>
    <t>https://podminky.urs.cz/item/CS_URS_2025_01/782991411</t>
  </si>
  <si>
    <t>998782121</t>
  </si>
  <si>
    <t>Přesun hmot tonážní pro obklady kamenné ruční v objektech v do 6 m</t>
  </si>
  <si>
    <t>1604031270</t>
  </si>
  <si>
    <t>Přesun hmot pro obklady kamenné stanovený z hmotnosti přesunovaného materiálu vodorovná dopravní vzdálenost do 50 m ruční (bez užití mechanizace) v objektech výšky do 6 m</t>
  </si>
  <si>
    <t>https://podminky.urs.cz/item/CS_URS_2025_01/998782121</t>
  </si>
  <si>
    <t>998782129</t>
  </si>
  <si>
    <t>Příplatek k ručnímu přesunu hmot tonážnímu pro obklady kamenné za zvětšený přesun ZKD 50 m</t>
  </si>
  <si>
    <t>-1970770610</t>
  </si>
  <si>
    <t>Přesun hmot pro obklady kamenné stanovený z hmotnosti přesunovaného materiálu vodorovná dopravní vzdálenost do 50 m Příplatek k cenám za ruční zvětšený přesun přes vymezenou vodorovnou dopravní vzdálenost za každých dalších započatých 50 m</t>
  </si>
  <si>
    <t>https://podminky.urs.cz/item/CS_URS_2025_01/998782129</t>
  </si>
  <si>
    <t>1525328868</t>
  </si>
  <si>
    <t>4*0,25*(2*4,1+2*2,525)</t>
  </si>
  <si>
    <t>0,25*(3,125+2*4,1+2,525)</t>
  </si>
  <si>
    <t>12*0,25*(2*1,08+2*2,96)</t>
  </si>
  <si>
    <t>1450287887</t>
  </si>
  <si>
    <t>-810589360</t>
  </si>
  <si>
    <t>-279821322</t>
  </si>
  <si>
    <t>-2092114087</t>
  </si>
  <si>
    <t>163,81</t>
  </si>
  <si>
    <t>163,81*1,05 'Přepočtené koeficientem množství</t>
  </si>
  <si>
    <t>1775668991</t>
  </si>
  <si>
    <t>1933043759</t>
  </si>
  <si>
    <t>50*1,05 'Přepočtené koeficientem množství</t>
  </si>
  <si>
    <t>-1933312724</t>
  </si>
  <si>
    <t>-2071522812</t>
  </si>
  <si>
    <t>04 - Vedlejší a ostatní náklady</t>
  </si>
  <si>
    <t>VRN - Vedlejší rozpočtové náklady</t>
  </si>
  <si>
    <t xml:space="preserve">    VRN3 - Zařízení staveniště</t>
  </si>
  <si>
    <t xml:space="preserve">    VRN6 - Územní vlivy</t>
  </si>
  <si>
    <t xml:space="preserve">    VRN7 - Provozní vlivy</t>
  </si>
  <si>
    <t>VRN</t>
  </si>
  <si>
    <t>Vedlejší rozpočtové náklady</t>
  </si>
  <si>
    <t>VRN3</t>
  </si>
  <si>
    <t>Zařízení staveniště</t>
  </si>
  <si>
    <t>030001000</t>
  </si>
  <si>
    <t>Kč</t>
  </si>
  <si>
    <t>1024</t>
  </si>
  <si>
    <t>-408362736</t>
  </si>
  <si>
    <t>https://podminky.urs.cz/item/CS_URS_2025_01/030001000</t>
  </si>
  <si>
    <t>mobilní WC, skladovací kontejner, stavební výtah, měření spotřeby vody a elektřiny</t>
  </si>
  <si>
    <t>VRN6</t>
  </si>
  <si>
    <t>Územní vlivy</t>
  </si>
  <si>
    <t>065002000</t>
  </si>
  <si>
    <t>Mimostaveništní doprava materiálů, výrobků a strojů</t>
  </si>
  <si>
    <t>-169994454</t>
  </si>
  <si>
    <t>https://podminky.urs.cz/item/CS_URS_2025_01/065002000</t>
  </si>
  <si>
    <t>VRN7</t>
  </si>
  <si>
    <t>Provozní vlivy</t>
  </si>
  <si>
    <t>071002000</t>
  </si>
  <si>
    <t>Provoz investora, třetích osob</t>
  </si>
  <si>
    <t>307415298</t>
  </si>
  <si>
    <t>https://podminky.urs.cz/item/CS_URS_2025_01/071002000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</si>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</sst>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6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19991001" TargetMode="External" /><Relationship Id="rId2" Type="http://schemas.openxmlformats.org/officeDocument/2006/relationships/hyperlink" Target="https://podminky.urs.cz/item/CS_URS_2025_01/619991005" TargetMode="External" /><Relationship Id="rId3" Type="http://schemas.openxmlformats.org/officeDocument/2006/relationships/hyperlink" Target="https://podminky.urs.cz/item/CS_URS_2025_01/619995001" TargetMode="External" /><Relationship Id="rId4" Type="http://schemas.openxmlformats.org/officeDocument/2006/relationships/hyperlink" Target="https://podminky.urs.cz/item/CS_URS_2025_01/629135101" TargetMode="External" /><Relationship Id="rId5" Type="http://schemas.openxmlformats.org/officeDocument/2006/relationships/hyperlink" Target="https://podminky.urs.cz/item/CS_URS_2025_01/629991011" TargetMode="External" /><Relationship Id="rId6" Type="http://schemas.openxmlformats.org/officeDocument/2006/relationships/hyperlink" Target="https://podminky.urs.cz/item/CS_URS_2025_01/631351101" TargetMode="External" /><Relationship Id="rId7" Type="http://schemas.openxmlformats.org/officeDocument/2006/relationships/hyperlink" Target="https://podminky.urs.cz/item/CS_URS_2025_01/631351102" TargetMode="External" /><Relationship Id="rId8" Type="http://schemas.openxmlformats.org/officeDocument/2006/relationships/hyperlink" Target="https://podminky.urs.cz/item/CS_URS_2025_01/634112112" TargetMode="External" /><Relationship Id="rId9" Type="http://schemas.openxmlformats.org/officeDocument/2006/relationships/hyperlink" Target="https://podminky.urs.cz/item/CS_URS_2025_01/941111122" TargetMode="External" /><Relationship Id="rId10" Type="http://schemas.openxmlformats.org/officeDocument/2006/relationships/hyperlink" Target="https://podminky.urs.cz/item/CS_URS_2025_01/941111222" TargetMode="External" /><Relationship Id="rId11" Type="http://schemas.openxmlformats.org/officeDocument/2006/relationships/hyperlink" Target="https://podminky.urs.cz/item/CS_URS_2025_01/941111312" TargetMode="External" /><Relationship Id="rId12" Type="http://schemas.openxmlformats.org/officeDocument/2006/relationships/hyperlink" Target="https://podminky.urs.cz/item/CS_URS_2025_01/941111822" TargetMode="External" /><Relationship Id="rId13" Type="http://schemas.openxmlformats.org/officeDocument/2006/relationships/hyperlink" Target="https://podminky.urs.cz/item/CS_URS_2025_01/944511111" TargetMode="External" /><Relationship Id="rId14" Type="http://schemas.openxmlformats.org/officeDocument/2006/relationships/hyperlink" Target="https://podminky.urs.cz/item/CS_URS_2025_01/944511211" TargetMode="External" /><Relationship Id="rId15" Type="http://schemas.openxmlformats.org/officeDocument/2006/relationships/hyperlink" Target="https://podminky.urs.cz/item/CS_URS_2025_01/944511811" TargetMode="External" /><Relationship Id="rId16" Type="http://schemas.openxmlformats.org/officeDocument/2006/relationships/hyperlink" Target="https://podminky.urs.cz/item/CS_URS_2025_01/949101111" TargetMode="External" /><Relationship Id="rId17" Type="http://schemas.openxmlformats.org/officeDocument/2006/relationships/hyperlink" Target="https://podminky.urs.cz/item/CS_URS_2025_01/952901111" TargetMode="External" /><Relationship Id="rId18" Type="http://schemas.openxmlformats.org/officeDocument/2006/relationships/hyperlink" Target="https://podminky.urs.cz/item/CS_URS_2025_01/965042141" TargetMode="External" /><Relationship Id="rId19" Type="http://schemas.openxmlformats.org/officeDocument/2006/relationships/hyperlink" Target="https://podminky.urs.cz/item/CS_URS_2025_01/968062456" TargetMode="External" /><Relationship Id="rId20" Type="http://schemas.openxmlformats.org/officeDocument/2006/relationships/hyperlink" Target="https://podminky.urs.cz/item/CS_URS_2025_01/985131111" TargetMode="External" /><Relationship Id="rId21" Type="http://schemas.openxmlformats.org/officeDocument/2006/relationships/hyperlink" Target="https://podminky.urs.cz/item/CS_URS_2025_01/985131311" TargetMode="External" /><Relationship Id="rId22" Type="http://schemas.openxmlformats.org/officeDocument/2006/relationships/hyperlink" Target="https://podminky.urs.cz/item/CS_URS_2025_01/985323111" TargetMode="External" /><Relationship Id="rId23" Type="http://schemas.openxmlformats.org/officeDocument/2006/relationships/hyperlink" Target="https://podminky.urs.cz/item/CS_URS_2025_01/993111111" TargetMode="External" /><Relationship Id="rId24" Type="http://schemas.openxmlformats.org/officeDocument/2006/relationships/hyperlink" Target="https://podminky.urs.cz/item/CS_URS_2025_01/997013216" TargetMode="External" /><Relationship Id="rId25" Type="http://schemas.openxmlformats.org/officeDocument/2006/relationships/hyperlink" Target="https://podminky.urs.cz/item/CS_URS_2025_01/997013219" TargetMode="External" /><Relationship Id="rId26" Type="http://schemas.openxmlformats.org/officeDocument/2006/relationships/hyperlink" Target="https://podminky.urs.cz/item/CS_URS_2025_01/997013312" TargetMode="External" /><Relationship Id="rId27" Type="http://schemas.openxmlformats.org/officeDocument/2006/relationships/hyperlink" Target="https://podminky.urs.cz/item/CS_URS_2025_01/997013322" TargetMode="External" /><Relationship Id="rId28" Type="http://schemas.openxmlformats.org/officeDocument/2006/relationships/hyperlink" Target="https://podminky.urs.cz/item/CS_URS_2025_01/997013501" TargetMode="External" /><Relationship Id="rId29" Type="http://schemas.openxmlformats.org/officeDocument/2006/relationships/hyperlink" Target="https://podminky.urs.cz/item/CS_URS_2025_01/997013509" TargetMode="External" /><Relationship Id="rId30" Type="http://schemas.openxmlformats.org/officeDocument/2006/relationships/hyperlink" Target="https://podminky.urs.cz/item/CS_URS_2025_01/997013631" TargetMode="External" /><Relationship Id="rId31" Type="http://schemas.openxmlformats.org/officeDocument/2006/relationships/hyperlink" Target="https://podminky.urs.cz/item/CS_URS_2025_01/998018003" TargetMode="External" /><Relationship Id="rId32" Type="http://schemas.openxmlformats.org/officeDocument/2006/relationships/hyperlink" Target="https://podminky.urs.cz/item/CS_URS_2025_01/764002851" TargetMode="External" /><Relationship Id="rId33" Type="http://schemas.openxmlformats.org/officeDocument/2006/relationships/hyperlink" Target="https://podminky.urs.cz/item/CS_URS_2025_01/764202134" TargetMode="External" /><Relationship Id="rId34" Type="http://schemas.openxmlformats.org/officeDocument/2006/relationships/hyperlink" Target="https://podminky.urs.cz/item/CS_URS_2025_01/998764123" TargetMode="External" /><Relationship Id="rId35" Type="http://schemas.openxmlformats.org/officeDocument/2006/relationships/hyperlink" Target="https://podminky.urs.cz/item/CS_URS_2025_01/998764129" TargetMode="External" /><Relationship Id="rId36" Type="http://schemas.openxmlformats.org/officeDocument/2006/relationships/hyperlink" Target="https://podminky.urs.cz/item/CS_URS_2025_01/766622132" TargetMode="External" /><Relationship Id="rId37" Type="http://schemas.openxmlformats.org/officeDocument/2006/relationships/hyperlink" Target="https://podminky.urs.cz/item/CS_URS_2025_01/766641131" TargetMode="External" /><Relationship Id="rId38" Type="http://schemas.openxmlformats.org/officeDocument/2006/relationships/hyperlink" Target="https://podminky.urs.cz/item/CS_URS_2025_01/766691811" TargetMode="External" /><Relationship Id="rId39" Type="http://schemas.openxmlformats.org/officeDocument/2006/relationships/hyperlink" Target="https://podminky.urs.cz/item/CS_URS_2025_01/766694116" TargetMode="External" /><Relationship Id="rId40" Type="http://schemas.openxmlformats.org/officeDocument/2006/relationships/hyperlink" Target="https://podminky.urs.cz/item/CS_URS_2025_01/766695213" TargetMode="External" /><Relationship Id="rId41" Type="http://schemas.openxmlformats.org/officeDocument/2006/relationships/hyperlink" Target="https://podminky.urs.cz/item/CS_URS_2025_01/998766123" TargetMode="External" /><Relationship Id="rId42" Type="http://schemas.openxmlformats.org/officeDocument/2006/relationships/hyperlink" Target="https://podminky.urs.cz/item/CS_URS_2025_01/998766129" TargetMode="External" /><Relationship Id="rId43" Type="http://schemas.openxmlformats.org/officeDocument/2006/relationships/hyperlink" Target="https://podminky.urs.cz/item/CS_URS_2025_01/767161814" TargetMode="External" /><Relationship Id="rId44" Type="http://schemas.openxmlformats.org/officeDocument/2006/relationships/hyperlink" Target="https://podminky.urs.cz/item/CS_URS_2025_01/767163223" TargetMode="External" /><Relationship Id="rId45" Type="http://schemas.openxmlformats.org/officeDocument/2006/relationships/hyperlink" Target="https://podminky.urs.cz/item/CS_URS_2025_01/767627306" TargetMode="External" /><Relationship Id="rId46" Type="http://schemas.openxmlformats.org/officeDocument/2006/relationships/hyperlink" Target="https://podminky.urs.cz/item/CS_URS_2025_01/767627307" TargetMode="External" /><Relationship Id="rId47" Type="http://schemas.openxmlformats.org/officeDocument/2006/relationships/hyperlink" Target="https://podminky.urs.cz/item/CS_URS_2025_01/998767123" TargetMode="External" /><Relationship Id="rId48" Type="http://schemas.openxmlformats.org/officeDocument/2006/relationships/hyperlink" Target="https://podminky.urs.cz/item/CS_URS_2025_01/998767129" TargetMode="External" /><Relationship Id="rId49" Type="http://schemas.openxmlformats.org/officeDocument/2006/relationships/hyperlink" Target="https://podminky.urs.cz/item/CS_URS_2025_01/771111011" TargetMode="External" /><Relationship Id="rId50" Type="http://schemas.openxmlformats.org/officeDocument/2006/relationships/hyperlink" Target="https://podminky.urs.cz/item/CS_URS_2025_01/771121011" TargetMode="External" /><Relationship Id="rId51" Type="http://schemas.openxmlformats.org/officeDocument/2006/relationships/hyperlink" Target="https://podminky.urs.cz/item/CS_URS_2025_01/771473810" TargetMode="External" /><Relationship Id="rId52" Type="http://schemas.openxmlformats.org/officeDocument/2006/relationships/hyperlink" Target="https://podminky.urs.cz/item/CS_URS_2025_01/771474113" TargetMode="External" /><Relationship Id="rId53" Type="http://schemas.openxmlformats.org/officeDocument/2006/relationships/hyperlink" Target="https://podminky.urs.cz/item/CS_URS_2025_01/771573810" TargetMode="External" /><Relationship Id="rId54" Type="http://schemas.openxmlformats.org/officeDocument/2006/relationships/hyperlink" Target="https://podminky.urs.cz/item/CS_URS_2025_01/771574436" TargetMode="External" /><Relationship Id="rId55" Type="http://schemas.openxmlformats.org/officeDocument/2006/relationships/hyperlink" Target="https://podminky.urs.cz/item/CS_URS_2025_01/771577211" TargetMode="External" /><Relationship Id="rId56" Type="http://schemas.openxmlformats.org/officeDocument/2006/relationships/hyperlink" Target="https://podminky.urs.cz/item/CS_URS_2025_01/771591112" TargetMode="External" /><Relationship Id="rId57" Type="http://schemas.openxmlformats.org/officeDocument/2006/relationships/hyperlink" Target="https://podminky.urs.cz/item/CS_URS_2025_01/771591122" TargetMode="External" /><Relationship Id="rId58" Type="http://schemas.openxmlformats.org/officeDocument/2006/relationships/hyperlink" Target="https://podminky.urs.cz/item/CS_URS_2025_01/771591241" TargetMode="External" /><Relationship Id="rId59" Type="http://schemas.openxmlformats.org/officeDocument/2006/relationships/hyperlink" Target="https://podminky.urs.cz/item/CS_URS_2025_01/771591242" TargetMode="External" /><Relationship Id="rId60" Type="http://schemas.openxmlformats.org/officeDocument/2006/relationships/hyperlink" Target="https://podminky.urs.cz/item/CS_URS_2025_01/771591264" TargetMode="External" /><Relationship Id="rId61" Type="http://schemas.openxmlformats.org/officeDocument/2006/relationships/hyperlink" Target="https://podminky.urs.cz/item/CS_URS_2025_01/771591266" TargetMode="External" /><Relationship Id="rId62" Type="http://schemas.openxmlformats.org/officeDocument/2006/relationships/hyperlink" Target="https://podminky.urs.cz/item/CS_URS_2025_01/771595222" TargetMode="External" /><Relationship Id="rId63" Type="http://schemas.openxmlformats.org/officeDocument/2006/relationships/hyperlink" Target="https://podminky.urs.cz/item/CS_URS_2025_01/998771123" TargetMode="External" /><Relationship Id="rId64" Type="http://schemas.openxmlformats.org/officeDocument/2006/relationships/hyperlink" Target="https://podminky.urs.cz/item/CS_URS_2025_01/998771129" TargetMode="External" /><Relationship Id="rId65" Type="http://schemas.openxmlformats.org/officeDocument/2006/relationships/hyperlink" Target="https://podminky.urs.cz/item/CS_URS_2025_01/784111001" TargetMode="External" /><Relationship Id="rId66" Type="http://schemas.openxmlformats.org/officeDocument/2006/relationships/hyperlink" Target="https://podminky.urs.cz/item/CS_URS_2025_01/784111011" TargetMode="External" /><Relationship Id="rId67" Type="http://schemas.openxmlformats.org/officeDocument/2006/relationships/hyperlink" Target="https://podminky.urs.cz/item/CS_URS_2025_01/784161001" TargetMode="External" /><Relationship Id="rId68" Type="http://schemas.openxmlformats.org/officeDocument/2006/relationships/hyperlink" Target="https://podminky.urs.cz/item/CS_URS_2025_01/784171001" TargetMode="External" /><Relationship Id="rId69" Type="http://schemas.openxmlformats.org/officeDocument/2006/relationships/hyperlink" Target="https://podminky.urs.cz/item/CS_URS_2025_01/784171101" TargetMode="External" /><Relationship Id="rId70" Type="http://schemas.openxmlformats.org/officeDocument/2006/relationships/hyperlink" Target="https://podminky.urs.cz/item/CS_URS_2025_01/784181121" TargetMode="External" /><Relationship Id="rId71" Type="http://schemas.openxmlformats.org/officeDocument/2006/relationships/hyperlink" Target="https://podminky.urs.cz/item/CS_URS_2025_01/784211111" TargetMode="External" /><Relationship Id="rId72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19991001" TargetMode="External" /><Relationship Id="rId2" Type="http://schemas.openxmlformats.org/officeDocument/2006/relationships/hyperlink" Target="https://podminky.urs.cz/item/CS_URS_2025_01/619991005" TargetMode="External" /><Relationship Id="rId3" Type="http://schemas.openxmlformats.org/officeDocument/2006/relationships/hyperlink" Target="https://podminky.urs.cz/item/CS_URS_2025_01/619995001" TargetMode="External" /><Relationship Id="rId4" Type="http://schemas.openxmlformats.org/officeDocument/2006/relationships/hyperlink" Target="https://podminky.urs.cz/item/CS_URS_2025_01/629135101" TargetMode="External" /><Relationship Id="rId5" Type="http://schemas.openxmlformats.org/officeDocument/2006/relationships/hyperlink" Target="https://podminky.urs.cz/item/CS_URS_2025_01/629991011" TargetMode="External" /><Relationship Id="rId6" Type="http://schemas.openxmlformats.org/officeDocument/2006/relationships/hyperlink" Target="https://podminky.urs.cz/item/CS_URS_2025_01/631351101" TargetMode="External" /><Relationship Id="rId7" Type="http://schemas.openxmlformats.org/officeDocument/2006/relationships/hyperlink" Target="https://podminky.urs.cz/item/CS_URS_2025_01/631351102" TargetMode="External" /><Relationship Id="rId8" Type="http://schemas.openxmlformats.org/officeDocument/2006/relationships/hyperlink" Target="https://podminky.urs.cz/item/CS_URS_2025_01/634112112" TargetMode="External" /><Relationship Id="rId9" Type="http://schemas.openxmlformats.org/officeDocument/2006/relationships/hyperlink" Target="https://podminky.urs.cz/item/CS_URS_2025_01/941111122" TargetMode="External" /><Relationship Id="rId10" Type="http://schemas.openxmlformats.org/officeDocument/2006/relationships/hyperlink" Target="https://podminky.urs.cz/item/CS_URS_2025_01/941111222" TargetMode="External" /><Relationship Id="rId11" Type="http://schemas.openxmlformats.org/officeDocument/2006/relationships/hyperlink" Target="https://podminky.urs.cz/item/CS_URS_2025_01/941111312" TargetMode="External" /><Relationship Id="rId12" Type="http://schemas.openxmlformats.org/officeDocument/2006/relationships/hyperlink" Target="https://podminky.urs.cz/item/CS_URS_2025_01/941111822" TargetMode="External" /><Relationship Id="rId13" Type="http://schemas.openxmlformats.org/officeDocument/2006/relationships/hyperlink" Target="https://podminky.urs.cz/item/CS_URS_2025_01/944511111" TargetMode="External" /><Relationship Id="rId14" Type="http://schemas.openxmlformats.org/officeDocument/2006/relationships/hyperlink" Target="https://podminky.urs.cz/item/CS_URS_2025_01/944511211" TargetMode="External" /><Relationship Id="rId15" Type="http://schemas.openxmlformats.org/officeDocument/2006/relationships/hyperlink" Target="https://podminky.urs.cz/item/CS_URS_2025_01/944511811" TargetMode="External" /><Relationship Id="rId16" Type="http://schemas.openxmlformats.org/officeDocument/2006/relationships/hyperlink" Target="https://podminky.urs.cz/item/CS_URS_2025_01/949101111" TargetMode="External" /><Relationship Id="rId17" Type="http://schemas.openxmlformats.org/officeDocument/2006/relationships/hyperlink" Target="https://podminky.urs.cz/item/CS_URS_2025_01/952901111" TargetMode="External" /><Relationship Id="rId18" Type="http://schemas.openxmlformats.org/officeDocument/2006/relationships/hyperlink" Target="https://podminky.urs.cz/item/CS_URS_2025_01/965042141" TargetMode="External" /><Relationship Id="rId19" Type="http://schemas.openxmlformats.org/officeDocument/2006/relationships/hyperlink" Target="https://podminky.urs.cz/item/CS_URS_2025_01/968062456" TargetMode="External" /><Relationship Id="rId20" Type="http://schemas.openxmlformats.org/officeDocument/2006/relationships/hyperlink" Target="https://podminky.urs.cz/item/CS_URS_2025_01/985131111" TargetMode="External" /><Relationship Id="rId21" Type="http://schemas.openxmlformats.org/officeDocument/2006/relationships/hyperlink" Target="https://podminky.urs.cz/item/CS_URS_2025_01/985131311" TargetMode="External" /><Relationship Id="rId22" Type="http://schemas.openxmlformats.org/officeDocument/2006/relationships/hyperlink" Target="https://podminky.urs.cz/item/CS_URS_2025_01/985323111" TargetMode="External" /><Relationship Id="rId23" Type="http://schemas.openxmlformats.org/officeDocument/2006/relationships/hyperlink" Target="https://podminky.urs.cz/item/CS_URS_2025_01/993111111" TargetMode="External" /><Relationship Id="rId24" Type="http://schemas.openxmlformats.org/officeDocument/2006/relationships/hyperlink" Target="https://podminky.urs.cz/item/CS_URS_2025_01/997013216" TargetMode="External" /><Relationship Id="rId25" Type="http://schemas.openxmlformats.org/officeDocument/2006/relationships/hyperlink" Target="https://podminky.urs.cz/item/CS_URS_2025_01/997013219" TargetMode="External" /><Relationship Id="rId26" Type="http://schemas.openxmlformats.org/officeDocument/2006/relationships/hyperlink" Target="https://podminky.urs.cz/item/CS_URS_2025_01/997013313" TargetMode="External" /><Relationship Id="rId27" Type="http://schemas.openxmlformats.org/officeDocument/2006/relationships/hyperlink" Target="https://podminky.urs.cz/item/CS_URS_2025_01/997013323" TargetMode="External" /><Relationship Id="rId28" Type="http://schemas.openxmlformats.org/officeDocument/2006/relationships/hyperlink" Target="https://podminky.urs.cz/item/CS_URS_2025_01/997013501" TargetMode="External" /><Relationship Id="rId29" Type="http://schemas.openxmlformats.org/officeDocument/2006/relationships/hyperlink" Target="https://podminky.urs.cz/item/CS_URS_2025_01/997013509" TargetMode="External" /><Relationship Id="rId30" Type="http://schemas.openxmlformats.org/officeDocument/2006/relationships/hyperlink" Target="https://podminky.urs.cz/item/CS_URS_2025_01/997013631" TargetMode="External" /><Relationship Id="rId31" Type="http://schemas.openxmlformats.org/officeDocument/2006/relationships/hyperlink" Target="https://podminky.urs.cz/item/CS_URS_2025_01/998018003" TargetMode="External" /><Relationship Id="rId32" Type="http://schemas.openxmlformats.org/officeDocument/2006/relationships/hyperlink" Target="https://podminky.urs.cz/item/CS_URS_2025_01/764002851" TargetMode="External" /><Relationship Id="rId33" Type="http://schemas.openxmlformats.org/officeDocument/2006/relationships/hyperlink" Target="https://podminky.urs.cz/item/CS_URS_2025_01/764202134" TargetMode="External" /><Relationship Id="rId34" Type="http://schemas.openxmlformats.org/officeDocument/2006/relationships/hyperlink" Target="https://podminky.urs.cz/item/CS_URS_2025_01/998764123" TargetMode="External" /><Relationship Id="rId35" Type="http://schemas.openxmlformats.org/officeDocument/2006/relationships/hyperlink" Target="https://podminky.urs.cz/item/CS_URS_2025_01/998764129" TargetMode="External" /><Relationship Id="rId36" Type="http://schemas.openxmlformats.org/officeDocument/2006/relationships/hyperlink" Target="https://podminky.urs.cz/item/CS_URS_2025_01/766622132" TargetMode="External" /><Relationship Id="rId37" Type="http://schemas.openxmlformats.org/officeDocument/2006/relationships/hyperlink" Target="https://podminky.urs.cz/item/CS_URS_2025_01/766641131" TargetMode="External" /><Relationship Id="rId38" Type="http://schemas.openxmlformats.org/officeDocument/2006/relationships/hyperlink" Target="https://podminky.urs.cz/item/CS_URS_2025_01/766691811" TargetMode="External" /><Relationship Id="rId39" Type="http://schemas.openxmlformats.org/officeDocument/2006/relationships/hyperlink" Target="https://podminky.urs.cz/item/CS_URS_2025_01/766694116" TargetMode="External" /><Relationship Id="rId40" Type="http://schemas.openxmlformats.org/officeDocument/2006/relationships/hyperlink" Target="https://podminky.urs.cz/item/CS_URS_2025_01/766695213" TargetMode="External" /><Relationship Id="rId41" Type="http://schemas.openxmlformats.org/officeDocument/2006/relationships/hyperlink" Target="https://podminky.urs.cz/item/CS_URS_2025_01/998766123" TargetMode="External" /><Relationship Id="rId42" Type="http://schemas.openxmlformats.org/officeDocument/2006/relationships/hyperlink" Target="https://podminky.urs.cz/item/CS_URS_2025_01/998766129" TargetMode="External" /><Relationship Id="rId43" Type="http://schemas.openxmlformats.org/officeDocument/2006/relationships/hyperlink" Target="https://podminky.urs.cz/item/CS_URS_2025_01/767161814" TargetMode="External" /><Relationship Id="rId44" Type="http://schemas.openxmlformats.org/officeDocument/2006/relationships/hyperlink" Target="https://podminky.urs.cz/item/CS_URS_2025_01/767163223" TargetMode="External" /><Relationship Id="rId45" Type="http://schemas.openxmlformats.org/officeDocument/2006/relationships/hyperlink" Target="https://podminky.urs.cz/item/CS_URS_2025_01/767627306" TargetMode="External" /><Relationship Id="rId46" Type="http://schemas.openxmlformats.org/officeDocument/2006/relationships/hyperlink" Target="https://podminky.urs.cz/item/CS_URS_2025_01/767627307" TargetMode="External" /><Relationship Id="rId47" Type="http://schemas.openxmlformats.org/officeDocument/2006/relationships/hyperlink" Target="https://podminky.urs.cz/item/CS_URS_2025_01/998767123" TargetMode="External" /><Relationship Id="rId48" Type="http://schemas.openxmlformats.org/officeDocument/2006/relationships/hyperlink" Target="https://podminky.urs.cz/item/CS_URS_2025_01/998767129" TargetMode="External" /><Relationship Id="rId49" Type="http://schemas.openxmlformats.org/officeDocument/2006/relationships/hyperlink" Target="https://podminky.urs.cz/item/CS_URS_2025_01/771111011" TargetMode="External" /><Relationship Id="rId50" Type="http://schemas.openxmlformats.org/officeDocument/2006/relationships/hyperlink" Target="https://podminky.urs.cz/item/CS_URS_2025_01/771121011" TargetMode="External" /><Relationship Id="rId51" Type="http://schemas.openxmlformats.org/officeDocument/2006/relationships/hyperlink" Target="https://podminky.urs.cz/item/CS_URS_2025_01/771473810" TargetMode="External" /><Relationship Id="rId52" Type="http://schemas.openxmlformats.org/officeDocument/2006/relationships/hyperlink" Target="https://podminky.urs.cz/item/CS_URS_2025_01/771474113" TargetMode="External" /><Relationship Id="rId53" Type="http://schemas.openxmlformats.org/officeDocument/2006/relationships/hyperlink" Target="https://podminky.urs.cz/item/CS_URS_2025_01/771573810" TargetMode="External" /><Relationship Id="rId54" Type="http://schemas.openxmlformats.org/officeDocument/2006/relationships/hyperlink" Target="https://podminky.urs.cz/item/CS_URS_2025_01/771574436" TargetMode="External" /><Relationship Id="rId55" Type="http://schemas.openxmlformats.org/officeDocument/2006/relationships/hyperlink" Target="https://podminky.urs.cz/item/CS_URS_2025_01/771591112" TargetMode="External" /><Relationship Id="rId56" Type="http://schemas.openxmlformats.org/officeDocument/2006/relationships/hyperlink" Target="https://podminky.urs.cz/item/CS_URS_2025_01/771591122" TargetMode="External" /><Relationship Id="rId57" Type="http://schemas.openxmlformats.org/officeDocument/2006/relationships/hyperlink" Target="https://podminky.urs.cz/item/CS_URS_2025_01/771591241" TargetMode="External" /><Relationship Id="rId58" Type="http://schemas.openxmlformats.org/officeDocument/2006/relationships/hyperlink" Target="https://podminky.urs.cz/item/CS_URS_2025_01/771591242" TargetMode="External" /><Relationship Id="rId59" Type="http://schemas.openxmlformats.org/officeDocument/2006/relationships/hyperlink" Target="https://podminky.urs.cz/item/CS_URS_2025_01/771591264" TargetMode="External" /><Relationship Id="rId60" Type="http://schemas.openxmlformats.org/officeDocument/2006/relationships/hyperlink" Target="https://podminky.urs.cz/item/CS_URS_2025_01/771591266" TargetMode="External" /><Relationship Id="rId61" Type="http://schemas.openxmlformats.org/officeDocument/2006/relationships/hyperlink" Target="https://podminky.urs.cz/item/CS_URS_2025_01/771595222" TargetMode="External" /><Relationship Id="rId62" Type="http://schemas.openxmlformats.org/officeDocument/2006/relationships/hyperlink" Target="https://podminky.urs.cz/item/CS_URS_2025_01/998771123" TargetMode="External" /><Relationship Id="rId63" Type="http://schemas.openxmlformats.org/officeDocument/2006/relationships/hyperlink" Target="https://podminky.urs.cz/item/CS_URS_2025_01/998771129" TargetMode="External" /><Relationship Id="rId64" Type="http://schemas.openxmlformats.org/officeDocument/2006/relationships/hyperlink" Target="https://podminky.urs.cz/item/CS_URS_2025_01/784111001" TargetMode="External" /><Relationship Id="rId65" Type="http://schemas.openxmlformats.org/officeDocument/2006/relationships/hyperlink" Target="https://podminky.urs.cz/item/CS_URS_2025_01/784111011" TargetMode="External" /><Relationship Id="rId66" Type="http://schemas.openxmlformats.org/officeDocument/2006/relationships/hyperlink" Target="https://podminky.urs.cz/item/CS_URS_2025_01/784161001" TargetMode="External" /><Relationship Id="rId67" Type="http://schemas.openxmlformats.org/officeDocument/2006/relationships/hyperlink" Target="https://podminky.urs.cz/item/CS_URS_2025_01/784171001" TargetMode="External" /><Relationship Id="rId68" Type="http://schemas.openxmlformats.org/officeDocument/2006/relationships/hyperlink" Target="https://podminky.urs.cz/item/CS_URS_2025_01/784171101" TargetMode="External" /><Relationship Id="rId69" Type="http://schemas.openxmlformats.org/officeDocument/2006/relationships/hyperlink" Target="https://podminky.urs.cz/item/CS_URS_2025_01/784181121" TargetMode="External" /><Relationship Id="rId70" Type="http://schemas.openxmlformats.org/officeDocument/2006/relationships/hyperlink" Target="https://podminky.urs.cz/item/CS_URS_2025_01/784211111" TargetMode="External" /><Relationship Id="rId7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19991001" TargetMode="External" /><Relationship Id="rId2" Type="http://schemas.openxmlformats.org/officeDocument/2006/relationships/hyperlink" Target="https://podminky.urs.cz/item/CS_URS_2025_01/619995001" TargetMode="External" /><Relationship Id="rId3" Type="http://schemas.openxmlformats.org/officeDocument/2006/relationships/hyperlink" Target="https://podminky.urs.cz/item/CS_URS_2025_01/629991011" TargetMode="External" /><Relationship Id="rId4" Type="http://schemas.openxmlformats.org/officeDocument/2006/relationships/hyperlink" Target="https://podminky.urs.cz/item/CS_URS_2025_01/629995101" TargetMode="External" /><Relationship Id="rId5" Type="http://schemas.openxmlformats.org/officeDocument/2006/relationships/hyperlink" Target="https://podminky.urs.cz/item/CS_URS_2025_01/949101112" TargetMode="External" /><Relationship Id="rId6" Type="http://schemas.openxmlformats.org/officeDocument/2006/relationships/hyperlink" Target="https://podminky.urs.cz/item/CS_URS_2025_01/952901111" TargetMode="External" /><Relationship Id="rId7" Type="http://schemas.openxmlformats.org/officeDocument/2006/relationships/hyperlink" Target="https://podminky.urs.cz/item/CS_URS_2025_01/968072356" TargetMode="External" /><Relationship Id="rId8" Type="http://schemas.openxmlformats.org/officeDocument/2006/relationships/hyperlink" Target="https://podminky.urs.cz/item/CS_URS_2025_01/997013211" TargetMode="External" /><Relationship Id="rId9" Type="http://schemas.openxmlformats.org/officeDocument/2006/relationships/hyperlink" Target="https://podminky.urs.cz/item/CS_URS_2025_01/997013219" TargetMode="External" /><Relationship Id="rId10" Type="http://schemas.openxmlformats.org/officeDocument/2006/relationships/hyperlink" Target="https://podminky.urs.cz/item/CS_URS_2025_01/997013501" TargetMode="External" /><Relationship Id="rId11" Type="http://schemas.openxmlformats.org/officeDocument/2006/relationships/hyperlink" Target="https://podminky.urs.cz/item/CS_URS_2025_01/997013509" TargetMode="External" /><Relationship Id="rId12" Type="http://schemas.openxmlformats.org/officeDocument/2006/relationships/hyperlink" Target="https://podminky.urs.cz/item/CS_URS_2025_01/997013631" TargetMode="External" /><Relationship Id="rId13" Type="http://schemas.openxmlformats.org/officeDocument/2006/relationships/hyperlink" Target="https://podminky.urs.cz/item/CS_URS_2025_01/998018001" TargetMode="External" /><Relationship Id="rId14" Type="http://schemas.openxmlformats.org/officeDocument/2006/relationships/hyperlink" Target="https://podminky.urs.cz/item/CS_URS_2025_01/998764121" TargetMode="External" /><Relationship Id="rId15" Type="http://schemas.openxmlformats.org/officeDocument/2006/relationships/hyperlink" Target="https://podminky.urs.cz/item/CS_URS_2025_01/998764129" TargetMode="External" /><Relationship Id="rId16" Type="http://schemas.openxmlformats.org/officeDocument/2006/relationships/hyperlink" Target="https://podminky.urs.cz/item/CS_URS_2025_01/766622133" TargetMode="External" /><Relationship Id="rId17" Type="http://schemas.openxmlformats.org/officeDocument/2006/relationships/hyperlink" Target="https://podminky.urs.cz/item/CS_URS_2025_01/766622137" TargetMode="External" /><Relationship Id="rId18" Type="http://schemas.openxmlformats.org/officeDocument/2006/relationships/hyperlink" Target="https://podminky.urs.cz/item/CS_URS_2025_01/766660421" TargetMode="External" /><Relationship Id="rId19" Type="http://schemas.openxmlformats.org/officeDocument/2006/relationships/hyperlink" Target="https://podminky.urs.cz/item/CS_URS_2025_01/998766121" TargetMode="External" /><Relationship Id="rId20" Type="http://schemas.openxmlformats.org/officeDocument/2006/relationships/hyperlink" Target="https://podminky.urs.cz/item/CS_URS_2025_01/998766129" TargetMode="External" /><Relationship Id="rId21" Type="http://schemas.openxmlformats.org/officeDocument/2006/relationships/hyperlink" Target="https://podminky.urs.cz/item/CS_URS_2025_01/767163213" TargetMode="External" /><Relationship Id="rId22" Type="http://schemas.openxmlformats.org/officeDocument/2006/relationships/hyperlink" Target="https://podminky.urs.cz/item/CS_URS_2025_01/767415112" TargetMode="External" /><Relationship Id="rId23" Type="http://schemas.openxmlformats.org/officeDocument/2006/relationships/hyperlink" Target="https://podminky.urs.cz/item/CS_URS_2025_01/767627101" TargetMode="External" /><Relationship Id="rId24" Type="http://schemas.openxmlformats.org/officeDocument/2006/relationships/hyperlink" Target="https://podminky.urs.cz/item/CS_URS_2025_01/767627306" TargetMode="External" /><Relationship Id="rId25" Type="http://schemas.openxmlformats.org/officeDocument/2006/relationships/hyperlink" Target="https://podminky.urs.cz/item/CS_URS_2025_01/767627307" TargetMode="External" /><Relationship Id="rId26" Type="http://schemas.openxmlformats.org/officeDocument/2006/relationships/hyperlink" Target="https://podminky.urs.cz/item/CS_URS_2025_01/998767121" TargetMode="External" /><Relationship Id="rId27" Type="http://schemas.openxmlformats.org/officeDocument/2006/relationships/hyperlink" Target="https://podminky.urs.cz/item/CS_URS_2025_01/998767129" TargetMode="External" /><Relationship Id="rId28" Type="http://schemas.openxmlformats.org/officeDocument/2006/relationships/hyperlink" Target="https://podminky.urs.cz/item/CS_URS_2025_01/782631111" TargetMode="External" /><Relationship Id="rId29" Type="http://schemas.openxmlformats.org/officeDocument/2006/relationships/hyperlink" Target="https://podminky.urs.cz/item/CS_URS_2025_01/782991111" TargetMode="External" /><Relationship Id="rId30" Type="http://schemas.openxmlformats.org/officeDocument/2006/relationships/hyperlink" Target="https://podminky.urs.cz/item/CS_URS_2025_01/782991115" TargetMode="External" /><Relationship Id="rId31" Type="http://schemas.openxmlformats.org/officeDocument/2006/relationships/hyperlink" Target="https://podminky.urs.cz/item/CS_URS_2025_01/782991411" TargetMode="External" /><Relationship Id="rId32" Type="http://schemas.openxmlformats.org/officeDocument/2006/relationships/hyperlink" Target="https://podminky.urs.cz/item/CS_URS_2025_01/998782121" TargetMode="External" /><Relationship Id="rId33" Type="http://schemas.openxmlformats.org/officeDocument/2006/relationships/hyperlink" Target="https://podminky.urs.cz/item/CS_URS_2025_01/998782129" TargetMode="External" /><Relationship Id="rId34" Type="http://schemas.openxmlformats.org/officeDocument/2006/relationships/hyperlink" Target="https://podminky.urs.cz/item/CS_URS_2025_01/784111001" TargetMode="External" /><Relationship Id="rId35" Type="http://schemas.openxmlformats.org/officeDocument/2006/relationships/hyperlink" Target="https://podminky.urs.cz/item/CS_URS_2025_01/784111011" TargetMode="External" /><Relationship Id="rId36" Type="http://schemas.openxmlformats.org/officeDocument/2006/relationships/hyperlink" Target="https://podminky.urs.cz/item/CS_URS_2025_01/784161001" TargetMode="External" /><Relationship Id="rId37" Type="http://schemas.openxmlformats.org/officeDocument/2006/relationships/hyperlink" Target="https://podminky.urs.cz/item/CS_URS_2025_01/784171001" TargetMode="External" /><Relationship Id="rId38" Type="http://schemas.openxmlformats.org/officeDocument/2006/relationships/hyperlink" Target="https://podminky.urs.cz/item/CS_URS_2025_01/784171101" TargetMode="External" /><Relationship Id="rId39" Type="http://schemas.openxmlformats.org/officeDocument/2006/relationships/hyperlink" Target="https://podminky.urs.cz/item/CS_URS_2025_01/784181121" TargetMode="External" /><Relationship Id="rId40" Type="http://schemas.openxmlformats.org/officeDocument/2006/relationships/hyperlink" Target="https://podminky.urs.cz/item/CS_URS_2025_01/784211111" TargetMode="External" /><Relationship Id="rId4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30001000" TargetMode="External" /><Relationship Id="rId2" Type="http://schemas.openxmlformats.org/officeDocument/2006/relationships/hyperlink" Target="https://podminky.urs.cz/item/CS_URS_2025_01/065002000" TargetMode="External" /><Relationship Id="rId3" Type="http://schemas.openxmlformats.org/officeDocument/2006/relationships/hyperlink" Target="https://podminky.urs.cz/item/CS_URS_2025_01/071002000" TargetMode="External" /><Relationship Id="rId4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33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41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42</v>
      </c>
      <c r="E29" s="49"/>
      <c r="F29" s="34" t="s">
        <v>43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44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45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46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49</v>
      </c>
      <c r="U35" s="56"/>
      <c r="V35" s="56"/>
      <c r="W35" s="56"/>
      <c r="X35" s="58" t="s">
        <v>50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20250121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Domov mládeže a školní jídelna,p.o.,Lidická 590/38,36001,K.Vary - výměna otvor.výplní a balkonových sestav - další etapa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Lidická 590/38, Karlovy Vary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21. 1. 2025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Domov mládeže a školní jídelna, p.o.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Ing. Roman Gajdoš</v>
      </c>
      <c r="AN49" s="66"/>
      <c r="AO49" s="66"/>
      <c r="AP49" s="66"/>
      <c r="AQ49" s="42"/>
      <c r="AR49" s="46"/>
      <c r="AS49" s="76" t="s">
        <v>52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>Bc. Martin Frous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53</v>
      </c>
      <c r="D52" s="89"/>
      <c r="E52" s="89"/>
      <c r="F52" s="89"/>
      <c r="G52" s="89"/>
      <c r="H52" s="90"/>
      <c r="I52" s="91" t="s">
        <v>54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55</v>
      </c>
      <c r="AH52" s="89"/>
      <c r="AI52" s="89"/>
      <c r="AJ52" s="89"/>
      <c r="AK52" s="89"/>
      <c r="AL52" s="89"/>
      <c r="AM52" s="89"/>
      <c r="AN52" s="91" t="s">
        <v>56</v>
      </c>
      <c r="AO52" s="89"/>
      <c r="AP52" s="89"/>
      <c r="AQ52" s="93" t="s">
        <v>57</v>
      </c>
      <c r="AR52" s="46"/>
      <c r="AS52" s="94" t="s">
        <v>58</v>
      </c>
      <c r="AT52" s="95" t="s">
        <v>59</v>
      </c>
      <c r="AU52" s="95" t="s">
        <v>60</v>
      </c>
      <c r="AV52" s="95" t="s">
        <v>61</v>
      </c>
      <c r="AW52" s="95" t="s">
        <v>62</v>
      </c>
      <c r="AX52" s="95" t="s">
        <v>63</v>
      </c>
      <c r="AY52" s="95" t="s">
        <v>64</v>
      </c>
      <c r="AZ52" s="95" t="s">
        <v>65</v>
      </c>
      <c r="BA52" s="95" t="s">
        <v>66</v>
      </c>
      <c r="BB52" s="95" t="s">
        <v>67</v>
      </c>
      <c r="BC52" s="95" t="s">
        <v>68</v>
      </c>
      <c r="BD52" s="96" t="s">
        <v>69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ROUND(SUM(AG55:AG58),2)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ROUND(SUM(AS55:AS58),2)</f>
        <v>0</v>
      </c>
      <c r="AT54" s="108">
        <f>ROUND(SUM(AV54:AW54),2)</f>
        <v>0</v>
      </c>
      <c r="AU54" s="109">
        <f>ROUND(SUM(AU55:AU58),5)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ROUND(SUM(AZ55:AZ58),2)</f>
        <v>0</v>
      </c>
      <c r="BA54" s="108">
        <f>ROUND(SUM(BA55:BA58),2)</f>
        <v>0</v>
      </c>
      <c r="BB54" s="108">
        <f>ROUND(SUM(BB55:BB58),2)</f>
        <v>0</v>
      </c>
      <c r="BC54" s="108">
        <f>ROUND(SUM(BC55:BC58),2)</f>
        <v>0</v>
      </c>
      <c r="BD54" s="110">
        <f>ROUND(SUM(BD55:BD58),2)</f>
        <v>0</v>
      </c>
      <c r="BE54" s="6"/>
      <c r="BS54" s="111" t="s">
        <v>71</v>
      </c>
      <c r="BT54" s="111" t="s">
        <v>72</v>
      </c>
      <c r="BU54" s="112" t="s">
        <v>73</v>
      </c>
      <c r="BV54" s="111" t="s">
        <v>74</v>
      </c>
      <c r="BW54" s="111" t="s">
        <v>5</v>
      </c>
      <c r="BX54" s="111" t="s">
        <v>75</v>
      </c>
      <c r="CL54" s="111" t="s">
        <v>19</v>
      </c>
    </row>
    <row r="55" s="7" customFormat="1" ht="16.5" customHeight="1">
      <c r="A55" s="113" t="s">
        <v>76</v>
      </c>
      <c r="B55" s="114"/>
      <c r="C55" s="115"/>
      <c r="D55" s="116" t="s">
        <v>77</v>
      </c>
      <c r="E55" s="116"/>
      <c r="F55" s="116"/>
      <c r="G55" s="116"/>
      <c r="H55" s="116"/>
      <c r="I55" s="117"/>
      <c r="J55" s="116" t="s">
        <v>78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'01 - Objekt A, A1'!J30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79</v>
      </c>
      <c r="AR55" s="120"/>
      <c r="AS55" s="121">
        <v>0</v>
      </c>
      <c r="AT55" s="122">
        <f>ROUND(SUM(AV55:AW55),2)</f>
        <v>0</v>
      </c>
      <c r="AU55" s="123">
        <f>'01 - Objekt A, A1'!P90</f>
        <v>0</v>
      </c>
      <c r="AV55" s="122">
        <f>'01 - Objekt A, A1'!J33</f>
        <v>0</v>
      </c>
      <c r="AW55" s="122">
        <f>'01 - Objekt A, A1'!J34</f>
        <v>0</v>
      </c>
      <c r="AX55" s="122">
        <f>'01 - Objekt A, A1'!J35</f>
        <v>0</v>
      </c>
      <c r="AY55" s="122">
        <f>'01 - Objekt A, A1'!J36</f>
        <v>0</v>
      </c>
      <c r="AZ55" s="122">
        <f>'01 - Objekt A, A1'!F33</f>
        <v>0</v>
      </c>
      <c r="BA55" s="122">
        <f>'01 - Objekt A, A1'!F34</f>
        <v>0</v>
      </c>
      <c r="BB55" s="122">
        <f>'01 - Objekt A, A1'!F35</f>
        <v>0</v>
      </c>
      <c r="BC55" s="122">
        <f>'01 - Objekt A, A1'!F36</f>
        <v>0</v>
      </c>
      <c r="BD55" s="124">
        <f>'01 - Objekt A, A1'!F37</f>
        <v>0</v>
      </c>
      <c r="BE55" s="7"/>
      <c r="BT55" s="125" t="s">
        <v>80</v>
      </c>
      <c r="BV55" s="125" t="s">
        <v>74</v>
      </c>
      <c r="BW55" s="125" t="s">
        <v>81</v>
      </c>
      <c r="BX55" s="125" t="s">
        <v>5</v>
      </c>
      <c r="CL55" s="125" t="s">
        <v>19</v>
      </c>
      <c r="CM55" s="125" t="s">
        <v>82</v>
      </c>
    </row>
    <row r="56" s="7" customFormat="1" ht="16.5" customHeight="1">
      <c r="A56" s="113" t="s">
        <v>76</v>
      </c>
      <c r="B56" s="114"/>
      <c r="C56" s="115"/>
      <c r="D56" s="116" t="s">
        <v>83</v>
      </c>
      <c r="E56" s="116"/>
      <c r="F56" s="116"/>
      <c r="G56" s="116"/>
      <c r="H56" s="116"/>
      <c r="I56" s="117"/>
      <c r="J56" s="116" t="s">
        <v>84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'02 - Objekt A - jižní prů...'!J30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79</v>
      </c>
      <c r="AR56" s="120"/>
      <c r="AS56" s="121">
        <v>0</v>
      </c>
      <c r="AT56" s="122">
        <f>ROUND(SUM(AV56:AW56),2)</f>
        <v>0</v>
      </c>
      <c r="AU56" s="123">
        <f>'02 - Objekt A - jižní prů...'!P90</f>
        <v>0</v>
      </c>
      <c r="AV56" s="122">
        <f>'02 - Objekt A - jižní prů...'!J33</f>
        <v>0</v>
      </c>
      <c r="AW56" s="122">
        <f>'02 - Objekt A - jižní prů...'!J34</f>
        <v>0</v>
      </c>
      <c r="AX56" s="122">
        <f>'02 - Objekt A - jižní prů...'!J35</f>
        <v>0</v>
      </c>
      <c r="AY56" s="122">
        <f>'02 - Objekt A - jižní prů...'!J36</f>
        <v>0</v>
      </c>
      <c r="AZ56" s="122">
        <f>'02 - Objekt A - jižní prů...'!F33</f>
        <v>0</v>
      </c>
      <c r="BA56" s="122">
        <f>'02 - Objekt A - jižní prů...'!F34</f>
        <v>0</v>
      </c>
      <c r="BB56" s="122">
        <f>'02 - Objekt A - jižní prů...'!F35</f>
        <v>0</v>
      </c>
      <c r="BC56" s="122">
        <f>'02 - Objekt A - jižní prů...'!F36</f>
        <v>0</v>
      </c>
      <c r="BD56" s="124">
        <f>'02 - Objekt A - jižní prů...'!F37</f>
        <v>0</v>
      </c>
      <c r="BE56" s="7"/>
      <c r="BT56" s="125" t="s">
        <v>80</v>
      </c>
      <c r="BV56" s="125" t="s">
        <v>74</v>
      </c>
      <c r="BW56" s="125" t="s">
        <v>85</v>
      </c>
      <c r="BX56" s="125" t="s">
        <v>5</v>
      </c>
      <c r="CL56" s="125" t="s">
        <v>19</v>
      </c>
      <c r="CM56" s="125" t="s">
        <v>82</v>
      </c>
    </row>
    <row r="57" s="7" customFormat="1" ht="16.5" customHeight="1">
      <c r="A57" s="113" t="s">
        <v>76</v>
      </c>
      <c r="B57" s="114"/>
      <c r="C57" s="115"/>
      <c r="D57" s="116" t="s">
        <v>86</v>
      </c>
      <c r="E57" s="116"/>
      <c r="F57" s="116"/>
      <c r="G57" s="116"/>
      <c r="H57" s="116"/>
      <c r="I57" s="117"/>
      <c r="J57" s="116" t="s">
        <v>87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'03 - Objekt D'!J30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79</v>
      </c>
      <c r="AR57" s="120"/>
      <c r="AS57" s="121">
        <v>0</v>
      </c>
      <c r="AT57" s="122">
        <f>ROUND(SUM(AV57:AW57),2)</f>
        <v>0</v>
      </c>
      <c r="AU57" s="123">
        <f>'03 - Objekt D'!P90</f>
        <v>0</v>
      </c>
      <c r="AV57" s="122">
        <f>'03 - Objekt D'!J33</f>
        <v>0</v>
      </c>
      <c r="AW57" s="122">
        <f>'03 - Objekt D'!J34</f>
        <v>0</v>
      </c>
      <c r="AX57" s="122">
        <f>'03 - Objekt D'!J35</f>
        <v>0</v>
      </c>
      <c r="AY57" s="122">
        <f>'03 - Objekt D'!J36</f>
        <v>0</v>
      </c>
      <c r="AZ57" s="122">
        <f>'03 - Objekt D'!F33</f>
        <v>0</v>
      </c>
      <c r="BA57" s="122">
        <f>'03 - Objekt D'!F34</f>
        <v>0</v>
      </c>
      <c r="BB57" s="122">
        <f>'03 - Objekt D'!F35</f>
        <v>0</v>
      </c>
      <c r="BC57" s="122">
        <f>'03 - Objekt D'!F36</f>
        <v>0</v>
      </c>
      <c r="BD57" s="124">
        <f>'03 - Objekt D'!F37</f>
        <v>0</v>
      </c>
      <c r="BE57" s="7"/>
      <c r="BT57" s="125" t="s">
        <v>80</v>
      </c>
      <c r="BV57" s="125" t="s">
        <v>74</v>
      </c>
      <c r="BW57" s="125" t="s">
        <v>88</v>
      </c>
      <c r="BX57" s="125" t="s">
        <v>5</v>
      </c>
      <c r="CL57" s="125" t="s">
        <v>19</v>
      </c>
      <c r="CM57" s="125" t="s">
        <v>82</v>
      </c>
    </row>
    <row r="58" s="7" customFormat="1" ht="16.5" customHeight="1">
      <c r="A58" s="113" t="s">
        <v>76</v>
      </c>
      <c r="B58" s="114"/>
      <c r="C58" s="115"/>
      <c r="D58" s="116" t="s">
        <v>89</v>
      </c>
      <c r="E58" s="116"/>
      <c r="F58" s="116"/>
      <c r="G58" s="116"/>
      <c r="H58" s="116"/>
      <c r="I58" s="117"/>
      <c r="J58" s="116" t="s">
        <v>90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'04 - Vedlejší a ostatní n...'!J30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79</v>
      </c>
      <c r="AR58" s="120"/>
      <c r="AS58" s="126">
        <v>0</v>
      </c>
      <c r="AT58" s="127">
        <f>ROUND(SUM(AV58:AW58),2)</f>
        <v>0</v>
      </c>
      <c r="AU58" s="128">
        <f>'04 - Vedlejší a ostatní n...'!P83</f>
        <v>0</v>
      </c>
      <c r="AV58" s="127">
        <f>'04 - Vedlejší a ostatní n...'!J33</f>
        <v>0</v>
      </c>
      <c r="AW58" s="127">
        <f>'04 - Vedlejší a ostatní n...'!J34</f>
        <v>0</v>
      </c>
      <c r="AX58" s="127">
        <f>'04 - Vedlejší a ostatní n...'!J35</f>
        <v>0</v>
      </c>
      <c r="AY58" s="127">
        <f>'04 - Vedlejší a ostatní n...'!J36</f>
        <v>0</v>
      </c>
      <c r="AZ58" s="127">
        <f>'04 - Vedlejší a ostatní n...'!F33</f>
        <v>0</v>
      </c>
      <c r="BA58" s="127">
        <f>'04 - Vedlejší a ostatní n...'!F34</f>
        <v>0</v>
      </c>
      <c r="BB58" s="127">
        <f>'04 - Vedlejší a ostatní n...'!F35</f>
        <v>0</v>
      </c>
      <c r="BC58" s="127">
        <f>'04 - Vedlejší a ostatní n...'!F36</f>
        <v>0</v>
      </c>
      <c r="BD58" s="129">
        <f>'04 - Vedlejší a ostatní n...'!F37</f>
        <v>0</v>
      </c>
      <c r="BE58" s="7"/>
      <c r="BT58" s="125" t="s">
        <v>80</v>
      </c>
      <c r="BV58" s="125" t="s">
        <v>74</v>
      </c>
      <c r="BW58" s="125" t="s">
        <v>91</v>
      </c>
      <c r="BX58" s="125" t="s">
        <v>5</v>
      </c>
      <c r="CL58" s="125" t="s">
        <v>19</v>
      </c>
      <c r="CM58" s="125" t="s">
        <v>82</v>
      </c>
    </row>
    <row r="59" s="2" customFormat="1" ht="30" customHeight="1">
      <c r="A59" s="40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6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  <row r="60" s="2" customFormat="1" ht="6.96" customHeight="1">
      <c r="A60" s="40"/>
      <c r="B60" s="61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46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</row>
  </sheetData>
  <sheetProtection sheet="1" formatColumns="0" formatRows="0" objects="1" scenarios="1" spinCount="100000" saltValue="JupI++oS3hSfyaedF3PUjTq56WQbs5zmK42Sq/3xcbYJ0oZ9lAjVKxxlbJoWkxohsllsEh/Y0uCzVcvds9qQUg==" hashValue="4ImWKbcQ4ABByU7ScHBQrza+E9XU+GJgLSiLmvsTLfe4J65z92ac7EWyefg+BEFCglncp5i8p9pHIkAnR1Mutw==" algorithmName="SHA-512" password="CC35"/>
  <mergeCells count="5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01 - Objekt A, A1'!C2" display="/"/>
    <hyperlink ref="A56" location="'02 - Objekt A - jižní prů...'!C2" display="/"/>
    <hyperlink ref="A57" location="'03 - Objekt D'!C2" display="/"/>
    <hyperlink ref="A58" location="'04 - Vedlejší a ostatní n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92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26.25" customHeight="1">
      <c r="B7" s="22"/>
      <c r="E7" s="135" t="str">
        <f>'Rekapitulace stavby'!K6</f>
        <v>Domov mládeže a školní jídelna,p.o.,Lidická 590/38,36001,K.Vary - výměna otvor.výplní a balkonových sestav - další etapa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93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94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21. 1. 2025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ROUND(J90,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ROUND((SUM(BE90:BE504)),  2)</f>
        <v>0</v>
      </c>
      <c r="G33" s="40"/>
      <c r="H33" s="40"/>
      <c r="I33" s="150">
        <v>0.20999999999999999</v>
      </c>
      <c r="J33" s="149">
        <f>ROUND(((SUM(BE90:BE504))*I33),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ROUND((SUM(BF90:BF504)),  2)</f>
        <v>0</v>
      </c>
      <c r="G34" s="40"/>
      <c r="H34" s="40"/>
      <c r="I34" s="150">
        <v>0.12</v>
      </c>
      <c r="J34" s="149">
        <f>ROUND(((SUM(BF90:BF504))*I34),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ROUND((SUM(BG90:BG504)),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ROUND((SUM(BH90:BH504)),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ROUND((SUM(BI90:BI504)),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95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2" t="str">
        <f>E7</f>
        <v>Domov mládeže a školní jídelna,p.o.,Lidická 590/38,36001,K.Vary - výměna otvor.výplní a balkonových sestav - další etapa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93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01 - Objekt A, A1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Lidická 590/38, Karlovy Vary</v>
      </c>
      <c r="G52" s="42"/>
      <c r="H52" s="42"/>
      <c r="I52" s="34" t="s">
        <v>23</v>
      </c>
      <c r="J52" s="74" t="str">
        <f>IF(J12="","",J12)</f>
        <v>21. 1. 2025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Domov mládeže a školní jídelna, p.o.</v>
      </c>
      <c r="G54" s="42"/>
      <c r="H54" s="42"/>
      <c r="I54" s="34" t="s">
        <v>31</v>
      </c>
      <c r="J54" s="38" t="str">
        <f>E21</f>
        <v>Ing. Roman Gajdoš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Bc. Martin Frous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96</v>
      </c>
      <c r="D57" s="164"/>
      <c r="E57" s="164"/>
      <c r="F57" s="164"/>
      <c r="G57" s="164"/>
      <c r="H57" s="164"/>
      <c r="I57" s="164"/>
      <c r="J57" s="165" t="s">
        <v>97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J90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98</v>
      </c>
    </row>
    <row r="60" s="9" customFormat="1" ht="24.96" customHeight="1">
      <c r="A60" s="9"/>
      <c r="B60" s="167"/>
      <c r="C60" s="168"/>
      <c r="D60" s="169" t="s">
        <v>99</v>
      </c>
      <c r="E60" s="170"/>
      <c r="F60" s="170"/>
      <c r="G60" s="170"/>
      <c r="H60" s="170"/>
      <c r="I60" s="170"/>
      <c r="J60" s="171">
        <f>J91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100</v>
      </c>
      <c r="E61" s="176"/>
      <c r="F61" s="176"/>
      <c r="G61" s="176"/>
      <c r="H61" s="176"/>
      <c r="I61" s="176"/>
      <c r="J61" s="177">
        <f>J92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101</v>
      </c>
      <c r="E62" s="176"/>
      <c r="F62" s="176"/>
      <c r="G62" s="176"/>
      <c r="H62" s="176"/>
      <c r="I62" s="176"/>
      <c r="J62" s="177">
        <f>J141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102</v>
      </c>
      <c r="E63" s="176"/>
      <c r="F63" s="176"/>
      <c r="G63" s="176"/>
      <c r="H63" s="176"/>
      <c r="I63" s="176"/>
      <c r="J63" s="177">
        <f>J210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103</v>
      </c>
      <c r="E64" s="176"/>
      <c r="F64" s="176"/>
      <c r="G64" s="176"/>
      <c r="H64" s="176"/>
      <c r="I64" s="176"/>
      <c r="J64" s="177">
        <f>J238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7"/>
      <c r="C65" s="168"/>
      <c r="D65" s="169" t="s">
        <v>104</v>
      </c>
      <c r="E65" s="170"/>
      <c r="F65" s="170"/>
      <c r="G65" s="170"/>
      <c r="H65" s="170"/>
      <c r="I65" s="170"/>
      <c r="J65" s="171">
        <f>J242</f>
        <v>0</v>
      </c>
      <c r="K65" s="168"/>
      <c r="L65" s="17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3"/>
      <c r="C66" s="174"/>
      <c r="D66" s="175" t="s">
        <v>105</v>
      </c>
      <c r="E66" s="176"/>
      <c r="F66" s="176"/>
      <c r="G66" s="176"/>
      <c r="H66" s="176"/>
      <c r="I66" s="176"/>
      <c r="J66" s="177">
        <f>J243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106</v>
      </c>
      <c r="E67" s="176"/>
      <c r="F67" s="176"/>
      <c r="G67" s="176"/>
      <c r="H67" s="176"/>
      <c r="I67" s="176"/>
      <c r="J67" s="177">
        <f>J284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107</v>
      </c>
      <c r="E68" s="176"/>
      <c r="F68" s="176"/>
      <c r="G68" s="176"/>
      <c r="H68" s="176"/>
      <c r="I68" s="176"/>
      <c r="J68" s="177">
        <f>J325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108</v>
      </c>
      <c r="E69" s="176"/>
      <c r="F69" s="176"/>
      <c r="G69" s="176"/>
      <c r="H69" s="176"/>
      <c r="I69" s="176"/>
      <c r="J69" s="177">
        <f>J360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109</v>
      </c>
      <c r="E70" s="176"/>
      <c r="F70" s="176"/>
      <c r="G70" s="176"/>
      <c r="H70" s="176"/>
      <c r="I70" s="176"/>
      <c r="J70" s="177">
        <f>J465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6" s="2" customFormat="1" ht="6.96" customHeight="1">
      <c r="A76" s="40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4.96" customHeight="1">
      <c r="A77" s="40"/>
      <c r="B77" s="41"/>
      <c r="C77" s="25" t="s">
        <v>110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16</v>
      </c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6.25" customHeight="1">
      <c r="A80" s="40"/>
      <c r="B80" s="41"/>
      <c r="C80" s="42"/>
      <c r="D80" s="42"/>
      <c r="E80" s="162" t="str">
        <f>E7</f>
        <v>Domov mládeže a školní jídelna,p.o.,Lidická 590/38,36001,K.Vary - výměna otvor.výplní a balkonových sestav - další etapa</v>
      </c>
      <c r="F80" s="34"/>
      <c r="G80" s="34"/>
      <c r="H80" s="34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93</v>
      </c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6.5" customHeight="1">
      <c r="A82" s="40"/>
      <c r="B82" s="41"/>
      <c r="C82" s="42"/>
      <c r="D82" s="42"/>
      <c r="E82" s="71" t="str">
        <f>E9</f>
        <v>01 - Objekt A, A1</v>
      </c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21</v>
      </c>
      <c r="D84" s="42"/>
      <c r="E84" s="42"/>
      <c r="F84" s="29" t="str">
        <f>F12</f>
        <v>Lidická 590/38, Karlovy Vary</v>
      </c>
      <c r="G84" s="42"/>
      <c r="H84" s="42"/>
      <c r="I84" s="34" t="s">
        <v>23</v>
      </c>
      <c r="J84" s="74" t="str">
        <f>IF(J12="","",J12)</f>
        <v>21. 1. 2025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25</v>
      </c>
      <c r="D86" s="42"/>
      <c r="E86" s="42"/>
      <c r="F86" s="29" t="str">
        <f>E15</f>
        <v>Domov mládeže a školní jídelna, p.o.</v>
      </c>
      <c r="G86" s="42"/>
      <c r="H86" s="42"/>
      <c r="I86" s="34" t="s">
        <v>31</v>
      </c>
      <c r="J86" s="38" t="str">
        <f>E21</f>
        <v>Ing. Roman Gajdoš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5.15" customHeight="1">
      <c r="A87" s="40"/>
      <c r="B87" s="41"/>
      <c r="C87" s="34" t="s">
        <v>29</v>
      </c>
      <c r="D87" s="42"/>
      <c r="E87" s="42"/>
      <c r="F87" s="29" t="str">
        <f>IF(E18="","",E18)</f>
        <v>Vyplň údaj</v>
      </c>
      <c r="G87" s="42"/>
      <c r="H87" s="42"/>
      <c r="I87" s="34" t="s">
        <v>34</v>
      </c>
      <c r="J87" s="38" t="str">
        <f>E24</f>
        <v>Bc. Martin Frous</v>
      </c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0.32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11" customFormat="1" ht="29.28" customHeight="1">
      <c r="A89" s="179"/>
      <c r="B89" s="180"/>
      <c r="C89" s="181" t="s">
        <v>111</v>
      </c>
      <c r="D89" s="182" t="s">
        <v>57</v>
      </c>
      <c r="E89" s="182" t="s">
        <v>53</v>
      </c>
      <c r="F89" s="182" t="s">
        <v>54</v>
      </c>
      <c r="G89" s="182" t="s">
        <v>112</v>
      </c>
      <c r="H89" s="182" t="s">
        <v>113</v>
      </c>
      <c r="I89" s="182" t="s">
        <v>114</v>
      </c>
      <c r="J89" s="182" t="s">
        <v>97</v>
      </c>
      <c r="K89" s="183" t="s">
        <v>115</v>
      </c>
      <c r="L89" s="184"/>
      <c r="M89" s="94" t="s">
        <v>19</v>
      </c>
      <c r="N89" s="95" t="s">
        <v>42</v>
      </c>
      <c r="O89" s="95" t="s">
        <v>116</v>
      </c>
      <c r="P89" s="95" t="s">
        <v>117</v>
      </c>
      <c r="Q89" s="95" t="s">
        <v>118</v>
      </c>
      <c r="R89" s="95" t="s">
        <v>119</v>
      </c>
      <c r="S89" s="95" t="s">
        <v>120</v>
      </c>
      <c r="T89" s="96" t="s">
        <v>121</v>
      </c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</row>
    <row r="90" s="2" customFormat="1" ht="22.8" customHeight="1">
      <c r="A90" s="40"/>
      <c r="B90" s="41"/>
      <c r="C90" s="101" t="s">
        <v>122</v>
      </c>
      <c r="D90" s="42"/>
      <c r="E90" s="42"/>
      <c r="F90" s="42"/>
      <c r="G90" s="42"/>
      <c r="H90" s="42"/>
      <c r="I90" s="42"/>
      <c r="J90" s="185">
        <f>BK90</f>
        <v>0</v>
      </c>
      <c r="K90" s="42"/>
      <c r="L90" s="46"/>
      <c r="M90" s="97"/>
      <c r="N90" s="186"/>
      <c r="O90" s="98"/>
      <c r="P90" s="187">
        <f>P91+P242</f>
        <v>0</v>
      </c>
      <c r="Q90" s="98"/>
      <c r="R90" s="187">
        <f>R91+R242</f>
        <v>39.744808379999995</v>
      </c>
      <c r="S90" s="98"/>
      <c r="T90" s="188">
        <f>T91+T242</f>
        <v>39.945406800000008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71</v>
      </c>
      <c r="AU90" s="19" t="s">
        <v>98</v>
      </c>
      <c r="BK90" s="189">
        <f>BK91+BK242</f>
        <v>0</v>
      </c>
    </row>
    <row r="91" s="12" customFormat="1" ht="25.92" customHeight="1">
      <c r="A91" s="12"/>
      <c r="B91" s="190"/>
      <c r="C91" s="191"/>
      <c r="D91" s="192" t="s">
        <v>71</v>
      </c>
      <c r="E91" s="193" t="s">
        <v>123</v>
      </c>
      <c r="F91" s="193" t="s">
        <v>124</v>
      </c>
      <c r="G91" s="191"/>
      <c r="H91" s="191"/>
      <c r="I91" s="194"/>
      <c r="J91" s="195">
        <f>BK91</f>
        <v>0</v>
      </c>
      <c r="K91" s="191"/>
      <c r="L91" s="196"/>
      <c r="M91" s="197"/>
      <c r="N91" s="198"/>
      <c r="O91" s="198"/>
      <c r="P91" s="199">
        <f>P92+P141+P210+P238</f>
        <v>0</v>
      </c>
      <c r="Q91" s="198"/>
      <c r="R91" s="199">
        <f>R92+R141+R210+R238</f>
        <v>28.778218499999998</v>
      </c>
      <c r="S91" s="198"/>
      <c r="T91" s="200">
        <f>T92+T141+T210+T238</f>
        <v>31.337104800000006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80</v>
      </c>
      <c r="AT91" s="202" t="s">
        <v>71</v>
      </c>
      <c r="AU91" s="202" t="s">
        <v>72</v>
      </c>
      <c r="AY91" s="201" t="s">
        <v>125</v>
      </c>
      <c r="BK91" s="203">
        <f>BK92+BK141+BK210+BK238</f>
        <v>0</v>
      </c>
    </row>
    <row r="92" s="12" customFormat="1" ht="22.8" customHeight="1">
      <c r="A92" s="12"/>
      <c r="B92" s="190"/>
      <c r="C92" s="191"/>
      <c r="D92" s="192" t="s">
        <v>71</v>
      </c>
      <c r="E92" s="204" t="s">
        <v>126</v>
      </c>
      <c r="F92" s="204" t="s">
        <v>127</v>
      </c>
      <c r="G92" s="191"/>
      <c r="H92" s="191"/>
      <c r="I92" s="194"/>
      <c r="J92" s="205">
        <f>BK92</f>
        <v>0</v>
      </c>
      <c r="K92" s="191"/>
      <c r="L92" s="196"/>
      <c r="M92" s="197"/>
      <c r="N92" s="198"/>
      <c r="O92" s="198"/>
      <c r="P92" s="199">
        <f>SUM(P93:P140)</f>
        <v>0</v>
      </c>
      <c r="Q92" s="198"/>
      <c r="R92" s="199">
        <f>SUM(R93:R140)</f>
        <v>28.466154499999998</v>
      </c>
      <c r="S92" s="198"/>
      <c r="T92" s="200">
        <f>SUM(T93:T140)</f>
        <v>0.017224800000000002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80</v>
      </c>
      <c r="AT92" s="202" t="s">
        <v>71</v>
      </c>
      <c r="AU92" s="202" t="s">
        <v>80</v>
      </c>
      <c r="AY92" s="201" t="s">
        <v>125</v>
      </c>
      <c r="BK92" s="203">
        <f>SUM(BK93:BK140)</f>
        <v>0</v>
      </c>
    </row>
    <row r="93" s="2" customFormat="1" ht="16.5" customHeight="1">
      <c r="A93" s="40"/>
      <c r="B93" s="41"/>
      <c r="C93" s="206" t="s">
        <v>80</v>
      </c>
      <c r="D93" s="206" t="s">
        <v>128</v>
      </c>
      <c r="E93" s="207" t="s">
        <v>129</v>
      </c>
      <c r="F93" s="208" t="s">
        <v>130</v>
      </c>
      <c r="G93" s="209" t="s">
        <v>131</v>
      </c>
      <c r="H93" s="210">
        <v>87</v>
      </c>
      <c r="I93" s="211"/>
      <c r="J93" s="212">
        <f>ROUND(I93*H93,2)</f>
        <v>0</v>
      </c>
      <c r="K93" s="208" t="s">
        <v>132</v>
      </c>
      <c r="L93" s="46"/>
      <c r="M93" s="213" t="s">
        <v>19</v>
      </c>
      <c r="N93" s="214" t="s">
        <v>43</v>
      </c>
      <c r="O93" s="86"/>
      <c r="P93" s="215">
        <f>O93*H93</f>
        <v>0</v>
      </c>
      <c r="Q93" s="215">
        <v>4.0000000000000003E-05</v>
      </c>
      <c r="R93" s="215">
        <f>Q93*H93</f>
        <v>0.0034800000000000005</v>
      </c>
      <c r="S93" s="215">
        <v>6.0000000000000002E-05</v>
      </c>
      <c r="T93" s="216">
        <f>S93*H93</f>
        <v>0.0052199999999999998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133</v>
      </c>
      <c r="AT93" s="217" t="s">
        <v>128</v>
      </c>
      <c r="AU93" s="217" t="s">
        <v>82</v>
      </c>
      <c r="AY93" s="19" t="s">
        <v>125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80</v>
      </c>
      <c r="BK93" s="218">
        <f>ROUND(I93*H93,2)</f>
        <v>0</v>
      </c>
      <c r="BL93" s="19" t="s">
        <v>133</v>
      </c>
      <c r="BM93" s="217" t="s">
        <v>134</v>
      </c>
    </row>
    <row r="94" s="2" customFormat="1">
      <c r="A94" s="40"/>
      <c r="B94" s="41"/>
      <c r="C94" s="42"/>
      <c r="D94" s="219" t="s">
        <v>135</v>
      </c>
      <c r="E94" s="42"/>
      <c r="F94" s="220" t="s">
        <v>136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135</v>
      </c>
      <c r="AU94" s="19" t="s">
        <v>82</v>
      </c>
    </row>
    <row r="95" s="2" customFormat="1">
      <c r="A95" s="40"/>
      <c r="B95" s="41"/>
      <c r="C95" s="42"/>
      <c r="D95" s="224" t="s">
        <v>137</v>
      </c>
      <c r="E95" s="42"/>
      <c r="F95" s="225" t="s">
        <v>138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137</v>
      </c>
      <c r="AU95" s="19" t="s">
        <v>82</v>
      </c>
    </row>
    <row r="96" s="13" customFormat="1">
      <c r="A96" s="13"/>
      <c r="B96" s="226"/>
      <c r="C96" s="227"/>
      <c r="D96" s="219" t="s">
        <v>139</v>
      </c>
      <c r="E96" s="228" t="s">
        <v>19</v>
      </c>
      <c r="F96" s="229" t="s">
        <v>140</v>
      </c>
      <c r="G96" s="227"/>
      <c r="H96" s="230">
        <v>87</v>
      </c>
      <c r="I96" s="231"/>
      <c r="J96" s="227"/>
      <c r="K96" s="227"/>
      <c r="L96" s="232"/>
      <c r="M96" s="233"/>
      <c r="N96" s="234"/>
      <c r="O96" s="234"/>
      <c r="P96" s="234"/>
      <c r="Q96" s="234"/>
      <c r="R96" s="234"/>
      <c r="S96" s="234"/>
      <c r="T96" s="235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6" t="s">
        <v>139</v>
      </c>
      <c r="AU96" s="236" t="s">
        <v>82</v>
      </c>
      <c r="AV96" s="13" t="s">
        <v>82</v>
      </c>
      <c r="AW96" s="13" t="s">
        <v>33</v>
      </c>
      <c r="AX96" s="13" t="s">
        <v>80</v>
      </c>
      <c r="AY96" s="236" t="s">
        <v>125</v>
      </c>
    </row>
    <row r="97" s="2" customFormat="1" ht="16.5" customHeight="1">
      <c r="A97" s="40"/>
      <c r="B97" s="41"/>
      <c r="C97" s="206" t="s">
        <v>82</v>
      </c>
      <c r="D97" s="206" t="s">
        <v>128</v>
      </c>
      <c r="E97" s="207" t="s">
        <v>141</v>
      </c>
      <c r="F97" s="208" t="s">
        <v>142</v>
      </c>
      <c r="G97" s="209" t="s">
        <v>131</v>
      </c>
      <c r="H97" s="210">
        <v>116</v>
      </c>
      <c r="I97" s="211"/>
      <c r="J97" s="212">
        <f>ROUND(I97*H97,2)</f>
        <v>0</v>
      </c>
      <c r="K97" s="208" t="s">
        <v>132</v>
      </c>
      <c r="L97" s="46"/>
      <c r="M97" s="213" t="s">
        <v>19</v>
      </c>
      <c r="N97" s="214" t="s">
        <v>43</v>
      </c>
      <c r="O97" s="86"/>
      <c r="P97" s="215">
        <f>O97*H97</f>
        <v>0</v>
      </c>
      <c r="Q97" s="215">
        <v>9.0000000000000006E-05</v>
      </c>
      <c r="R97" s="215">
        <f>Q97*H97</f>
        <v>0.010440000000000001</v>
      </c>
      <c r="S97" s="215">
        <v>6.0000000000000002E-05</v>
      </c>
      <c r="T97" s="216">
        <f>S97*H97</f>
        <v>0.00696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133</v>
      </c>
      <c r="AT97" s="217" t="s">
        <v>128</v>
      </c>
      <c r="AU97" s="217" t="s">
        <v>82</v>
      </c>
      <c r="AY97" s="19" t="s">
        <v>125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80</v>
      </c>
      <c r="BK97" s="218">
        <f>ROUND(I97*H97,2)</f>
        <v>0</v>
      </c>
      <c r="BL97" s="19" t="s">
        <v>133</v>
      </c>
      <c r="BM97" s="217" t="s">
        <v>143</v>
      </c>
    </row>
    <row r="98" s="2" customFormat="1">
      <c r="A98" s="40"/>
      <c r="B98" s="41"/>
      <c r="C98" s="42"/>
      <c r="D98" s="219" t="s">
        <v>135</v>
      </c>
      <c r="E98" s="42"/>
      <c r="F98" s="220" t="s">
        <v>144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135</v>
      </c>
      <c r="AU98" s="19" t="s">
        <v>82</v>
      </c>
    </row>
    <row r="99" s="2" customFormat="1">
      <c r="A99" s="40"/>
      <c r="B99" s="41"/>
      <c r="C99" s="42"/>
      <c r="D99" s="224" t="s">
        <v>137</v>
      </c>
      <c r="E99" s="42"/>
      <c r="F99" s="225" t="s">
        <v>145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137</v>
      </c>
      <c r="AU99" s="19" t="s">
        <v>82</v>
      </c>
    </row>
    <row r="100" s="13" customFormat="1">
      <c r="A100" s="13"/>
      <c r="B100" s="226"/>
      <c r="C100" s="227"/>
      <c r="D100" s="219" t="s">
        <v>139</v>
      </c>
      <c r="E100" s="228" t="s">
        <v>19</v>
      </c>
      <c r="F100" s="229" t="s">
        <v>146</v>
      </c>
      <c r="G100" s="227"/>
      <c r="H100" s="230">
        <v>116</v>
      </c>
      <c r="I100" s="231"/>
      <c r="J100" s="227"/>
      <c r="K100" s="227"/>
      <c r="L100" s="232"/>
      <c r="M100" s="233"/>
      <c r="N100" s="234"/>
      <c r="O100" s="234"/>
      <c r="P100" s="234"/>
      <c r="Q100" s="234"/>
      <c r="R100" s="234"/>
      <c r="S100" s="234"/>
      <c r="T100" s="235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6" t="s">
        <v>139</v>
      </c>
      <c r="AU100" s="236" t="s">
        <v>82</v>
      </c>
      <c r="AV100" s="13" t="s">
        <v>82</v>
      </c>
      <c r="AW100" s="13" t="s">
        <v>33</v>
      </c>
      <c r="AX100" s="13" t="s">
        <v>80</v>
      </c>
      <c r="AY100" s="236" t="s">
        <v>125</v>
      </c>
    </row>
    <row r="101" s="2" customFormat="1" ht="24.15" customHeight="1">
      <c r="A101" s="40"/>
      <c r="B101" s="41"/>
      <c r="C101" s="206" t="s">
        <v>147</v>
      </c>
      <c r="D101" s="206" t="s">
        <v>128</v>
      </c>
      <c r="E101" s="207" t="s">
        <v>148</v>
      </c>
      <c r="F101" s="208" t="s">
        <v>149</v>
      </c>
      <c r="G101" s="209" t="s">
        <v>150</v>
      </c>
      <c r="H101" s="210">
        <v>556.79999999999995</v>
      </c>
      <c r="I101" s="211"/>
      <c r="J101" s="212">
        <f>ROUND(I101*H101,2)</f>
        <v>0</v>
      </c>
      <c r="K101" s="208" t="s">
        <v>132</v>
      </c>
      <c r="L101" s="46"/>
      <c r="M101" s="213" t="s">
        <v>19</v>
      </c>
      <c r="N101" s="214" t="s">
        <v>43</v>
      </c>
      <c r="O101" s="86"/>
      <c r="P101" s="215">
        <f>O101*H101</f>
        <v>0</v>
      </c>
      <c r="Q101" s="215">
        <v>0.0015</v>
      </c>
      <c r="R101" s="215">
        <f>Q101*H101</f>
        <v>0.83519999999999994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133</v>
      </c>
      <c r="AT101" s="217" t="s">
        <v>128</v>
      </c>
      <c r="AU101" s="217" t="s">
        <v>82</v>
      </c>
      <c r="AY101" s="19" t="s">
        <v>125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80</v>
      </c>
      <c r="BK101" s="218">
        <f>ROUND(I101*H101,2)</f>
        <v>0</v>
      </c>
      <c r="BL101" s="19" t="s">
        <v>133</v>
      </c>
      <c r="BM101" s="217" t="s">
        <v>151</v>
      </c>
    </row>
    <row r="102" s="2" customFormat="1">
      <c r="A102" s="40"/>
      <c r="B102" s="41"/>
      <c r="C102" s="42"/>
      <c r="D102" s="219" t="s">
        <v>135</v>
      </c>
      <c r="E102" s="42"/>
      <c r="F102" s="220" t="s">
        <v>152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135</v>
      </c>
      <c r="AU102" s="19" t="s">
        <v>82</v>
      </c>
    </row>
    <row r="103" s="2" customFormat="1">
      <c r="A103" s="40"/>
      <c r="B103" s="41"/>
      <c r="C103" s="42"/>
      <c r="D103" s="224" t="s">
        <v>137</v>
      </c>
      <c r="E103" s="42"/>
      <c r="F103" s="225" t="s">
        <v>153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137</v>
      </c>
      <c r="AU103" s="19" t="s">
        <v>82</v>
      </c>
    </row>
    <row r="104" s="13" customFormat="1">
      <c r="A104" s="13"/>
      <c r="B104" s="226"/>
      <c r="C104" s="227"/>
      <c r="D104" s="219" t="s">
        <v>139</v>
      </c>
      <c r="E104" s="228" t="s">
        <v>19</v>
      </c>
      <c r="F104" s="229" t="s">
        <v>154</v>
      </c>
      <c r="G104" s="227"/>
      <c r="H104" s="230">
        <v>556.79999999999995</v>
      </c>
      <c r="I104" s="231"/>
      <c r="J104" s="227"/>
      <c r="K104" s="227"/>
      <c r="L104" s="232"/>
      <c r="M104" s="233"/>
      <c r="N104" s="234"/>
      <c r="O104" s="234"/>
      <c r="P104" s="234"/>
      <c r="Q104" s="234"/>
      <c r="R104" s="234"/>
      <c r="S104" s="234"/>
      <c r="T104" s="235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6" t="s">
        <v>139</v>
      </c>
      <c r="AU104" s="236" t="s">
        <v>82</v>
      </c>
      <c r="AV104" s="13" t="s">
        <v>82</v>
      </c>
      <c r="AW104" s="13" t="s">
        <v>33</v>
      </c>
      <c r="AX104" s="13" t="s">
        <v>72</v>
      </c>
      <c r="AY104" s="236" t="s">
        <v>125</v>
      </c>
    </row>
    <row r="105" s="14" customFormat="1">
      <c r="A105" s="14"/>
      <c r="B105" s="237"/>
      <c r="C105" s="238"/>
      <c r="D105" s="219" t="s">
        <v>139</v>
      </c>
      <c r="E105" s="239" t="s">
        <v>19</v>
      </c>
      <c r="F105" s="240" t="s">
        <v>155</v>
      </c>
      <c r="G105" s="238"/>
      <c r="H105" s="241">
        <v>556.79999999999995</v>
      </c>
      <c r="I105" s="242"/>
      <c r="J105" s="238"/>
      <c r="K105" s="238"/>
      <c r="L105" s="243"/>
      <c r="M105" s="244"/>
      <c r="N105" s="245"/>
      <c r="O105" s="245"/>
      <c r="P105" s="245"/>
      <c r="Q105" s="245"/>
      <c r="R105" s="245"/>
      <c r="S105" s="245"/>
      <c r="T105" s="246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7" t="s">
        <v>139</v>
      </c>
      <c r="AU105" s="247" t="s">
        <v>82</v>
      </c>
      <c r="AV105" s="14" t="s">
        <v>133</v>
      </c>
      <c r="AW105" s="14" t="s">
        <v>33</v>
      </c>
      <c r="AX105" s="14" t="s">
        <v>80</v>
      </c>
      <c r="AY105" s="247" t="s">
        <v>125</v>
      </c>
    </row>
    <row r="106" s="2" customFormat="1" ht="24.15" customHeight="1">
      <c r="A106" s="40"/>
      <c r="B106" s="41"/>
      <c r="C106" s="206" t="s">
        <v>133</v>
      </c>
      <c r="D106" s="206" t="s">
        <v>128</v>
      </c>
      <c r="E106" s="207" t="s">
        <v>156</v>
      </c>
      <c r="F106" s="208" t="s">
        <v>157</v>
      </c>
      <c r="G106" s="209" t="s">
        <v>150</v>
      </c>
      <c r="H106" s="210">
        <v>43.5</v>
      </c>
      <c r="I106" s="211"/>
      <c r="J106" s="212">
        <f>ROUND(I106*H106,2)</f>
        <v>0</v>
      </c>
      <c r="K106" s="208" t="s">
        <v>132</v>
      </c>
      <c r="L106" s="46"/>
      <c r="M106" s="213" t="s">
        <v>19</v>
      </c>
      <c r="N106" s="214" t="s">
        <v>43</v>
      </c>
      <c r="O106" s="86"/>
      <c r="P106" s="215">
        <f>O106*H106</f>
        <v>0</v>
      </c>
      <c r="Q106" s="215">
        <v>0.010319999999999999</v>
      </c>
      <c r="R106" s="215">
        <f>Q106*H106</f>
        <v>0.44891999999999999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133</v>
      </c>
      <c r="AT106" s="217" t="s">
        <v>128</v>
      </c>
      <c r="AU106" s="217" t="s">
        <v>82</v>
      </c>
      <c r="AY106" s="19" t="s">
        <v>125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80</v>
      </c>
      <c r="BK106" s="218">
        <f>ROUND(I106*H106,2)</f>
        <v>0</v>
      </c>
      <c r="BL106" s="19" t="s">
        <v>133</v>
      </c>
      <c r="BM106" s="217" t="s">
        <v>158</v>
      </c>
    </row>
    <row r="107" s="2" customFormat="1">
      <c r="A107" s="40"/>
      <c r="B107" s="41"/>
      <c r="C107" s="42"/>
      <c r="D107" s="219" t="s">
        <v>135</v>
      </c>
      <c r="E107" s="42"/>
      <c r="F107" s="220" t="s">
        <v>159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135</v>
      </c>
      <c r="AU107" s="19" t="s">
        <v>82</v>
      </c>
    </row>
    <row r="108" s="2" customFormat="1">
      <c r="A108" s="40"/>
      <c r="B108" s="41"/>
      <c r="C108" s="42"/>
      <c r="D108" s="224" t="s">
        <v>137</v>
      </c>
      <c r="E108" s="42"/>
      <c r="F108" s="225" t="s">
        <v>160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137</v>
      </c>
      <c r="AU108" s="19" t="s">
        <v>82</v>
      </c>
    </row>
    <row r="109" s="13" customFormat="1">
      <c r="A109" s="13"/>
      <c r="B109" s="226"/>
      <c r="C109" s="227"/>
      <c r="D109" s="219" t="s">
        <v>139</v>
      </c>
      <c r="E109" s="228" t="s">
        <v>19</v>
      </c>
      <c r="F109" s="229" t="s">
        <v>161</v>
      </c>
      <c r="G109" s="227"/>
      <c r="H109" s="230">
        <v>43.5</v>
      </c>
      <c r="I109" s="231"/>
      <c r="J109" s="227"/>
      <c r="K109" s="227"/>
      <c r="L109" s="232"/>
      <c r="M109" s="233"/>
      <c r="N109" s="234"/>
      <c r="O109" s="234"/>
      <c r="P109" s="234"/>
      <c r="Q109" s="234"/>
      <c r="R109" s="234"/>
      <c r="S109" s="234"/>
      <c r="T109" s="23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6" t="s">
        <v>139</v>
      </c>
      <c r="AU109" s="236" t="s">
        <v>82</v>
      </c>
      <c r="AV109" s="13" t="s">
        <v>82</v>
      </c>
      <c r="AW109" s="13" t="s">
        <v>33</v>
      </c>
      <c r="AX109" s="13" t="s">
        <v>80</v>
      </c>
      <c r="AY109" s="236" t="s">
        <v>125</v>
      </c>
    </row>
    <row r="110" s="2" customFormat="1" ht="21.75" customHeight="1">
      <c r="A110" s="40"/>
      <c r="B110" s="41"/>
      <c r="C110" s="206" t="s">
        <v>162</v>
      </c>
      <c r="D110" s="206" t="s">
        <v>128</v>
      </c>
      <c r="E110" s="207" t="s">
        <v>163</v>
      </c>
      <c r="F110" s="208" t="s">
        <v>164</v>
      </c>
      <c r="G110" s="209" t="s">
        <v>131</v>
      </c>
      <c r="H110" s="210">
        <v>40</v>
      </c>
      <c r="I110" s="211"/>
      <c r="J110" s="212">
        <f>ROUND(I110*H110,2)</f>
        <v>0</v>
      </c>
      <c r="K110" s="208" t="s">
        <v>165</v>
      </c>
      <c r="L110" s="46"/>
      <c r="M110" s="213" t="s">
        <v>19</v>
      </c>
      <c r="N110" s="214" t="s">
        <v>43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6.0000000000000002E-05</v>
      </c>
      <c r="T110" s="216">
        <f>S110*H110</f>
        <v>0.0024000000000000002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133</v>
      </c>
      <c r="AT110" s="217" t="s">
        <v>128</v>
      </c>
      <c r="AU110" s="217" t="s">
        <v>82</v>
      </c>
      <c r="AY110" s="19" t="s">
        <v>125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80</v>
      </c>
      <c r="BK110" s="218">
        <f>ROUND(I110*H110,2)</f>
        <v>0</v>
      </c>
      <c r="BL110" s="19" t="s">
        <v>133</v>
      </c>
      <c r="BM110" s="217" t="s">
        <v>166</v>
      </c>
    </row>
    <row r="111" s="2" customFormat="1">
      <c r="A111" s="40"/>
      <c r="B111" s="41"/>
      <c r="C111" s="42"/>
      <c r="D111" s="219" t="s">
        <v>135</v>
      </c>
      <c r="E111" s="42"/>
      <c r="F111" s="220" t="s">
        <v>167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135</v>
      </c>
      <c r="AU111" s="19" t="s">
        <v>82</v>
      </c>
    </row>
    <row r="112" s="13" customFormat="1">
      <c r="A112" s="13"/>
      <c r="B112" s="226"/>
      <c r="C112" s="227"/>
      <c r="D112" s="219" t="s">
        <v>139</v>
      </c>
      <c r="E112" s="228" t="s">
        <v>19</v>
      </c>
      <c r="F112" s="229" t="s">
        <v>168</v>
      </c>
      <c r="G112" s="227"/>
      <c r="H112" s="230">
        <v>40</v>
      </c>
      <c r="I112" s="231"/>
      <c r="J112" s="227"/>
      <c r="K112" s="227"/>
      <c r="L112" s="232"/>
      <c r="M112" s="233"/>
      <c r="N112" s="234"/>
      <c r="O112" s="234"/>
      <c r="P112" s="234"/>
      <c r="Q112" s="234"/>
      <c r="R112" s="234"/>
      <c r="S112" s="234"/>
      <c r="T112" s="235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6" t="s">
        <v>139</v>
      </c>
      <c r="AU112" s="236" t="s">
        <v>82</v>
      </c>
      <c r="AV112" s="13" t="s">
        <v>82</v>
      </c>
      <c r="AW112" s="13" t="s">
        <v>33</v>
      </c>
      <c r="AX112" s="13" t="s">
        <v>80</v>
      </c>
      <c r="AY112" s="236" t="s">
        <v>125</v>
      </c>
    </row>
    <row r="113" s="2" customFormat="1" ht="24.15" customHeight="1">
      <c r="A113" s="40"/>
      <c r="B113" s="41"/>
      <c r="C113" s="206" t="s">
        <v>126</v>
      </c>
      <c r="D113" s="206" t="s">
        <v>128</v>
      </c>
      <c r="E113" s="207" t="s">
        <v>169</v>
      </c>
      <c r="F113" s="208" t="s">
        <v>170</v>
      </c>
      <c r="G113" s="209" t="s">
        <v>131</v>
      </c>
      <c r="H113" s="210">
        <v>264.48000000000002</v>
      </c>
      <c r="I113" s="211"/>
      <c r="J113" s="212">
        <f>ROUND(I113*H113,2)</f>
        <v>0</v>
      </c>
      <c r="K113" s="208" t="s">
        <v>132</v>
      </c>
      <c r="L113" s="46"/>
      <c r="M113" s="213" t="s">
        <v>19</v>
      </c>
      <c r="N113" s="214" t="s">
        <v>43</v>
      </c>
      <c r="O113" s="86"/>
      <c r="P113" s="215">
        <f>O113*H113</f>
        <v>0</v>
      </c>
      <c r="Q113" s="215">
        <v>2.0000000000000002E-05</v>
      </c>
      <c r="R113" s="215">
        <f>Q113*H113</f>
        <v>0.0052896000000000011</v>
      </c>
      <c r="S113" s="215">
        <v>1.0000000000000001E-05</v>
      </c>
      <c r="T113" s="216">
        <f>S113*H113</f>
        <v>0.0026448000000000005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133</v>
      </c>
      <c r="AT113" s="217" t="s">
        <v>128</v>
      </c>
      <c r="AU113" s="217" t="s">
        <v>82</v>
      </c>
      <c r="AY113" s="19" t="s">
        <v>125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80</v>
      </c>
      <c r="BK113" s="218">
        <f>ROUND(I113*H113,2)</f>
        <v>0</v>
      </c>
      <c r="BL113" s="19" t="s">
        <v>133</v>
      </c>
      <c r="BM113" s="217" t="s">
        <v>171</v>
      </c>
    </row>
    <row r="114" s="2" customFormat="1">
      <c r="A114" s="40"/>
      <c r="B114" s="41"/>
      <c r="C114" s="42"/>
      <c r="D114" s="219" t="s">
        <v>135</v>
      </c>
      <c r="E114" s="42"/>
      <c r="F114" s="220" t="s">
        <v>172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135</v>
      </c>
      <c r="AU114" s="19" t="s">
        <v>82</v>
      </c>
    </row>
    <row r="115" s="2" customFormat="1">
      <c r="A115" s="40"/>
      <c r="B115" s="41"/>
      <c r="C115" s="42"/>
      <c r="D115" s="224" t="s">
        <v>137</v>
      </c>
      <c r="E115" s="42"/>
      <c r="F115" s="225" t="s">
        <v>173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137</v>
      </c>
      <c r="AU115" s="19" t="s">
        <v>82</v>
      </c>
    </row>
    <row r="116" s="13" customFormat="1">
      <c r="A116" s="13"/>
      <c r="B116" s="226"/>
      <c r="C116" s="227"/>
      <c r="D116" s="219" t="s">
        <v>139</v>
      </c>
      <c r="E116" s="228" t="s">
        <v>19</v>
      </c>
      <c r="F116" s="229" t="s">
        <v>174</v>
      </c>
      <c r="G116" s="227"/>
      <c r="H116" s="230">
        <v>139.19999999999999</v>
      </c>
      <c r="I116" s="231"/>
      <c r="J116" s="227"/>
      <c r="K116" s="227"/>
      <c r="L116" s="232"/>
      <c r="M116" s="233"/>
      <c r="N116" s="234"/>
      <c r="O116" s="234"/>
      <c r="P116" s="234"/>
      <c r="Q116" s="234"/>
      <c r="R116" s="234"/>
      <c r="S116" s="234"/>
      <c r="T116" s="235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6" t="s">
        <v>139</v>
      </c>
      <c r="AU116" s="236" t="s">
        <v>82</v>
      </c>
      <c r="AV116" s="13" t="s">
        <v>82</v>
      </c>
      <c r="AW116" s="13" t="s">
        <v>33</v>
      </c>
      <c r="AX116" s="13" t="s">
        <v>72</v>
      </c>
      <c r="AY116" s="236" t="s">
        <v>125</v>
      </c>
    </row>
    <row r="117" s="13" customFormat="1">
      <c r="A117" s="13"/>
      <c r="B117" s="226"/>
      <c r="C117" s="227"/>
      <c r="D117" s="219" t="s">
        <v>139</v>
      </c>
      <c r="E117" s="228" t="s">
        <v>19</v>
      </c>
      <c r="F117" s="229" t="s">
        <v>175</v>
      </c>
      <c r="G117" s="227"/>
      <c r="H117" s="230">
        <v>125.28</v>
      </c>
      <c r="I117" s="231"/>
      <c r="J117" s="227"/>
      <c r="K117" s="227"/>
      <c r="L117" s="232"/>
      <c r="M117" s="233"/>
      <c r="N117" s="234"/>
      <c r="O117" s="234"/>
      <c r="P117" s="234"/>
      <c r="Q117" s="234"/>
      <c r="R117" s="234"/>
      <c r="S117" s="234"/>
      <c r="T117" s="235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6" t="s">
        <v>139</v>
      </c>
      <c r="AU117" s="236" t="s">
        <v>82</v>
      </c>
      <c r="AV117" s="13" t="s">
        <v>82</v>
      </c>
      <c r="AW117" s="13" t="s">
        <v>33</v>
      </c>
      <c r="AX117" s="13" t="s">
        <v>72</v>
      </c>
      <c r="AY117" s="236" t="s">
        <v>125</v>
      </c>
    </row>
    <row r="118" s="14" customFormat="1">
      <c r="A118" s="14"/>
      <c r="B118" s="237"/>
      <c r="C118" s="238"/>
      <c r="D118" s="219" t="s">
        <v>139</v>
      </c>
      <c r="E118" s="239" t="s">
        <v>19</v>
      </c>
      <c r="F118" s="240" t="s">
        <v>155</v>
      </c>
      <c r="G118" s="238"/>
      <c r="H118" s="241">
        <v>264.48000000000002</v>
      </c>
      <c r="I118" s="242"/>
      <c r="J118" s="238"/>
      <c r="K118" s="238"/>
      <c r="L118" s="243"/>
      <c r="M118" s="244"/>
      <c r="N118" s="245"/>
      <c r="O118" s="245"/>
      <c r="P118" s="245"/>
      <c r="Q118" s="245"/>
      <c r="R118" s="245"/>
      <c r="S118" s="245"/>
      <c r="T118" s="246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7" t="s">
        <v>139</v>
      </c>
      <c r="AU118" s="247" t="s">
        <v>82</v>
      </c>
      <c r="AV118" s="14" t="s">
        <v>133</v>
      </c>
      <c r="AW118" s="14" t="s">
        <v>33</v>
      </c>
      <c r="AX118" s="14" t="s">
        <v>80</v>
      </c>
      <c r="AY118" s="247" t="s">
        <v>125</v>
      </c>
    </row>
    <row r="119" s="2" customFormat="1" ht="16.5" customHeight="1">
      <c r="A119" s="40"/>
      <c r="B119" s="41"/>
      <c r="C119" s="206" t="s">
        <v>176</v>
      </c>
      <c r="D119" s="206" t="s">
        <v>128</v>
      </c>
      <c r="E119" s="207" t="s">
        <v>177</v>
      </c>
      <c r="F119" s="208" t="s">
        <v>178</v>
      </c>
      <c r="G119" s="209" t="s">
        <v>131</v>
      </c>
      <c r="H119" s="210">
        <v>11.15</v>
      </c>
      <c r="I119" s="211"/>
      <c r="J119" s="212">
        <f>ROUND(I119*H119,2)</f>
        <v>0</v>
      </c>
      <c r="K119" s="208" t="s">
        <v>132</v>
      </c>
      <c r="L119" s="46"/>
      <c r="M119" s="213" t="s">
        <v>19</v>
      </c>
      <c r="N119" s="214" t="s">
        <v>43</v>
      </c>
      <c r="O119" s="86"/>
      <c r="P119" s="215">
        <f>O119*H119</f>
        <v>0</v>
      </c>
      <c r="Q119" s="215">
        <v>0.016070000000000001</v>
      </c>
      <c r="R119" s="215">
        <f>Q119*H119</f>
        <v>0.17918050000000002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133</v>
      </c>
      <c r="AT119" s="217" t="s">
        <v>128</v>
      </c>
      <c r="AU119" s="217" t="s">
        <v>82</v>
      </c>
      <c r="AY119" s="19" t="s">
        <v>125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80</v>
      </c>
      <c r="BK119" s="218">
        <f>ROUND(I119*H119,2)</f>
        <v>0</v>
      </c>
      <c r="BL119" s="19" t="s">
        <v>133</v>
      </c>
      <c r="BM119" s="217" t="s">
        <v>179</v>
      </c>
    </row>
    <row r="120" s="2" customFormat="1">
      <c r="A120" s="40"/>
      <c r="B120" s="41"/>
      <c r="C120" s="42"/>
      <c r="D120" s="219" t="s">
        <v>135</v>
      </c>
      <c r="E120" s="42"/>
      <c r="F120" s="220" t="s">
        <v>180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135</v>
      </c>
      <c r="AU120" s="19" t="s">
        <v>82</v>
      </c>
    </row>
    <row r="121" s="2" customFormat="1">
      <c r="A121" s="40"/>
      <c r="B121" s="41"/>
      <c r="C121" s="42"/>
      <c r="D121" s="224" t="s">
        <v>137</v>
      </c>
      <c r="E121" s="42"/>
      <c r="F121" s="225" t="s">
        <v>181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137</v>
      </c>
      <c r="AU121" s="19" t="s">
        <v>82</v>
      </c>
    </row>
    <row r="122" s="15" customFormat="1">
      <c r="A122" s="15"/>
      <c r="B122" s="248"/>
      <c r="C122" s="249"/>
      <c r="D122" s="219" t="s">
        <v>139</v>
      </c>
      <c r="E122" s="250" t="s">
        <v>19</v>
      </c>
      <c r="F122" s="251" t="s">
        <v>182</v>
      </c>
      <c r="G122" s="249"/>
      <c r="H122" s="250" t="s">
        <v>19</v>
      </c>
      <c r="I122" s="252"/>
      <c r="J122" s="249"/>
      <c r="K122" s="249"/>
      <c r="L122" s="253"/>
      <c r="M122" s="254"/>
      <c r="N122" s="255"/>
      <c r="O122" s="255"/>
      <c r="P122" s="255"/>
      <c r="Q122" s="255"/>
      <c r="R122" s="255"/>
      <c r="S122" s="255"/>
      <c r="T122" s="256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57" t="s">
        <v>139</v>
      </c>
      <c r="AU122" s="257" t="s">
        <v>82</v>
      </c>
      <c r="AV122" s="15" t="s">
        <v>80</v>
      </c>
      <c r="AW122" s="15" t="s">
        <v>33</v>
      </c>
      <c r="AX122" s="15" t="s">
        <v>72</v>
      </c>
      <c r="AY122" s="257" t="s">
        <v>125</v>
      </c>
    </row>
    <row r="123" s="13" customFormat="1">
      <c r="A123" s="13"/>
      <c r="B123" s="226"/>
      <c r="C123" s="227"/>
      <c r="D123" s="219" t="s">
        <v>139</v>
      </c>
      <c r="E123" s="228" t="s">
        <v>19</v>
      </c>
      <c r="F123" s="229" t="s">
        <v>183</v>
      </c>
      <c r="G123" s="227"/>
      <c r="H123" s="230">
        <v>5.5499999999999998</v>
      </c>
      <c r="I123" s="231"/>
      <c r="J123" s="227"/>
      <c r="K123" s="227"/>
      <c r="L123" s="232"/>
      <c r="M123" s="233"/>
      <c r="N123" s="234"/>
      <c r="O123" s="234"/>
      <c r="P123" s="234"/>
      <c r="Q123" s="234"/>
      <c r="R123" s="234"/>
      <c r="S123" s="234"/>
      <c r="T123" s="235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6" t="s">
        <v>139</v>
      </c>
      <c r="AU123" s="236" t="s">
        <v>82</v>
      </c>
      <c r="AV123" s="13" t="s">
        <v>82</v>
      </c>
      <c r="AW123" s="13" t="s">
        <v>33</v>
      </c>
      <c r="AX123" s="13" t="s">
        <v>72</v>
      </c>
      <c r="AY123" s="236" t="s">
        <v>125</v>
      </c>
    </row>
    <row r="124" s="13" customFormat="1">
      <c r="A124" s="13"/>
      <c r="B124" s="226"/>
      <c r="C124" s="227"/>
      <c r="D124" s="219" t="s">
        <v>139</v>
      </c>
      <c r="E124" s="228" t="s">
        <v>19</v>
      </c>
      <c r="F124" s="229" t="s">
        <v>184</v>
      </c>
      <c r="G124" s="227"/>
      <c r="H124" s="230">
        <v>5.5999999999999996</v>
      </c>
      <c r="I124" s="231"/>
      <c r="J124" s="227"/>
      <c r="K124" s="227"/>
      <c r="L124" s="232"/>
      <c r="M124" s="233"/>
      <c r="N124" s="234"/>
      <c r="O124" s="234"/>
      <c r="P124" s="234"/>
      <c r="Q124" s="234"/>
      <c r="R124" s="234"/>
      <c r="S124" s="234"/>
      <c r="T124" s="235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6" t="s">
        <v>139</v>
      </c>
      <c r="AU124" s="236" t="s">
        <v>82</v>
      </c>
      <c r="AV124" s="13" t="s">
        <v>82</v>
      </c>
      <c r="AW124" s="13" t="s">
        <v>33</v>
      </c>
      <c r="AX124" s="13" t="s">
        <v>72</v>
      </c>
      <c r="AY124" s="236" t="s">
        <v>125</v>
      </c>
    </row>
    <row r="125" s="14" customFormat="1">
      <c r="A125" s="14"/>
      <c r="B125" s="237"/>
      <c r="C125" s="238"/>
      <c r="D125" s="219" t="s">
        <v>139</v>
      </c>
      <c r="E125" s="239" t="s">
        <v>19</v>
      </c>
      <c r="F125" s="240" t="s">
        <v>155</v>
      </c>
      <c r="G125" s="238"/>
      <c r="H125" s="241">
        <v>11.15</v>
      </c>
      <c r="I125" s="242"/>
      <c r="J125" s="238"/>
      <c r="K125" s="238"/>
      <c r="L125" s="243"/>
      <c r="M125" s="244"/>
      <c r="N125" s="245"/>
      <c r="O125" s="245"/>
      <c r="P125" s="245"/>
      <c r="Q125" s="245"/>
      <c r="R125" s="245"/>
      <c r="S125" s="245"/>
      <c r="T125" s="246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7" t="s">
        <v>139</v>
      </c>
      <c r="AU125" s="247" t="s">
        <v>82</v>
      </c>
      <c r="AV125" s="14" t="s">
        <v>133</v>
      </c>
      <c r="AW125" s="14" t="s">
        <v>33</v>
      </c>
      <c r="AX125" s="14" t="s">
        <v>80</v>
      </c>
      <c r="AY125" s="247" t="s">
        <v>125</v>
      </c>
    </row>
    <row r="126" s="2" customFormat="1" ht="16.5" customHeight="1">
      <c r="A126" s="40"/>
      <c r="B126" s="41"/>
      <c r="C126" s="206" t="s">
        <v>185</v>
      </c>
      <c r="D126" s="206" t="s">
        <v>128</v>
      </c>
      <c r="E126" s="207" t="s">
        <v>186</v>
      </c>
      <c r="F126" s="208" t="s">
        <v>187</v>
      </c>
      <c r="G126" s="209" t="s">
        <v>131</v>
      </c>
      <c r="H126" s="210">
        <v>11.15</v>
      </c>
      <c r="I126" s="211"/>
      <c r="J126" s="212">
        <f>ROUND(I126*H126,2)</f>
        <v>0</v>
      </c>
      <c r="K126" s="208" t="s">
        <v>132</v>
      </c>
      <c r="L126" s="46"/>
      <c r="M126" s="213" t="s">
        <v>19</v>
      </c>
      <c r="N126" s="214" t="s">
        <v>43</v>
      </c>
      <c r="O126" s="86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133</v>
      </c>
      <c r="AT126" s="217" t="s">
        <v>128</v>
      </c>
      <c r="AU126" s="217" t="s">
        <v>82</v>
      </c>
      <c r="AY126" s="19" t="s">
        <v>125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80</v>
      </c>
      <c r="BK126" s="218">
        <f>ROUND(I126*H126,2)</f>
        <v>0</v>
      </c>
      <c r="BL126" s="19" t="s">
        <v>133</v>
      </c>
      <c r="BM126" s="217" t="s">
        <v>188</v>
      </c>
    </row>
    <row r="127" s="2" customFormat="1">
      <c r="A127" s="40"/>
      <c r="B127" s="41"/>
      <c r="C127" s="42"/>
      <c r="D127" s="219" t="s">
        <v>135</v>
      </c>
      <c r="E127" s="42"/>
      <c r="F127" s="220" t="s">
        <v>189</v>
      </c>
      <c r="G127" s="42"/>
      <c r="H127" s="42"/>
      <c r="I127" s="221"/>
      <c r="J127" s="42"/>
      <c r="K127" s="42"/>
      <c r="L127" s="46"/>
      <c r="M127" s="222"/>
      <c r="N127" s="223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135</v>
      </c>
      <c r="AU127" s="19" t="s">
        <v>82</v>
      </c>
    </row>
    <row r="128" s="2" customFormat="1">
      <c r="A128" s="40"/>
      <c r="B128" s="41"/>
      <c r="C128" s="42"/>
      <c r="D128" s="224" t="s">
        <v>137</v>
      </c>
      <c r="E128" s="42"/>
      <c r="F128" s="225" t="s">
        <v>190</v>
      </c>
      <c r="G128" s="42"/>
      <c r="H128" s="42"/>
      <c r="I128" s="221"/>
      <c r="J128" s="42"/>
      <c r="K128" s="42"/>
      <c r="L128" s="46"/>
      <c r="M128" s="222"/>
      <c r="N128" s="223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137</v>
      </c>
      <c r="AU128" s="19" t="s">
        <v>82</v>
      </c>
    </row>
    <row r="129" s="2" customFormat="1" ht="24.15" customHeight="1">
      <c r="A129" s="40"/>
      <c r="B129" s="41"/>
      <c r="C129" s="206" t="s">
        <v>191</v>
      </c>
      <c r="D129" s="206" t="s">
        <v>128</v>
      </c>
      <c r="E129" s="207" t="s">
        <v>192</v>
      </c>
      <c r="F129" s="208" t="s">
        <v>193</v>
      </c>
      <c r="G129" s="209" t="s">
        <v>131</v>
      </c>
      <c r="H129" s="210">
        <v>145.84</v>
      </c>
      <c r="I129" s="211"/>
      <c r="J129" s="212">
        <f>ROUND(I129*H129,2)</f>
        <v>0</v>
      </c>
      <c r="K129" s="208" t="s">
        <v>165</v>
      </c>
      <c r="L129" s="46"/>
      <c r="M129" s="213" t="s">
        <v>19</v>
      </c>
      <c r="N129" s="214" t="s">
        <v>43</v>
      </c>
      <c r="O129" s="86"/>
      <c r="P129" s="215">
        <f>O129*H129</f>
        <v>0</v>
      </c>
      <c r="Q129" s="215">
        <v>0.185</v>
      </c>
      <c r="R129" s="215">
        <f>Q129*H129</f>
        <v>26.980399999999999</v>
      </c>
      <c r="S129" s="215">
        <v>0</v>
      </c>
      <c r="T129" s="216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7" t="s">
        <v>133</v>
      </c>
      <c r="AT129" s="217" t="s">
        <v>128</v>
      </c>
      <c r="AU129" s="217" t="s">
        <v>82</v>
      </c>
      <c r="AY129" s="19" t="s">
        <v>125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9" t="s">
        <v>80</v>
      </c>
      <c r="BK129" s="218">
        <f>ROUND(I129*H129,2)</f>
        <v>0</v>
      </c>
      <c r="BL129" s="19" t="s">
        <v>133</v>
      </c>
      <c r="BM129" s="217" t="s">
        <v>194</v>
      </c>
    </row>
    <row r="130" s="2" customFormat="1">
      <c r="A130" s="40"/>
      <c r="B130" s="41"/>
      <c r="C130" s="42"/>
      <c r="D130" s="219" t="s">
        <v>135</v>
      </c>
      <c r="E130" s="42"/>
      <c r="F130" s="220" t="s">
        <v>195</v>
      </c>
      <c r="G130" s="42"/>
      <c r="H130" s="42"/>
      <c r="I130" s="221"/>
      <c r="J130" s="42"/>
      <c r="K130" s="42"/>
      <c r="L130" s="46"/>
      <c r="M130" s="222"/>
      <c r="N130" s="223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135</v>
      </c>
      <c r="AU130" s="19" t="s">
        <v>82</v>
      </c>
    </row>
    <row r="131" s="15" customFormat="1">
      <c r="A131" s="15"/>
      <c r="B131" s="248"/>
      <c r="C131" s="249"/>
      <c r="D131" s="219" t="s">
        <v>139</v>
      </c>
      <c r="E131" s="250" t="s">
        <v>19</v>
      </c>
      <c r="F131" s="251" t="s">
        <v>196</v>
      </c>
      <c r="G131" s="249"/>
      <c r="H131" s="250" t="s">
        <v>19</v>
      </c>
      <c r="I131" s="252"/>
      <c r="J131" s="249"/>
      <c r="K131" s="249"/>
      <c r="L131" s="253"/>
      <c r="M131" s="254"/>
      <c r="N131" s="255"/>
      <c r="O131" s="255"/>
      <c r="P131" s="255"/>
      <c r="Q131" s="255"/>
      <c r="R131" s="255"/>
      <c r="S131" s="255"/>
      <c r="T131" s="256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57" t="s">
        <v>139</v>
      </c>
      <c r="AU131" s="257" t="s">
        <v>82</v>
      </c>
      <c r="AV131" s="15" t="s">
        <v>80</v>
      </c>
      <c r="AW131" s="15" t="s">
        <v>33</v>
      </c>
      <c r="AX131" s="15" t="s">
        <v>72</v>
      </c>
      <c r="AY131" s="257" t="s">
        <v>125</v>
      </c>
    </row>
    <row r="132" s="13" customFormat="1">
      <c r="A132" s="13"/>
      <c r="B132" s="226"/>
      <c r="C132" s="227"/>
      <c r="D132" s="219" t="s">
        <v>139</v>
      </c>
      <c r="E132" s="228" t="s">
        <v>19</v>
      </c>
      <c r="F132" s="229" t="s">
        <v>197</v>
      </c>
      <c r="G132" s="227"/>
      <c r="H132" s="230">
        <v>71.849999999999994</v>
      </c>
      <c r="I132" s="231"/>
      <c r="J132" s="227"/>
      <c r="K132" s="227"/>
      <c r="L132" s="232"/>
      <c r="M132" s="233"/>
      <c r="N132" s="234"/>
      <c r="O132" s="234"/>
      <c r="P132" s="234"/>
      <c r="Q132" s="234"/>
      <c r="R132" s="234"/>
      <c r="S132" s="234"/>
      <c r="T132" s="23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6" t="s">
        <v>139</v>
      </c>
      <c r="AU132" s="236" t="s">
        <v>82</v>
      </c>
      <c r="AV132" s="13" t="s">
        <v>82</v>
      </c>
      <c r="AW132" s="13" t="s">
        <v>33</v>
      </c>
      <c r="AX132" s="13" t="s">
        <v>72</v>
      </c>
      <c r="AY132" s="236" t="s">
        <v>125</v>
      </c>
    </row>
    <row r="133" s="13" customFormat="1">
      <c r="A133" s="13"/>
      <c r="B133" s="226"/>
      <c r="C133" s="227"/>
      <c r="D133" s="219" t="s">
        <v>139</v>
      </c>
      <c r="E133" s="228" t="s">
        <v>19</v>
      </c>
      <c r="F133" s="229" t="s">
        <v>198</v>
      </c>
      <c r="G133" s="227"/>
      <c r="H133" s="230">
        <v>73.989999999999995</v>
      </c>
      <c r="I133" s="231"/>
      <c r="J133" s="227"/>
      <c r="K133" s="227"/>
      <c r="L133" s="232"/>
      <c r="M133" s="233"/>
      <c r="N133" s="234"/>
      <c r="O133" s="234"/>
      <c r="P133" s="234"/>
      <c r="Q133" s="234"/>
      <c r="R133" s="234"/>
      <c r="S133" s="234"/>
      <c r="T133" s="23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6" t="s">
        <v>139</v>
      </c>
      <c r="AU133" s="236" t="s">
        <v>82</v>
      </c>
      <c r="AV133" s="13" t="s">
        <v>82</v>
      </c>
      <c r="AW133" s="13" t="s">
        <v>33</v>
      </c>
      <c r="AX133" s="13" t="s">
        <v>72</v>
      </c>
      <c r="AY133" s="236" t="s">
        <v>125</v>
      </c>
    </row>
    <row r="134" s="14" customFormat="1">
      <c r="A134" s="14"/>
      <c r="B134" s="237"/>
      <c r="C134" s="238"/>
      <c r="D134" s="219" t="s">
        <v>139</v>
      </c>
      <c r="E134" s="239" t="s">
        <v>19</v>
      </c>
      <c r="F134" s="240" t="s">
        <v>155</v>
      </c>
      <c r="G134" s="238"/>
      <c r="H134" s="241">
        <v>145.84</v>
      </c>
      <c r="I134" s="242"/>
      <c r="J134" s="238"/>
      <c r="K134" s="238"/>
      <c r="L134" s="243"/>
      <c r="M134" s="244"/>
      <c r="N134" s="245"/>
      <c r="O134" s="245"/>
      <c r="P134" s="245"/>
      <c r="Q134" s="245"/>
      <c r="R134" s="245"/>
      <c r="S134" s="245"/>
      <c r="T134" s="246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7" t="s">
        <v>139</v>
      </c>
      <c r="AU134" s="247" t="s">
        <v>82</v>
      </c>
      <c r="AV134" s="14" t="s">
        <v>133</v>
      </c>
      <c r="AW134" s="14" t="s">
        <v>33</v>
      </c>
      <c r="AX134" s="14" t="s">
        <v>80</v>
      </c>
      <c r="AY134" s="247" t="s">
        <v>125</v>
      </c>
    </row>
    <row r="135" s="2" customFormat="1" ht="33" customHeight="1">
      <c r="A135" s="40"/>
      <c r="B135" s="41"/>
      <c r="C135" s="206" t="s">
        <v>199</v>
      </c>
      <c r="D135" s="206" t="s">
        <v>128</v>
      </c>
      <c r="E135" s="207" t="s">
        <v>200</v>
      </c>
      <c r="F135" s="208" t="s">
        <v>201</v>
      </c>
      <c r="G135" s="209" t="s">
        <v>150</v>
      </c>
      <c r="H135" s="210">
        <v>162.22</v>
      </c>
      <c r="I135" s="211"/>
      <c r="J135" s="212">
        <f>ROUND(I135*H135,2)</f>
        <v>0</v>
      </c>
      <c r="K135" s="208" t="s">
        <v>132</v>
      </c>
      <c r="L135" s="46"/>
      <c r="M135" s="213" t="s">
        <v>19</v>
      </c>
      <c r="N135" s="214" t="s">
        <v>43</v>
      </c>
      <c r="O135" s="86"/>
      <c r="P135" s="215">
        <f>O135*H135</f>
        <v>0</v>
      </c>
      <c r="Q135" s="215">
        <v>2.0000000000000002E-05</v>
      </c>
      <c r="R135" s="215">
        <f>Q135*H135</f>
        <v>0.0032444000000000001</v>
      </c>
      <c r="S135" s="215">
        <v>0</v>
      </c>
      <c r="T135" s="216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7" t="s">
        <v>133</v>
      </c>
      <c r="AT135" s="217" t="s">
        <v>128</v>
      </c>
      <c r="AU135" s="217" t="s">
        <v>82</v>
      </c>
      <c r="AY135" s="19" t="s">
        <v>125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9" t="s">
        <v>80</v>
      </c>
      <c r="BK135" s="218">
        <f>ROUND(I135*H135,2)</f>
        <v>0</v>
      </c>
      <c r="BL135" s="19" t="s">
        <v>133</v>
      </c>
      <c r="BM135" s="217" t="s">
        <v>202</v>
      </c>
    </row>
    <row r="136" s="2" customFormat="1">
      <c r="A136" s="40"/>
      <c r="B136" s="41"/>
      <c r="C136" s="42"/>
      <c r="D136" s="219" t="s">
        <v>135</v>
      </c>
      <c r="E136" s="42"/>
      <c r="F136" s="220" t="s">
        <v>203</v>
      </c>
      <c r="G136" s="42"/>
      <c r="H136" s="42"/>
      <c r="I136" s="221"/>
      <c r="J136" s="42"/>
      <c r="K136" s="42"/>
      <c r="L136" s="46"/>
      <c r="M136" s="222"/>
      <c r="N136" s="223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135</v>
      </c>
      <c r="AU136" s="19" t="s">
        <v>82</v>
      </c>
    </row>
    <row r="137" s="2" customFormat="1">
      <c r="A137" s="40"/>
      <c r="B137" s="41"/>
      <c r="C137" s="42"/>
      <c r="D137" s="224" t="s">
        <v>137</v>
      </c>
      <c r="E137" s="42"/>
      <c r="F137" s="225" t="s">
        <v>204</v>
      </c>
      <c r="G137" s="42"/>
      <c r="H137" s="42"/>
      <c r="I137" s="221"/>
      <c r="J137" s="42"/>
      <c r="K137" s="42"/>
      <c r="L137" s="46"/>
      <c r="M137" s="222"/>
      <c r="N137" s="223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137</v>
      </c>
      <c r="AU137" s="19" t="s">
        <v>82</v>
      </c>
    </row>
    <row r="138" s="13" customFormat="1">
      <c r="A138" s="13"/>
      <c r="B138" s="226"/>
      <c r="C138" s="227"/>
      <c r="D138" s="219" t="s">
        <v>139</v>
      </c>
      <c r="E138" s="228" t="s">
        <v>19</v>
      </c>
      <c r="F138" s="229" t="s">
        <v>205</v>
      </c>
      <c r="G138" s="227"/>
      <c r="H138" s="230">
        <v>93.900000000000006</v>
      </c>
      <c r="I138" s="231"/>
      <c r="J138" s="227"/>
      <c r="K138" s="227"/>
      <c r="L138" s="232"/>
      <c r="M138" s="233"/>
      <c r="N138" s="234"/>
      <c r="O138" s="234"/>
      <c r="P138" s="234"/>
      <c r="Q138" s="234"/>
      <c r="R138" s="234"/>
      <c r="S138" s="234"/>
      <c r="T138" s="23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6" t="s">
        <v>139</v>
      </c>
      <c r="AU138" s="236" t="s">
        <v>82</v>
      </c>
      <c r="AV138" s="13" t="s">
        <v>82</v>
      </c>
      <c r="AW138" s="13" t="s">
        <v>33</v>
      </c>
      <c r="AX138" s="13" t="s">
        <v>72</v>
      </c>
      <c r="AY138" s="236" t="s">
        <v>125</v>
      </c>
    </row>
    <row r="139" s="13" customFormat="1">
      <c r="A139" s="13"/>
      <c r="B139" s="226"/>
      <c r="C139" s="227"/>
      <c r="D139" s="219" t="s">
        <v>139</v>
      </c>
      <c r="E139" s="228" t="s">
        <v>19</v>
      </c>
      <c r="F139" s="229" t="s">
        <v>206</v>
      </c>
      <c r="G139" s="227"/>
      <c r="H139" s="230">
        <v>68.319999999999993</v>
      </c>
      <c r="I139" s="231"/>
      <c r="J139" s="227"/>
      <c r="K139" s="227"/>
      <c r="L139" s="232"/>
      <c r="M139" s="233"/>
      <c r="N139" s="234"/>
      <c r="O139" s="234"/>
      <c r="P139" s="234"/>
      <c r="Q139" s="234"/>
      <c r="R139" s="234"/>
      <c r="S139" s="234"/>
      <c r="T139" s="23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6" t="s">
        <v>139</v>
      </c>
      <c r="AU139" s="236" t="s">
        <v>82</v>
      </c>
      <c r="AV139" s="13" t="s">
        <v>82</v>
      </c>
      <c r="AW139" s="13" t="s">
        <v>33</v>
      </c>
      <c r="AX139" s="13" t="s">
        <v>72</v>
      </c>
      <c r="AY139" s="236" t="s">
        <v>125</v>
      </c>
    </row>
    <row r="140" s="14" customFormat="1">
      <c r="A140" s="14"/>
      <c r="B140" s="237"/>
      <c r="C140" s="238"/>
      <c r="D140" s="219" t="s">
        <v>139</v>
      </c>
      <c r="E140" s="239" t="s">
        <v>19</v>
      </c>
      <c r="F140" s="240" t="s">
        <v>155</v>
      </c>
      <c r="G140" s="238"/>
      <c r="H140" s="241">
        <v>162.22</v>
      </c>
      <c r="I140" s="242"/>
      <c r="J140" s="238"/>
      <c r="K140" s="238"/>
      <c r="L140" s="243"/>
      <c r="M140" s="244"/>
      <c r="N140" s="245"/>
      <c r="O140" s="245"/>
      <c r="P140" s="245"/>
      <c r="Q140" s="245"/>
      <c r="R140" s="245"/>
      <c r="S140" s="245"/>
      <c r="T140" s="246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7" t="s">
        <v>139</v>
      </c>
      <c r="AU140" s="247" t="s">
        <v>82</v>
      </c>
      <c r="AV140" s="14" t="s">
        <v>133</v>
      </c>
      <c r="AW140" s="14" t="s">
        <v>33</v>
      </c>
      <c r="AX140" s="14" t="s">
        <v>80</v>
      </c>
      <c r="AY140" s="247" t="s">
        <v>125</v>
      </c>
    </row>
    <row r="141" s="12" customFormat="1" ht="22.8" customHeight="1">
      <c r="A141" s="12"/>
      <c r="B141" s="190"/>
      <c r="C141" s="191"/>
      <c r="D141" s="192" t="s">
        <v>71</v>
      </c>
      <c r="E141" s="204" t="s">
        <v>191</v>
      </c>
      <c r="F141" s="204" t="s">
        <v>207</v>
      </c>
      <c r="G141" s="191"/>
      <c r="H141" s="191"/>
      <c r="I141" s="194"/>
      <c r="J141" s="205">
        <f>BK141</f>
        <v>0</v>
      </c>
      <c r="K141" s="191"/>
      <c r="L141" s="196"/>
      <c r="M141" s="197"/>
      <c r="N141" s="198"/>
      <c r="O141" s="198"/>
      <c r="P141" s="199">
        <f>SUM(P142:P209)</f>
        <v>0</v>
      </c>
      <c r="Q141" s="198"/>
      <c r="R141" s="199">
        <f>SUM(R142:R209)</f>
        <v>0.31206400000000001</v>
      </c>
      <c r="S141" s="198"/>
      <c r="T141" s="200">
        <f>SUM(T142:T209)</f>
        <v>31.319880000000005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1" t="s">
        <v>80</v>
      </c>
      <c r="AT141" s="202" t="s">
        <v>71</v>
      </c>
      <c r="AU141" s="202" t="s">
        <v>80</v>
      </c>
      <c r="AY141" s="201" t="s">
        <v>125</v>
      </c>
      <c r="BK141" s="203">
        <f>SUM(BK142:BK209)</f>
        <v>0</v>
      </c>
    </row>
    <row r="142" s="2" customFormat="1" ht="37.8" customHeight="1">
      <c r="A142" s="40"/>
      <c r="B142" s="41"/>
      <c r="C142" s="206" t="s">
        <v>208</v>
      </c>
      <c r="D142" s="206" t="s">
        <v>128</v>
      </c>
      <c r="E142" s="207" t="s">
        <v>209</v>
      </c>
      <c r="F142" s="208" t="s">
        <v>210</v>
      </c>
      <c r="G142" s="209" t="s">
        <v>131</v>
      </c>
      <c r="H142" s="210">
        <v>396</v>
      </c>
      <c r="I142" s="211"/>
      <c r="J142" s="212">
        <f>ROUND(I142*H142,2)</f>
        <v>0</v>
      </c>
      <c r="K142" s="208" t="s">
        <v>132</v>
      </c>
      <c r="L142" s="46"/>
      <c r="M142" s="213" t="s">
        <v>19</v>
      </c>
      <c r="N142" s="214" t="s">
        <v>43</v>
      </c>
      <c r="O142" s="86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133</v>
      </c>
      <c r="AT142" s="217" t="s">
        <v>128</v>
      </c>
      <c r="AU142" s="217" t="s">
        <v>82</v>
      </c>
      <c r="AY142" s="19" t="s">
        <v>125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80</v>
      </c>
      <c r="BK142" s="218">
        <f>ROUND(I142*H142,2)</f>
        <v>0</v>
      </c>
      <c r="BL142" s="19" t="s">
        <v>133</v>
      </c>
      <c r="BM142" s="217" t="s">
        <v>211</v>
      </c>
    </row>
    <row r="143" s="2" customFormat="1">
      <c r="A143" s="40"/>
      <c r="B143" s="41"/>
      <c r="C143" s="42"/>
      <c r="D143" s="219" t="s">
        <v>135</v>
      </c>
      <c r="E143" s="42"/>
      <c r="F143" s="220" t="s">
        <v>212</v>
      </c>
      <c r="G143" s="42"/>
      <c r="H143" s="42"/>
      <c r="I143" s="221"/>
      <c r="J143" s="42"/>
      <c r="K143" s="42"/>
      <c r="L143" s="46"/>
      <c r="M143" s="222"/>
      <c r="N143" s="223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135</v>
      </c>
      <c r="AU143" s="19" t="s">
        <v>82</v>
      </c>
    </row>
    <row r="144" s="2" customFormat="1">
      <c r="A144" s="40"/>
      <c r="B144" s="41"/>
      <c r="C144" s="42"/>
      <c r="D144" s="224" t="s">
        <v>137</v>
      </c>
      <c r="E144" s="42"/>
      <c r="F144" s="225" t="s">
        <v>213</v>
      </c>
      <c r="G144" s="42"/>
      <c r="H144" s="42"/>
      <c r="I144" s="221"/>
      <c r="J144" s="42"/>
      <c r="K144" s="42"/>
      <c r="L144" s="46"/>
      <c r="M144" s="222"/>
      <c r="N144" s="223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137</v>
      </c>
      <c r="AU144" s="19" t="s">
        <v>82</v>
      </c>
    </row>
    <row r="145" s="13" customFormat="1">
      <c r="A145" s="13"/>
      <c r="B145" s="226"/>
      <c r="C145" s="227"/>
      <c r="D145" s="219" t="s">
        <v>139</v>
      </c>
      <c r="E145" s="228" t="s">
        <v>19</v>
      </c>
      <c r="F145" s="229" t="s">
        <v>214</v>
      </c>
      <c r="G145" s="227"/>
      <c r="H145" s="230">
        <v>396</v>
      </c>
      <c r="I145" s="231"/>
      <c r="J145" s="227"/>
      <c r="K145" s="227"/>
      <c r="L145" s="232"/>
      <c r="M145" s="233"/>
      <c r="N145" s="234"/>
      <c r="O145" s="234"/>
      <c r="P145" s="234"/>
      <c r="Q145" s="234"/>
      <c r="R145" s="234"/>
      <c r="S145" s="234"/>
      <c r="T145" s="23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6" t="s">
        <v>139</v>
      </c>
      <c r="AU145" s="236" t="s">
        <v>82</v>
      </c>
      <c r="AV145" s="13" t="s">
        <v>82</v>
      </c>
      <c r="AW145" s="13" t="s">
        <v>33</v>
      </c>
      <c r="AX145" s="13" t="s">
        <v>80</v>
      </c>
      <c r="AY145" s="236" t="s">
        <v>125</v>
      </c>
    </row>
    <row r="146" s="2" customFormat="1" ht="37.8" customHeight="1">
      <c r="A146" s="40"/>
      <c r="B146" s="41"/>
      <c r="C146" s="206" t="s">
        <v>8</v>
      </c>
      <c r="D146" s="206" t="s">
        <v>128</v>
      </c>
      <c r="E146" s="207" t="s">
        <v>215</v>
      </c>
      <c r="F146" s="208" t="s">
        <v>216</v>
      </c>
      <c r="G146" s="209" t="s">
        <v>131</v>
      </c>
      <c r="H146" s="210">
        <v>23760</v>
      </c>
      <c r="I146" s="211"/>
      <c r="J146" s="212">
        <f>ROUND(I146*H146,2)</f>
        <v>0</v>
      </c>
      <c r="K146" s="208" t="s">
        <v>132</v>
      </c>
      <c r="L146" s="46"/>
      <c r="M146" s="213" t="s">
        <v>19</v>
      </c>
      <c r="N146" s="214" t="s">
        <v>43</v>
      </c>
      <c r="O146" s="86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7" t="s">
        <v>133</v>
      </c>
      <c r="AT146" s="217" t="s">
        <v>128</v>
      </c>
      <c r="AU146" s="217" t="s">
        <v>82</v>
      </c>
      <c r="AY146" s="19" t="s">
        <v>125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9" t="s">
        <v>80</v>
      </c>
      <c r="BK146" s="218">
        <f>ROUND(I146*H146,2)</f>
        <v>0</v>
      </c>
      <c r="BL146" s="19" t="s">
        <v>133</v>
      </c>
      <c r="BM146" s="217" t="s">
        <v>217</v>
      </c>
    </row>
    <row r="147" s="2" customFormat="1">
      <c r="A147" s="40"/>
      <c r="B147" s="41"/>
      <c r="C147" s="42"/>
      <c r="D147" s="219" t="s">
        <v>135</v>
      </c>
      <c r="E147" s="42"/>
      <c r="F147" s="220" t="s">
        <v>218</v>
      </c>
      <c r="G147" s="42"/>
      <c r="H147" s="42"/>
      <c r="I147" s="221"/>
      <c r="J147" s="42"/>
      <c r="K147" s="42"/>
      <c r="L147" s="46"/>
      <c r="M147" s="222"/>
      <c r="N147" s="223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135</v>
      </c>
      <c r="AU147" s="19" t="s">
        <v>82</v>
      </c>
    </row>
    <row r="148" s="2" customFormat="1">
      <c r="A148" s="40"/>
      <c r="B148" s="41"/>
      <c r="C148" s="42"/>
      <c r="D148" s="224" t="s">
        <v>137</v>
      </c>
      <c r="E148" s="42"/>
      <c r="F148" s="225" t="s">
        <v>219</v>
      </c>
      <c r="G148" s="42"/>
      <c r="H148" s="42"/>
      <c r="I148" s="221"/>
      <c r="J148" s="42"/>
      <c r="K148" s="42"/>
      <c r="L148" s="46"/>
      <c r="M148" s="222"/>
      <c r="N148" s="223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137</v>
      </c>
      <c r="AU148" s="19" t="s">
        <v>82</v>
      </c>
    </row>
    <row r="149" s="13" customFormat="1">
      <c r="A149" s="13"/>
      <c r="B149" s="226"/>
      <c r="C149" s="227"/>
      <c r="D149" s="219" t="s">
        <v>139</v>
      </c>
      <c r="E149" s="228" t="s">
        <v>19</v>
      </c>
      <c r="F149" s="229" t="s">
        <v>220</v>
      </c>
      <c r="G149" s="227"/>
      <c r="H149" s="230">
        <v>23760</v>
      </c>
      <c r="I149" s="231"/>
      <c r="J149" s="227"/>
      <c r="K149" s="227"/>
      <c r="L149" s="232"/>
      <c r="M149" s="233"/>
      <c r="N149" s="234"/>
      <c r="O149" s="234"/>
      <c r="P149" s="234"/>
      <c r="Q149" s="234"/>
      <c r="R149" s="234"/>
      <c r="S149" s="234"/>
      <c r="T149" s="23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6" t="s">
        <v>139</v>
      </c>
      <c r="AU149" s="236" t="s">
        <v>82</v>
      </c>
      <c r="AV149" s="13" t="s">
        <v>82</v>
      </c>
      <c r="AW149" s="13" t="s">
        <v>33</v>
      </c>
      <c r="AX149" s="13" t="s">
        <v>80</v>
      </c>
      <c r="AY149" s="236" t="s">
        <v>125</v>
      </c>
    </row>
    <row r="150" s="2" customFormat="1" ht="44.25" customHeight="1">
      <c r="A150" s="40"/>
      <c r="B150" s="41"/>
      <c r="C150" s="206" t="s">
        <v>221</v>
      </c>
      <c r="D150" s="206" t="s">
        <v>128</v>
      </c>
      <c r="E150" s="207" t="s">
        <v>222</v>
      </c>
      <c r="F150" s="208" t="s">
        <v>223</v>
      </c>
      <c r="G150" s="209" t="s">
        <v>224</v>
      </c>
      <c r="H150" s="210">
        <v>1</v>
      </c>
      <c r="I150" s="211"/>
      <c r="J150" s="212">
        <f>ROUND(I150*H150,2)</f>
        <v>0</v>
      </c>
      <c r="K150" s="208" t="s">
        <v>132</v>
      </c>
      <c r="L150" s="46"/>
      <c r="M150" s="213" t="s">
        <v>19</v>
      </c>
      <c r="N150" s="214" t="s">
        <v>43</v>
      </c>
      <c r="O150" s="86"/>
      <c r="P150" s="215">
        <f>O150*H150</f>
        <v>0</v>
      </c>
      <c r="Q150" s="215">
        <v>0</v>
      </c>
      <c r="R150" s="215">
        <f>Q150*H150</f>
        <v>0</v>
      </c>
      <c r="S150" s="215">
        <v>0</v>
      </c>
      <c r="T150" s="21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133</v>
      </c>
      <c r="AT150" s="217" t="s">
        <v>128</v>
      </c>
      <c r="AU150" s="217" t="s">
        <v>82</v>
      </c>
      <c r="AY150" s="19" t="s">
        <v>125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80</v>
      </c>
      <c r="BK150" s="218">
        <f>ROUND(I150*H150,2)</f>
        <v>0</v>
      </c>
      <c r="BL150" s="19" t="s">
        <v>133</v>
      </c>
      <c r="BM150" s="217" t="s">
        <v>225</v>
      </c>
    </row>
    <row r="151" s="2" customFormat="1">
      <c r="A151" s="40"/>
      <c r="B151" s="41"/>
      <c r="C151" s="42"/>
      <c r="D151" s="219" t="s">
        <v>135</v>
      </c>
      <c r="E151" s="42"/>
      <c r="F151" s="220" t="s">
        <v>226</v>
      </c>
      <c r="G151" s="42"/>
      <c r="H151" s="42"/>
      <c r="I151" s="221"/>
      <c r="J151" s="42"/>
      <c r="K151" s="42"/>
      <c r="L151" s="46"/>
      <c r="M151" s="222"/>
      <c r="N151" s="223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135</v>
      </c>
      <c r="AU151" s="19" t="s">
        <v>82</v>
      </c>
    </row>
    <row r="152" s="2" customFormat="1">
      <c r="A152" s="40"/>
      <c r="B152" s="41"/>
      <c r="C152" s="42"/>
      <c r="D152" s="224" t="s">
        <v>137</v>
      </c>
      <c r="E152" s="42"/>
      <c r="F152" s="225" t="s">
        <v>227</v>
      </c>
      <c r="G152" s="42"/>
      <c r="H152" s="42"/>
      <c r="I152" s="221"/>
      <c r="J152" s="42"/>
      <c r="K152" s="42"/>
      <c r="L152" s="46"/>
      <c r="M152" s="222"/>
      <c r="N152" s="223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137</v>
      </c>
      <c r="AU152" s="19" t="s">
        <v>82</v>
      </c>
    </row>
    <row r="153" s="2" customFormat="1" ht="37.8" customHeight="1">
      <c r="A153" s="40"/>
      <c r="B153" s="41"/>
      <c r="C153" s="206" t="s">
        <v>228</v>
      </c>
      <c r="D153" s="206" t="s">
        <v>128</v>
      </c>
      <c r="E153" s="207" t="s">
        <v>229</v>
      </c>
      <c r="F153" s="208" t="s">
        <v>230</v>
      </c>
      <c r="G153" s="209" t="s">
        <v>131</v>
      </c>
      <c r="H153" s="210">
        <v>396</v>
      </c>
      <c r="I153" s="211"/>
      <c r="J153" s="212">
        <f>ROUND(I153*H153,2)</f>
        <v>0</v>
      </c>
      <c r="K153" s="208" t="s">
        <v>132</v>
      </c>
      <c r="L153" s="46"/>
      <c r="M153" s="213" t="s">
        <v>19</v>
      </c>
      <c r="N153" s="214" t="s">
        <v>43</v>
      </c>
      <c r="O153" s="86"/>
      <c r="P153" s="215">
        <f>O153*H153</f>
        <v>0</v>
      </c>
      <c r="Q153" s="215">
        <v>0</v>
      </c>
      <c r="R153" s="215">
        <f>Q153*H153</f>
        <v>0</v>
      </c>
      <c r="S153" s="215">
        <v>0</v>
      </c>
      <c r="T153" s="216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7" t="s">
        <v>133</v>
      </c>
      <c r="AT153" s="217" t="s">
        <v>128</v>
      </c>
      <c r="AU153" s="217" t="s">
        <v>82</v>
      </c>
      <c r="AY153" s="19" t="s">
        <v>125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9" t="s">
        <v>80</v>
      </c>
      <c r="BK153" s="218">
        <f>ROUND(I153*H153,2)</f>
        <v>0</v>
      </c>
      <c r="BL153" s="19" t="s">
        <v>133</v>
      </c>
      <c r="BM153" s="217" t="s">
        <v>231</v>
      </c>
    </row>
    <row r="154" s="2" customFormat="1">
      <c r="A154" s="40"/>
      <c r="B154" s="41"/>
      <c r="C154" s="42"/>
      <c r="D154" s="219" t="s">
        <v>135</v>
      </c>
      <c r="E154" s="42"/>
      <c r="F154" s="220" t="s">
        <v>232</v>
      </c>
      <c r="G154" s="42"/>
      <c r="H154" s="42"/>
      <c r="I154" s="221"/>
      <c r="J154" s="42"/>
      <c r="K154" s="42"/>
      <c r="L154" s="46"/>
      <c r="M154" s="222"/>
      <c r="N154" s="223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135</v>
      </c>
      <c r="AU154" s="19" t="s">
        <v>82</v>
      </c>
    </row>
    <row r="155" s="2" customFormat="1">
      <c r="A155" s="40"/>
      <c r="B155" s="41"/>
      <c r="C155" s="42"/>
      <c r="D155" s="224" t="s">
        <v>137</v>
      </c>
      <c r="E155" s="42"/>
      <c r="F155" s="225" t="s">
        <v>233</v>
      </c>
      <c r="G155" s="42"/>
      <c r="H155" s="42"/>
      <c r="I155" s="221"/>
      <c r="J155" s="42"/>
      <c r="K155" s="42"/>
      <c r="L155" s="46"/>
      <c r="M155" s="222"/>
      <c r="N155" s="223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137</v>
      </c>
      <c r="AU155" s="19" t="s">
        <v>82</v>
      </c>
    </row>
    <row r="156" s="2" customFormat="1" ht="16.5" customHeight="1">
      <c r="A156" s="40"/>
      <c r="B156" s="41"/>
      <c r="C156" s="206" t="s">
        <v>234</v>
      </c>
      <c r="D156" s="206" t="s">
        <v>128</v>
      </c>
      <c r="E156" s="207" t="s">
        <v>235</v>
      </c>
      <c r="F156" s="208" t="s">
        <v>236</v>
      </c>
      <c r="G156" s="209" t="s">
        <v>131</v>
      </c>
      <c r="H156" s="210">
        <v>396</v>
      </c>
      <c r="I156" s="211"/>
      <c r="J156" s="212">
        <f>ROUND(I156*H156,2)</f>
        <v>0</v>
      </c>
      <c r="K156" s="208" t="s">
        <v>132</v>
      </c>
      <c r="L156" s="46"/>
      <c r="M156" s="213" t="s">
        <v>19</v>
      </c>
      <c r="N156" s="214" t="s">
        <v>43</v>
      </c>
      <c r="O156" s="86"/>
      <c r="P156" s="215">
        <f>O156*H156</f>
        <v>0</v>
      </c>
      <c r="Q156" s="215">
        <v>0</v>
      </c>
      <c r="R156" s="215">
        <f>Q156*H156</f>
        <v>0</v>
      </c>
      <c r="S156" s="215">
        <v>0</v>
      </c>
      <c r="T156" s="21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133</v>
      </c>
      <c r="AT156" s="217" t="s">
        <v>128</v>
      </c>
      <c r="AU156" s="217" t="s">
        <v>82</v>
      </c>
      <c r="AY156" s="19" t="s">
        <v>125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80</v>
      </c>
      <c r="BK156" s="218">
        <f>ROUND(I156*H156,2)</f>
        <v>0</v>
      </c>
      <c r="BL156" s="19" t="s">
        <v>133</v>
      </c>
      <c r="BM156" s="217" t="s">
        <v>237</v>
      </c>
    </row>
    <row r="157" s="2" customFormat="1">
      <c r="A157" s="40"/>
      <c r="B157" s="41"/>
      <c r="C157" s="42"/>
      <c r="D157" s="219" t="s">
        <v>135</v>
      </c>
      <c r="E157" s="42"/>
      <c r="F157" s="220" t="s">
        <v>238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135</v>
      </c>
      <c r="AU157" s="19" t="s">
        <v>82</v>
      </c>
    </row>
    <row r="158" s="2" customFormat="1">
      <c r="A158" s="40"/>
      <c r="B158" s="41"/>
      <c r="C158" s="42"/>
      <c r="D158" s="224" t="s">
        <v>137</v>
      </c>
      <c r="E158" s="42"/>
      <c r="F158" s="225" t="s">
        <v>239</v>
      </c>
      <c r="G158" s="42"/>
      <c r="H158" s="42"/>
      <c r="I158" s="221"/>
      <c r="J158" s="42"/>
      <c r="K158" s="42"/>
      <c r="L158" s="46"/>
      <c r="M158" s="222"/>
      <c r="N158" s="223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137</v>
      </c>
      <c r="AU158" s="19" t="s">
        <v>82</v>
      </c>
    </row>
    <row r="159" s="2" customFormat="1" ht="16.5" customHeight="1">
      <c r="A159" s="40"/>
      <c r="B159" s="41"/>
      <c r="C159" s="206" t="s">
        <v>240</v>
      </c>
      <c r="D159" s="206" t="s">
        <v>128</v>
      </c>
      <c r="E159" s="207" t="s">
        <v>241</v>
      </c>
      <c r="F159" s="208" t="s">
        <v>242</v>
      </c>
      <c r="G159" s="209" t="s">
        <v>131</v>
      </c>
      <c r="H159" s="210">
        <v>23760</v>
      </c>
      <c r="I159" s="211"/>
      <c r="J159" s="212">
        <f>ROUND(I159*H159,2)</f>
        <v>0</v>
      </c>
      <c r="K159" s="208" t="s">
        <v>132</v>
      </c>
      <c r="L159" s="46"/>
      <c r="M159" s="213" t="s">
        <v>19</v>
      </c>
      <c r="N159" s="214" t="s">
        <v>43</v>
      </c>
      <c r="O159" s="86"/>
      <c r="P159" s="215">
        <f>O159*H159</f>
        <v>0</v>
      </c>
      <c r="Q159" s="215">
        <v>0</v>
      </c>
      <c r="R159" s="215">
        <f>Q159*H159</f>
        <v>0</v>
      </c>
      <c r="S159" s="215">
        <v>0</v>
      </c>
      <c r="T159" s="216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7" t="s">
        <v>133</v>
      </c>
      <c r="AT159" s="217" t="s">
        <v>128</v>
      </c>
      <c r="AU159" s="217" t="s">
        <v>82</v>
      </c>
      <c r="AY159" s="19" t="s">
        <v>125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9" t="s">
        <v>80</v>
      </c>
      <c r="BK159" s="218">
        <f>ROUND(I159*H159,2)</f>
        <v>0</v>
      </c>
      <c r="BL159" s="19" t="s">
        <v>133</v>
      </c>
      <c r="BM159" s="217" t="s">
        <v>243</v>
      </c>
    </row>
    <row r="160" s="2" customFormat="1">
      <c r="A160" s="40"/>
      <c r="B160" s="41"/>
      <c r="C160" s="42"/>
      <c r="D160" s="219" t="s">
        <v>135</v>
      </c>
      <c r="E160" s="42"/>
      <c r="F160" s="220" t="s">
        <v>244</v>
      </c>
      <c r="G160" s="42"/>
      <c r="H160" s="42"/>
      <c r="I160" s="221"/>
      <c r="J160" s="42"/>
      <c r="K160" s="42"/>
      <c r="L160" s="46"/>
      <c r="M160" s="222"/>
      <c r="N160" s="223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135</v>
      </c>
      <c r="AU160" s="19" t="s">
        <v>82</v>
      </c>
    </row>
    <row r="161" s="2" customFormat="1">
      <c r="A161" s="40"/>
      <c r="B161" s="41"/>
      <c r="C161" s="42"/>
      <c r="D161" s="224" t="s">
        <v>137</v>
      </c>
      <c r="E161" s="42"/>
      <c r="F161" s="225" t="s">
        <v>245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137</v>
      </c>
      <c r="AU161" s="19" t="s">
        <v>82</v>
      </c>
    </row>
    <row r="162" s="13" customFormat="1">
      <c r="A162" s="13"/>
      <c r="B162" s="226"/>
      <c r="C162" s="227"/>
      <c r="D162" s="219" t="s">
        <v>139</v>
      </c>
      <c r="E162" s="228" t="s">
        <v>19</v>
      </c>
      <c r="F162" s="229" t="s">
        <v>220</v>
      </c>
      <c r="G162" s="227"/>
      <c r="H162" s="230">
        <v>23760</v>
      </c>
      <c r="I162" s="231"/>
      <c r="J162" s="227"/>
      <c r="K162" s="227"/>
      <c r="L162" s="232"/>
      <c r="M162" s="233"/>
      <c r="N162" s="234"/>
      <c r="O162" s="234"/>
      <c r="P162" s="234"/>
      <c r="Q162" s="234"/>
      <c r="R162" s="234"/>
      <c r="S162" s="234"/>
      <c r="T162" s="23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6" t="s">
        <v>139</v>
      </c>
      <c r="AU162" s="236" t="s">
        <v>82</v>
      </c>
      <c r="AV162" s="13" t="s">
        <v>82</v>
      </c>
      <c r="AW162" s="13" t="s">
        <v>33</v>
      </c>
      <c r="AX162" s="13" t="s">
        <v>80</v>
      </c>
      <c r="AY162" s="236" t="s">
        <v>125</v>
      </c>
    </row>
    <row r="163" s="2" customFormat="1" ht="21.75" customHeight="1">
      <c r="A163" s="40"/>
      <c r="B163" s="41"/>
      <c r="C163" s="206" t="s">
        <v>246</v>
      </c>
      <c r="D163" s="206" t="s">
        <v>128</v>
      </c>
      <c r="E163" s="207" t="s">
        <v>247</v>
      </c>
      <c r="F163" s="208" t="s">
        <v>248</v>
      </c>
      <c r="G163" s="209" t="s">
        <v>131</v>
      </c>
      <c r="H163" s="210">
        <v>396</v>
      </c>
      <c r="I163" s="211"/>
      <c r="J163" s="212">
        <f>ROUND(I163*H163,2)</f>
        <v>0</v>
      </c>
      <c r="K163" s="208" t="s">
        <v>132</v>
      </c>
      <c r="L163" s="46"/>
      <c r="M163" s="213" t="s">
        <v>19</v>
      </c>
      <c r="N163" s="214" t="s">
        <v>43</v>
      </c>
      <c r="O163" s="86"/>
      <c r="P163" s="215">
        <f>O163*H163</f>
        <v>0</v>
      </c>
      <c r="Q163" s="215">
        <v>0</v>
      </c>
      <c r="R163" s="215">
        <f>Q163*H163</f>
        <v>0</v>
      </c>
      <c r="S163" s="215">
        <v>0</v>
      </c>
      <c r="T163" s="216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7" t="s">
        <v>133</v>
      </c>
      <c r="AT163" s="217" t="s">
        <v>128</v>
      </c>
      <c r="AU163" s="217" t="s">
        <v>82</v>
      </c>
      <c r="AY163" s="19" t="s">
        <v>125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9" t="s">
        <v>80</v>
      </c>
      <c r="BK163" s="218">
        <f>ROUND(I163*H163,2)</f>
        <v>0</v>
      </c>
      <c r="BL163" s="19" t="s">
        <v>133</v>
      </c>
      <c r="BM163" s="217" t="s">
        <v>249</v>
      </c>
    </row>
    <row r="164" s="2" customFormat="1">
      <c r="A164" s="40"/>
      <c r="B164" s="41"/>
      <c r="C164" s="42"/>
      <c r="D164" s="219" t="s">
        <v>135</v>
      </c>
      <c r="E164" s="42"/>
      <c r="F164" s="220" t="s">
        <v>250</v>
      </c>
      <c r="G164" s="42"/>
      <c r="H164" s="42"/>
      <c r="I164" s="221"/>
      <c r="J164" s="42"/>
      <c r="K164" s="42"/>
      <c r="L164" s="46"/>
      <c r="M164" s="222"/>
      <c r="N164" s="223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135</v>
      </c>
      <c r="AU164" s="19" t="s">
        <v>82</v>
      </c>
    </row>
    <row r="165" s="2" customFormat="1">
      <c r="A165" s="40"/>
      <c r="B165" s="41"/>
      <c r="C165" s="42"/>
      <c r="D165" s="224" t="s">
        <v>137</v>
      </c>
      <c r="E165" s="42"/>
      <c r="F165" s="225" t="s">
        <v>251</v>
      </c>
      <c r="G165" s="42"/>
      <c r="H165" s="42"/>
      <c r="I165" s="221"/>
      <c r="J165" s="42"/>
      <c r="K165" s="42"/>
      <c r="L165" s="46"/>
      <c r="M165" s="222"/>
      <c r="N165" s="223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137</v>
      </c>
      <c r="AU165" s="19" t="s">
        <v>82</v>
      </c>
    </row>
    <row r="166" s="2" customFormat="1" ht="33" customHeight="1">
      <c r="A166" s="40"/>
      <c r="B166" s="41"/>
      <c r="C166" s="206" t="s">
        <v>252</v>
      </c>
      <c r="D166" s="206" t="s">
        <v>128</v>
      </c>
      <c r="E166" s="207" t="s">
        <v>253</v>
      </c>
      <c r="F166" s="208" t="s">
        <v>254</v>
      </c>
      <c r="G166" s="209" t="s">
        <v>131</v>
      </c>
      <c r="H166" s="210">
        <v>145</v>
      </c>
      <c r="I166" s="211"/>
      <c r="J166" s="212">
        <f>ROUND(I166*H166,2)</f>
        <v>0</v>
      </c>
      <c r="K166" s="208" t="s">
        <v>132</v>
      </c>
      <c r="L166" s="46"/>
      <c r="M166" s="213" t="s">
        <v>19</v>
      </c>
      <c r="N166" s="214" t="s">
        <v>43</v>
      </c>
      <c r="O166" s="86"/>
      <c r="P166" s="215">
        <f>O166*H166</f>
        <v>0</v>
      </c>
      <c r="Q166" s="215">
        <v>0</v>
      </c>
      <c r="R166" s="215">
        <f>Q166*H166</f>
        <v>0</v>
      </c>
      <c r="S166" s="215">
        <v>0</v>
      </c>
      <c r="T166" s="216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7" t="s">
        <v>133</v>
      </c>
      <c r="AT166" s="217" t="s">
        <v>128</v>
      </c>
      <c r="AU166" s="217" t="s">
        <v>82</v>
      </c>
      <c r="AY166" s="19" t="s">
        <v>125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9" t="s">
        <v>80</v>
      </c>
      <c r="BK166" s="218">
        <f>ROUND(I166*H166,2)</f>
        <v>0</v>
      </c>
      <c r="BL166" s="19" t="s">
        <v>133</v>
      </c>
      <c r="BM166" s="217" t="s">
        <v>255</v>
      </c>
    </row>
    <row r="167" s="2" customFormat="1">
      <c r="A167" s="40"/>
      <c r="B167" s="41"/>
      <c r="C167" s="42"/>
      <c r="D167" s="219" t="s">
        <v>135</v>
      </c>
      <c r="E167" s="42"/>
      <c r="F167" s="220" t="s">
        <v>256</v>
      </c>
      <c r="G167" s="42"/>
      <c r="H167" s="42"/>
      <c r="I167" s="221"/>
      <c r="J167" s="42"/>
      <c r="K167" s="42"/>
      <c r="L167" s="46"/>
      <c r="M167" s="222"/>
      <c r="N167" s="223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135</v>
      </c>
      <c r="AU167" s="19" t="s">
        <v>82</v>
      </c>
    </row>
    <row r="168" s="2" customFormat="1">
      <c r="A168" s="40"/>
      <c r="B168" s="41"/>
      <c r="C168" s="42"/>
      <c r="D168" s="224" t="s">
        <v>137</v>
      </c>
      <c r="E168" s="42"/>
      <c r="F168" s="225" t="s">
        <v>257</v>
      </c>
      <c r="G168" s="42"/>
      <c r="H168" s="42"/>
      <c r="I168" s="221"/>
      <c r="J168" s="42"/>
      <c r="K168" s="42"/>
      <c r="L168" s="46"/>
      <c r="M168" s="222"/>
      <c r="N168" s="223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137</v>
      </c>
      <c r="AU168" s="19" t="s">
        <v>82</v>
      </c>
    </row>
    <row r="169" s="13" customFormat="1">
      <c r="A169" s="13"/>
      <c r="B169" s="226"/>
      <c r="C169" s="227"/>
      <c r="D169" s="219" t="s">
        <v>139</v>
      </c>
      <c r="E169" s="228" t="s">
        <v>19</v>
      </c>
      <c r="F169" s="229" t="s">
        <v>258</v>
      </c>
      <c r="G169" s="227"/>
      <c r="H169" s="230">
        <v>145</v>
      </c>
      <c r="I169" s="231"/>
      <c r="J169" s="227"/>
      <c r="K169" s="227"/>
      <c r="L169" s="232"/>
      <c r="M169" s="233"/>
      <c r="N169" s="234"/>
      <c r="O169" s="234"/>
      <c r="P169" s="234"/>
      <c r="Q169" s="234"/>
      <c r="R169" s="234"/>
      <c r="S169" s="234"/>
      <c r="T169" s="23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6" t="s">
        <v>139</v>
      </c>
      <c r="AU169" s="236" t="s">
        <v>82</v>
      </c>
      <c r="AV169" s="13" t="s">
        <v>82</v>
      </c>
      <c r="AW169" s="13" t="s">
        <v>33</v>
      </c>
      <c r="AX169" s="13" t="s">
        <v>80</v>
      </c>
      <c r="AY169" s="236" t="s">
        <v>125</v>
      </c>
    </row>
    <row r="170" s="2" customFormat="1" ht="24.15" customHeight="1">
      <c r="A170" s="40"/>
      <c r="B170" s="41"/>
      <c r="C170" s="206" t="s">
        <v>259</v>
      </c>
      <c r="D170" s="206" t="s">
        <v>128</v>
      </c>
      <c r="E170" s="207" t="s">
        <v>260</v>
      </c>
      <c r="F170" s="208" t="s">
        <v>261</v>
      </c>
      <c r="G170" s="209" t="s">
        <v>131</v>
      </c>
      <c r="H170" s="210">
        <v>145</v>
      </c>
      <c r="I170" s="211"/>
      <c r="J170" s="212">
        <f>ROUND(I170*H170,2)</f>
        <v>0</v>
      </c>
      <c r="K170" s="208" t="s">
        <v>132</v>
      </c>
      <c r="L170" s="46"/>
      <c r="M170" s="213" t="s">
        <v>19</v>
      </c>
      <c r="N170" s="214" t="s">
        <v>43</v>
      </c>
      <c r="O170" s="86"/>
      <c r="P170" s="215">
        <f>O170*H170</f>
        <v>0</v>
      </c>
      <c r="Q170" s="215">
        <v>4.0000000000000003E-05</v>
      </c>
      <c r="R170" s="215">
        <f>Q170*H170</f>
        <v>0.0058000000000000005</v>
      </c>
      <c r="S170" s="215">
        <v>0</v>
      </c>
      <c r="T170" s="216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7" t="s">
        <v>133</v>
      </c>
      <c r="AT170" s="217" t="s">
        <v>128</v>
      </c>
      <c r="AU170" s="217" t="s">
        <v>82</v>
      </c>
      <c r="AY170" s="19" t="s">
        <v>125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9" t="s">
        <v>80</v>
      </c>
      <c r="BK170" s="218">
        <f>ROUND(I170*H170,2)</f>
        <v>0</v>
      </c>
      <c r="BL170" s="19" t="s">
        <v>133</v>
      </c>
      <c r="BM170" s="217" t="s">
        <v>262</v>
      </c>
    </row>
    <row r="171" s="2" customFormat="1">
      <c r="A171" s="40"/>
      <c r="B171" s="41"/>
      <c r="C171" s="42"/>
      <c r="D171" s="219" t="s">
        <v>135</v>
      </c>
      <c r="E171" s="42"/>
      <c r="F171" s="220" t="s">
        <v>263</v>
      </c>
      <c r="G171" s="42"/>
      <c r="H171" s="42"/>
      <c r="I171" s="221"/>
      <c r="J171" s="42"/>
      <c r="K171" s="42"/>
      <c r="L171" s="46"/>
      <c r="M171" s="222"/>
      <c r="N171" s="223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135</v>
      </c>
      <c r="AU171" s="19" t="s">
        <v>82</v>
      </c>
    </row>
    <row r="172" s="2" customFormat="1">
      <c r="A172" s="40"/>
      <c r="B172" s="41"/>
      <c r="C172" s="42"/>
      <c r="D172" s="224" t="s">
        <v>137</v>
      </c>
      <c r="E172" s="42"/>
      <c r="F172" s="225" t="s">
        <v>264</v>
      </c>
      <c r="G172" s="42"/>
      <c r="H172" s="42"/>
      <c r="I172" s="221"/>
      <c r="J172" s="42"/>
      <c r="K172" s="42"/>
      <c r="L172" s="46"/>
      <c r="M172" s="222"/>
      <c r="N172" s="223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137</v>
      </c>
      <c r="AU172" s="19" t="s">
        <v>82</v>
      </c>
    </row>
    <row r="173" s="2" customFormat="1" ht="37.8" customHeight="1">
      <c r="A173" s="40"/>
      <c r="B173" s="41"/>
      <c r="C173" s="206" t="s">
        <v>265</v>
      </c>
      <c r="D173" s="206" t="s">
        <v>128</v>
      </c>
      <c r="E173" s="207" t="s">
        <v>266</v>
      </c>
      <c r="F173" s="208" t="s">
        <v>267</v>
      </c>
      <c r="G173" s="209" t="s">
        <v>268</v>
      </c>
      <c r="H173" s="210">
        <v>10.209</v>
      </c>
      <c r="I173" s="211"/>
      <c r="J173" s="212">
        <f>ROUND(I173*H173,2)</f>
        <v>0</v>
      </c>
      <c r="K173" s="208" t="s">
        <v>132</v>
      </c>
      <c r="L173" s="46"/>
      <c r="M173" s="213" t="s">
        <v>19</v>
      </c>
      <c r="N173" s="214" t="s">
        <v>43</v>
      </c>
      <c r="O173" s="86"/>
      <c r="P173" s="215">
        <f>O173*H173</f>
        <v>0</v>
      </c>
      <c r="Q173" s="215">
        <v>0</v>
      </c>
      <c r="R173" s="215">
        <f>Q173*H173</f>
        <v>0</v>
      </c>
      <c r="S173" s="215">
        <v>2.2000000000000002</v>
      </c>
      <c r="T173" s="216">
        <f>S173*H173</f>
        <v>22.459800000000001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7" t="s">
        <v>133</v>
      </c>
      <c r="AT173" s="217" t="s">
        <v>128</v>
      </c>
      <c r="AU173" s="217" t="s">
        <v>82</v>
      </c>
      <c r="AY173" s="19" t="s">
        <v>125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9" t="s">
        <v>80</v>
      </c>
      <c r="BK173" s="218">
        <f>ROUND(I173*H173,2)</f>
        <v>0</v>
      </c>
      <c r="BL173" s="19" t="s">
        <v>133</v>
      </c>
      <c r="BM173" s="217" t="s">
        <v>269</v>
      </c>
    </row>
    <row r="174" s="2" customFormat="1">
      <c r="A174" s="40"/>
      <c r="B174" s="41"/>
      <c r="C174" s="42"/>
      <c r="D174" s="219" t="s">
        <v>135</v>
      </c>
      <c r="E174" s="42"/>
      <c r="F174" s="220" t="s">
        <v>270</v>
      </c>
      <c r="G174" s="42"/>
      <c r="H174" s="42"/>
      <c r="I174" s="221"/>
      <c r="J174" s="42"/>
      <c r="K174" s="42"/>
      <c r="L174" s="46"/>
      <c r="M174" s="222"/>
      <c r="N174" s="223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135</v>
      </c>
      <c r="AU174" s="19" t="s">
        <v>82</v>
      </c>
    </row>
    <row r="175" s="2" customFormat="1">
      <c r="A175" s="40"/>
      <c r="B175" s="41"/>
      <c r="C175" s="42"/>
      <c r="D175" s="224" t="s">
        <v>137</v>
      </c>
      <c r="E175" s="42"/>
      <c r="F175" s="225" t="s">
        <v>271</v>
      </c>
      <c r="G175" s="42"/>
      <c r="H175" s="42"/>
      <c r="I175" s="221"/>
      <c r="J175" s="42"/>
      <c r="K175" s="42"/>
      <c r="L175" s="46"/>
      <c r="M175" s="222"/>
      <c r="N175" s="223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137</v>
      </c>
      <c r="AU175" s="19" t="s">
        <v>82</v>
      </c>
    </row>
    <row r="176" s="15" customFormat="1">
      <c r="A176" s="15"/>
      <c r="B176" s="248"/>
      <c r="C176" s="249"/>
      <c r="D176" s="219" t="s">
        <v>139</v>
      </c>
      <c r="E176" s="250" t="s">
        <v>19</v>
      </c>
      <c r="F176" s="251" t="s">
        <v>272</v>
      </c>
      <c r="G176" s="249"/>
      <c r="H176" s="250" t="s">
        <v>19</v>
      </c>
      <c r="I176" s="252"/>
      <c r="J176" s="249"/>
      <c r="K176" s="249"/>
      <c r="L176" s="253"/>
      <c r="M176" s="254"/>
      <c r="N176" s="255"/>
      <c r="O176" s="255"/>
      <c r="P176" s="255"/>
      <c r="Q176" s="255"/>
      <c r="R176" s="255"/>
      <c r="S176" s="255"/>
      <c r="T176" s="256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57" t="s">
        <v>139</v>
      </c>
      <c r="AU176" s="257" t="s">
        <v>82</v>
      </c>
      <c r="AV176" s="15" t="s">
        <v>80</v>
      </c>
      <c r="AW176" s="15" t="s">
        <v>33</v>
      </c>
      <c r="AX176" s="15" t="s">
        <v>72</v>
      </c>
      <c r="AY176" s="257" t="s">
        <v>125</v>
      </c>
    </row>
    <row r="177" s="13" customFormat="1">
      <c r="A177" s="13"/>
      <c r="B177" s="226"/>
      <c r="C177" s="227"/>
      <c r="D177" s="219" t="s">
        <v>139</v>
      </c>
      <c r="E177" s="228" t="s">
        <v>19</v>
      </c>
      <c r="F177" s="229" t="s">
        <v>273</v>
      </c>
      <c r="G177" s="227"/>
      <c r="H177" s="230">
        <v>5.0300000000000002</v>
      </c>
      <c r="I177" s="231"/>
      <c r="J177" s="227"/>
      <c r="K177" s="227"/>
      <c r="L177" s="232"/>
      <c r="M177" s="233"/>
      <c r="N177" s="234"/>
      <c r="O177" s="234"/>
      <c r="P177" s="234"/>
      <c r="Q177" s="234"/>
      <c r="R177" s="234"/>
      <c r="S177" s="234"/>
      <c r="T177" s="23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6" t="s">
        <v>139</v>
      </c>
      <c r="AU177" s="236" t="s">
        <v>82</v>
      </c>
      <c r="AV177" s="13" t="s">
        <v>82</v>
      </c>
      <c r="AW177" s="13" t="s">
        <v>33</v>
      </c>
      <c r="AX177" s="13" t="s">
        <v>72</v>
      </c>
      <c r="AY177" s="236" t="s">
        <v>125</v>
      </c>
    </row>
    <row r="178" s="13" customFormat="1">
      <c r="A178" s="13"/>
      <c r="B178" s="226"/>
      <c r="C178" s="227"/>
      <c r="D178" s="219" t="s">
        <v>139</v>
      </c>
      <c r="E178" s="228" t="s">
        <v>19</v>
      </c>
      <c r="F178" s="229" t="s">
        <v>274</v>
      </c>
      <c r="G178" s="227"/>
      <c r="H178" s="230">
        <v>5.1790000000000003</v>
      </c>
      <c r="I178" s="231"/>
      <c r="J178" s="227"/>
      <c r="K178" s="227"/>
      <c r="L178" s="232"/>
      <c r="M178" s="233"/>
      <c r="N178" s="234"/>
      <c r="O178" s="234"/>
      <c r="P178" s="234"/>
      <c r="Q178" s="234"/>
      <c r="R178" s="234"/>
      <c r="S178" s="234"/>
      <c r="T178" s="23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6" t="s">
        <v>139</v>
      </c>
      <c r="AU178" s="236" t="s">
        <v>82</v>
      </c>
      <c r="AV178" s="13" t="s">
        <v>82</v>
      </c>
      <c r="AW178" s="13" t="s">
        <v>33</v>
      </c>
      <c r="AX178" s="13" t="s">
        <v>72</v>
      </c>
      <c r="AY178" s="236" t="s">
        <v>125</v>
      </c>
    </row>
    <row r="179" s="14" customFormat="1">
      <c r="A179" s="14"/>
      <c r="B179" s="237"/>
      <c r="C179" s="238"/>
      <c r="D179" s="219" t="s">
        <v>139</v>
      </c>
      <c r="E179" s="239" t="s">
        <v>19</v>
      </c>
      <c r="F179" s="240" t="s">
        <v>155</v>
      </c>
      <c r="G179" s="238"/>
      <c r="H179" s="241">
        <v>10.209</v>
      </c>
      <c r="I179" s="242"/>
      <c r="J179" s="238"/>
      <c r="K179" s="238"/>
      <c r="L179" s="243"/>
      <c r="M179" s="244"/>
      <c r="N179" s="245"/>
      <c r="O179" s="245"/>
      <c r="P179" s="245"/>
      <c r="Q179" s="245"/>
      <c r="R179" s="245"/>
      <c r="S179" s="245"/>
      <c r="T179" s="246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7" t="s">
        <v>139</v>
      </c>
      <c r="AU179" s="247" t="s">
        <v>82</v>
      </c>
      <c r="AV179" s="14" t="s">
        <v>133</v>
      </c>
      <c r="AW179" s="14" t="s">
        <v>33</v>
      </c>
      <c r="AX179" s="14" t="s">
        <v>80</v>
      </c>
      <c r="AY179" s="247" t="s">
        <v>125</v>
      </c>
    </row>
    <row r="180" s="2" customFormat="1" ht="21.75" customHeight="1">
      <c r="A180" s="40"/>
      <c r="B180" s="41"/>
      <c r="C180" s="206" t="s">
        <v>7</v>
      </c>
      <c r="D180" s="206" t="s">
        <v>128</v>
      </c>
      <c r="E180" s="207" t="s">
        <v>275</v>
      </c>
      <c r="F180" s="208" t="s">
        <v>276</v>
      </c>
      <c r="G180" s="209" t="s">
        <v>131</v>
      </c>
      <c r="H180" s="210">
        <v>132.24000000000001</v>
      </c>
      <c r="I180" s="211"/>
      <c r="J180" s="212">
        <f>ROUND(I180*H180,2)</f>
        <v>0</v>
      </c>
      <c r="K180" s="208" t="s">
        <v>132</v>
      </c>
      <c r="L180" s="46"/>
      <c r="M180" s="213" t="s">
        <v>19</v>
      </c>
      <c r="N180" s="214" t="s">
        <v>43</v>
      </c>
      <c r="O180" s="86"/>
      <c r="P180" s="215">
        <f>O180*H180</f>
        <v>0</v>
      </c>
      <c r="Q180" s="215">
        <v>0</v>
      </c>
      <c r="R180" s="215">
        <f>Q180*H180</f>
        <v>0</v>
      </c>
      <c r="S180" s="215">
        <v>0.067000000000000004</v>
      </c>
      <c r="T180" s="216">
        <f>S180*H180</f>
        <v>8.8600800000000017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7" t="s">
        <v>133</v>
      </c>
      <c r="AT180" s="217" t="s">
        <v>128</v>
      </c>
      <c r="AU180" s="217" t="s">
        <v>82</v>
      </c>
      <c r="AY180" s="19" t="s">
        <v>125</v>
      </c>
      <c r="BE180" s="218">
        <f>IF(N180="základní",J180,0)</f>
        <v>0</v>
      </c>
      <c r="BF180" s="218">
        <f>IF(N180="snížená",J180,0)</f>
        <v>0</v>
      </c>
      <c r="BG180" s="218">
        <f>IF(N180="zákl. přenesená",J180,0)</f>
        <v>0</v>
      </c>
      <c r="BH180" s="218">
        <f>IF(N180="sníž. přenesená",J180,0)</f>
        <v>0</v>
      </c>
      <c r="BI180" s="218">
        <f>IF(N180="nulová",J180,0)</f>
        <v>0</v>
      </c>
      <c r="BJ180" s="19" t="s">
        <v>80</v>
      </c>
      <c r="BK180" s="218">
        <f>ROUND(I180*H180,2)</f>
        <v>0</v>
      </c>
      <c r="BL180" s="19" t="s">
        <v>133</v>
      </c>
      <c r="BM180" s="217" t="s">
        <v>277</v>
      </c>
    </row>
    <row r="181" s="2" customFormat="1">
      <c r="A181" s="40"/>
      <c r="B181" s="41"/>
      <c r="C181" s="42"/>
      <c r="D181" s="219" t="s">
        <v>135</v>
      </c>
      <c r="E181" s="42"/>
      <c r="F181" s="220" t="s">
        <v>278</v>
      </c>
      <c r="G181" s="42"/>
      <c r="H181" s="42"/>
      <c r="I181" s="221"/>
      <c r="J181" s="42"/>
      <c r="K181" s="42"/>
      <c r="L181" s="46"/>
      <c r="M181" s="222"/>
      <c r="N181" s="223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135</v>
      </c>
      <c r="AU181" s="19" t="s">
        <v>82</v>
      </c>
    </row>
    <row r="182" s="2" customFormat="1">
      <c r="A182" s="40"/>
      <c r="B182" s="41"/>
      <c r="C182" s="42"/>
      <c r="D182" s="224" t="s">
        <v>137</v>
      </c>
      <c r="E182" s="42"/>
      <c r="F182" s="225" t="s">
        <v>279</v>
      </c>
      <c r="G182" s="42"/>
      <c r="H182" s="42"/>
      <c r="I182" s="221"/>
      <c r="J182" s="42"/>
      <c r="K182" s="42"/>
      <c r="L182" s="46"/>
      <c r="M182" s="222"/>
      <c r="N182" s="223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137</v>
      </c>
      <c r="AU182" s="19" t="s">
        <v>82</v>
      </c>
    </row>
    <row r="183" s="13" customFormat="1">
      <c r="A183" s="13"/>
      <c r="B183" s="226"/>
      <c r="C183" s="227"/>
      <c r="D183" s="219" t="s">
        <v>139</v>
      </c>
      <c r="E183" s="228" t="s">
        <v>19</v>
      </c>
      <c r="F183" s="229" t="s">
        <v>280</v>
      </c>
      <c r="G183" s="227"/>
      <c r="H183" s="230">
        <v>69.599999999999994</v>
      </c>
      <c r="I183" s="231"/>
      <c r="J183" s="227"/>
      <c r="K183" s="227"/>
      <c r="L183" s="232"/>
      <c r="M183" s="233"/>
      <c r="N183" s="234"/>
      <c r="O183" s="234"/>
      <c r="P183" s="234"/>
      <c r="Q183" s="234"/>
      <c r="R183" s="234"/>
      <c r="S183" s="234"/>
      <c r="T183" s="23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6" t="s">
        <v>139</v>
      </c>
      <c r="AU183" s="236" t="s">
        <v>82</v>
      </c>
      <c r="AV183" s="13" t="s">
        <v>82</v>
      </c>
      <c r="AW183" s="13" t="s">
        <v>33</v>
      </c>
      <c r="AX183" s="13" t="s">
        <v>72</v>
      </c>
      <c r="AY183" s="236" t="s">
        <v>125</v>
      </c>
    </row>
    <row r="184" s="13" customFormat="1">
      <c r="A184" s="13"/>
      <c r="B184" s="226"/>
      <c r="C184" s="227"/>
      <c r="D184" s="219" t="s">
        <v>139</v>
      </c>
      <c r="E184" s="228" t="s">
        <v>19</v>
      </c>
      <c r="F184" s="229" t="s">
        <v>281</v>
      </c>
      <c r="G184" s="227"/>
      <c r="H184" s="230">
        <v>62.640000000000001</v>
      </c>
      <c r="I184" s="231"/>
      <c r="J184" s="227"/>
      <c r="K184" s="227"/>
      <c r="L184" s="232"/>
      <c r="M184" s="233"/>
      <c r="N184" s="234"/>
      <c r="O184" s="234"/>
      <c r="P184" s="234"/>
      <c r="Q184" s="234"/>
      <c r="R184" s="234"/>
      <c r="S184" s="234"/>
      <c r="T184" s="23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6" t="s">
        <v>139</v>
      </c>
      <c r="AU184" s="236" t="s">
        <v>82</v>
      </c>
      <c r="AV184" s="13" t="s">
        <v>82</v>
      </c>
      <c r="AW184" s="13" t="s">
        <v>33</v>
      </c>
      <c r="AX184" s="13" t="s">
        <v>72</v>
      </c>
      <c r="AY184" s="236" t="s">
        <v>125</v>
      </c>
    </row>
    <row r="185" s="14" customFormat="1">
      <c r="A185" s="14"/>
      <c r="B185" s="237"/>
      <c r="C185" s="238"/>
      <c r="D185" s="219" t="s">
        <v>139</v>
      </c>
      <c r="E185" s="239" t="s">
        <v>19</v>
      </c>
      <c r="F185" s="240" t="s">
        <v>155</v>
      </c>
      <c r="G185" s="238"/>
      <c r="H185" s="241">
        <v>132.24000000000001</v>
      </c>
      <c r="I185" s="242"/>
      <c r="J185" s="238"/>
      <c r="K185" s="238"/>
      <c r="L185" s="243"/>
      <c r="M185" s="244"/>
      <c r="N185" s="245"/>
      <c r="O185" s="245"/>
      <c r="P185" s="245"/>
      <c r="Q185" s="245"/>
      <c r="R185" s="245"/>
      <c r="S185" s="245"/>
      <c r="T185" s="246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7" t="s">
        <v>139</v>
      </c>
      <c r="AU185" s="247" t="s">
        <v>82</v>
      </c>
      <c r="AV185" s="14" t="s">
        <v>133</v>
      </c>
      <c r="AW185" s="14" t="s">
        <v>33</v>
      </c>
      <c r="AX185" s="14" t="s">
        <v>80</v>
      </c>
      <c r="AY185" s="247" t="s">
        <v>125</v>
      </c>
    </row>
    <row r="186" s="2" customFormat="1" ht="24.15" customHeight="1">
      <c r="A186" s="40"/>
      <c r="B186" s="41"/>
      <c r="C186" s="206" t="s">
        <v>282</v>
      </c>
      <c r="D186" s="206" t="s">
        <v>128</v>
      </c>
      <c r="E186" s="207" t="s">
        <v>283</v>
      </c>
      <c r="F186" s="208" t="s">
        <v>284</v>
      </c>
      <c r="G186" s="209" t="s">
        <v>131</v>
      </c>
      <c r="H186" s="210">
        <v>145.84</v>
      </c>
      <c r="I186" s="211"/>
      <c r="J186" s="212">
        <f>ROUND(I186*H186,2)</f>
        <v>0</v>
      </c>
      <c r="K186" s="208" t="s">
        <v>132</v>
      </c>
      <c r="L186" s="46"/>
      <c r="M186" s="213" t="s">
        <v>19</v>
      </c>
      <c r="N186" s="214" t="s">
        <v>43</v>
      </c>
      <c r="O186" s="86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7" t="s">
        <v>133</v>
      </c>
      <c r="AT186" s="217" t="s">
        <v>128</v>
      </c>
      <c r="AU186" s="217" t="s">
        <v>82</v>
      </c>
      <c r="AY186" s="19" t="s">
        <v>125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9" t="s">
        <v>80</v>
      </c>
      <c r="BK186" s="218">
        <f>ROUND(I186*H186,2)</f>
        <v>0</v>
      </c>
      <c r="BL186" s="19" t="s">
        <v>133</v>
      </c>
      <c r="BM186" s="217" t="s">
        <v>285</v>
      </c>
    </row>
    <row r="187" s="2" customFormat="1">
      <c r="A187" s="40"/>
      <c r="B187" s="41"/>
      <c r="C187" s="42"/>
      <c r="D187" s="219" t="s">
        <v>135</v>
      </c>
      <c r="E187" s="42"/>
      <c r="F187" s="220" t="s">
        <v>284</v>
      </c>
      <c r="G187" s="42"/>
      <c r="H187" s="42"/>
      <c r="I187" s="221"/>
      <c r="J187" s="42"/>
      <c r="K187" s="42"/>
      <c r="L187" s="46"/>
      <c r="M187" s="222"/>
      <c r="N187" s="223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135</v>
      </c>
      <c r="AU187" s="19" t="s">
        <v>82</v>
      </c>
    </row>
    <row r="188" s="2" customFormat="1">
      <c r="A188" s="40"/>
      <c r="B188" s="41"/>
      <c r="C188" s="42"/>
      <c r="D188" s="224" t="s">
        <v>137</v>
      </c>
      <c r="E188" s="42"/>
      <c r="F188" s="225" t="s">
        <v>286</v>
      </c>
      <c r="G188" s="42"/>
      <c r="H188" s="42"/>
      <c r="I188" s="221"/>
      <c r="J188" s="42"/>
      <c r="K188" s="42"/>
      <c r="L188" s="46"/>
      <c r="M188" s="222"/>
      <c r="N188" s="223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137</v>
      </c>
      <c r="AU188" s="19" t="s">
        <v>82</v>
      </c>
    </row>
    <row r="189" s="15" customFormat="1">
      <c r="A189" s="15"/>
      <c r="B189" s="248"/>
      <c r="C189" s="249"/>
      <c r="D189" s="219" t="s">
        <v>139</v>
      </c>
      <c r="E189" s="250" t="s">
        <v>19</v>
      </c>
      <c r="F189" s="251" t="s">
        <v>196</v>
      </c>
      <c r="G189" s="249"/>
      <c r="H189" s="250" t="s">
        <v>19</v>
      </c>
      <c r="I189" s="252"/>
      <c r="J189" s="249"/>
      <c r="K189" s="249"/>
      <c r="L189" s="253"/>
      <c r="M189" s="254"/>
      <c r="N189" s="255"/>
      <c r="O189" s="255"/>
      <c r="P189" s="255"/>
      <c r="Q189" s="255"/>
      <c r="R189" s="255"/>
      <c r="S189" s="255"/>
      <c r="T189" s="256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57" t="s">
        <v>139</v>
      </c>
      <c r="AU189" s="257" t="s">
        <v>82</v>
      </c>
      <c r="AV189" s="15" t="s">
        <v>80</v>
      </c>
      <c r="AW189" s="15" t="s">
        <v>33</v>
      </c>
      <c r="AX189" s="15" t="s">
        <v>72</v>
      </c>
      <c r="AY189" s="257" t="s">
        <v>125</v>
      </c>
    </row>
    <row r="190" s="13" customFormat="1">
      <c r="A190" s="13"/>
      <c r="B190" s="226"/>
      <c r="C190" s="227"/>
      <c r="D190" s="219" t="s">
        <v>139</v>
      </c>
      <c r="E190" s="228" t="s">
        <v>19</v>
      </c>
      <c r="F190" s="229" t="s">
        <v>197</v>
      </c>
      <c r="G190" s="227"/>
      <c r="H190" s="230">
        <v>71.849999999999994</v>
      </c>
      <c r="I190" s="231"/>
      <c r="J190" s="227"/>
      <c r="K190" s="227"/>
      <c r="L190" s="232"/>
      <c r="M190" s="233"/>
      <c r="N190" s="234"/>
      <c r="O190" s="234"/>
      <c r="P190" s="234"/>
      <c r="Q190" s="234"/>
      <c r="R190" s="234"/>
      <c r="S190" s="234"/>
      <c r="T190" s="235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6" t="s">
        <v>139</v>
      </c>
      <c r="AU190" s="236" t="s">
        <v>82</v>
      </c>
      <c r="AV190" s="13" t="s">
        <v>82</v>
      </c>
      <c r="AW190" s="13" t="s">
        <v>33</v>
      </c>
      <c r="AX190" s="13" t="s">
        <v>72</v>
      </c>
      <c r="AY190" s="236" t="s">
        <v>125</v>
      </c>
    </row>
    <row r="191" s="13" customFormat="1">
      <c r="A191" s="13"/>
      <c r="B191" s="226"/>
      <c r="C191" s="227"/>
      <c r="D191" s="219" t="s">
        <v>139</v>
      </c>
      <c r="E191" s="228" t="s">
        <v>19</v>
      </c>
      <c r="F191" s="229" t="s">
        <v>198</v>
      </c>
      <c r="G191" s="227"/>
      <c r="H191" s="230">
        <v>73.989999999999995</v>
      </c>
      <c r="I191" s="231"/>
      <c r="J191" s="227"/>
      <c r="K191" s="227"/>
      <c r="L191" s="232"/>
      <c r="M191" s="233"/>
      <c r="N191" s="234"/>
      <c r="O191" s="234"/>
      <c r="P191" s="234"/>
      <c r="Q191" s="234"/>
      <c r="R191" s="234"/>
      <c r="S191" s="234"/>
      <c r="T191" s="23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6" t="s">
        <v>139</v>
      </c>
      <c r="AU191" s="236" t="s">
        <v>82</v>
      </c>
      <c r="AV191" s="13" t="s">
        <v>82</v>
      </c>
      <c r="AW191" s="13" t="s">
        <v>33</v>
      </c>
      <c r="AX191" s="13" t="s">
        <v>72</v>
      </c>
      <c r="AY191" s="236" t="s">
        <v>125</v>
      </c>
    </row>
    <row r="192" s="14" customFormat="1">
      <c r="A192" s="14"/>
      <c r="B192" s="237"/>
      <c r="C192" s="238"/>
      <c r="D192" s="219" t="s">
        <v>139</v>
      </c>
      <c r="E192" s="239" t="s">
        <v>19</v>
      </c>
      <c r="F192" s="240" t="s">
        <v>155</v>
      </c>
      <c r="G192" s="238"/>
      <c r="H192" s="241">
        <v>145.84</v>
      </c>
      <c r="I192" s="242"/>
      <c r="J192" s="238"/>
      <c r="K192" s="238"/>
      <c r="L192" s="243"/>
      <c r="M192" s="244"/>
      <c r="N192" s="245"/>
      <c r="O192" s="245"/>
      <c r="P192" s="245"/>
      <c r="Q192" s="245"/>
      <c r="R192" s="245"/>
      <c r="S192" s="245"/>
      <c r="T192" s="246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7" t="s">
        <v>139</v>
      </c>
      <c r="AU192" s="247" t="s">
        <v>82</v>
      </c>
      <c r="AV192" s="14" t="s">
        <v>133</v>
      </c>
      <c r="AW192" s="14" t="s">
        <v>33</v>
      </c>
      <c r="AX192" s="14" t="s">
        <v>80</v>
      </c>
      <c r="AY192" s="247" t="s">
        <v>125</v>
      </c>
    </row>
    <row r="193" s="2" customFormat="1" ht="24.15" customHeight="1">
      <c r="A193" s="40"/>
      <c r="B193" s="41"/>
      <c r="C193" s="206" t="s">
        <v>287</v>
      </c>
      <c r="D193" s="206" t="s">
        <v>128</v>
      </c>
      <c r="E193" s="207" t="s">
        <v>288</v>
      </c>
      <c r="F193" s="208" t="s">
        <v>289</v>
      </c>
      <c r="G193" s="209" t="s">
        <v>131</v>
      </c>
      <c r="H193" s="210">
        <v>145.84</v>
      </c>
      <c r="I193" s="211"/>
      <c r="J193" s="212">
        <f>ROUND(I193*H193,2)</f>
        <v>0</v>
      </c>
      <c r="K193" s="208" t="s">
        <v>132</v>
      </c>
      <c r="L193" s="46"/>
      <c r="M193" s="213" t="s">
        <v>19</v>
      </c>
      <c r="N193" s="214" t="s">
        <v>43</v>
      </c>
      <c r="O193" s="86"/>
      <c r="P193" s="215">
        <f>O193*H193</f>
        <v>0</v>
      </c>
      <c r="Q193" s="215">
        <v>0</v>
      </c>
      <c r="R193" s="215">
        <f>Q193*H193</f>
        <v>0</v>
      </c>
      <c r="S193" s="215">
        <v>0</v>
      </c>
      <c r="T193" s="216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7" t="s">
        <v>133</v>
      </c>
      <c r="AT193" s="217" t="s">
        <v>128</v>
      </c>
      <c r="AU193" s="217" t="s">
        <v>82</v>
      </c>
      <c r="AY193" s="19" t="s">
        <v>125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9" t="s">
        <v>80</v>
      </c>
      <c r="BK193" s="218">
        <f>ROUND(I193*H193,2)</f>
        <v>0</v>
      </c>
      <c r="BL193" s="19" t="s">
        <v>133</v>
      </c>
      <c r="BM193" s="217" t="s">
        <v>290</v>
      </c>
    </row>
    <row r="194" s="2" customFormat="1">
      <c r="A194" s="40"/>
      <c r="B194" s="41"/>
      <c r="C194" s="42"/>
      <c r="D194" s="219" t="s">
        <v>135</v>
      </c>
      <c r="E194" s="42"/>
      <c r="F194" s="220" t="s">
        <v>291</v>
      </c>
      <c r="G194" s="42"/>
      <c r="H194" s="42"/>
      <c r="I194" s="221"/>
      <c r="J194" s="42"/>
      <c r="K194" s="42"/>
      <c r="L194" s="46"/>
      <c r="M194" s="222"/>
      <c r="N194" s="223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135</v>
      </c>
      <c r="AU194" s="19" t="s">
        <v>82</v>
      </c>
    </row>
    <row r="195" s="2" customFormat="1">
      <c r="A195" s="40"/>
      <c r="B195" s="41"/>
      <c r="C195" s="42"/>
      <c r="D195" s="224" t="s">
        <v>137</v>
      </c>
      <c r="E195" s="42"/>
      <c r="F195" s="225" t="s">
        <v>292</v>
      </c>
      <c r="G195" s="42"/>
      <c r="H195" s="42"/>
      <c r="I195" s="221"/>
      <c r="J195" s="42"/>
      <c r="K195" s="42"/>
      <c r="L195" s="46"/>
      <c r="M195" s="222"/>
      <c r="N195" s="223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137</v>
      </c>
      <c r="AU195" s="19" t="s">
        <v>82</v>
      </c>
    </row>
    <row r="196" s="15" customFormat="1">
      <c r="A196" s="15"/>
      <c r="B196" s="248"/>
      <c r="C196" s="249"/>
      <c r="D196" s="219" t="s">
        <v>139</v>
      </c>
      <c r="E196" s="250" t="s">
        <v>19</v>
      </c>
      <c r="F196" s="251" t="s">
        <v>196</v>
      </c>
      <c r="G196" s="249"/>
      <c r="H196" s="250" t="s">
        <v>19</v>
      </c>
      <c r="I196" s="252"/>
      <c r="J196" s="249"/>
      <c r="K196" s="249"/>
      <c r="L196" s="253"/>
      <c r="M196" s="254"/>
      <c r="N196" s="255"/>
      <c r="O196" s="255"/>
      <c r="P196" s="255"/>
      <c r="Q196" s="255"/>
      <c r="R196" s="255"/>
      <c r="S196" s="255"/>
      <c r="T196" s="256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57" t="s">
        <v>139</v>
      </c>
      <c r="AU196" s="257" t="s">
        <v>82</v>
      </c>
      <c r="AV196" s="15" t="s">
        <v>80</v>
      </c>
      <c r="AW196" s="15" t="s">
        <v>33</v>
      </c>
      <c r="AX196" s="15" t="s">
        <v>72</v>
      </c>
      <c r="AY196" s="257" t="s">
        <v>125</v>
      </c>
    </row>
    <row r="197" s="13" customFormat="1">
      <c r="A197" s="13"/>
      <c r="B197" s="226"/>
      <c r="C197" s="227"/>
      <c r="D197" s="219" t="s">
        <v>139</v>
      </c>
      <c r="E197" s="228" t="s">
        <v>19</v>
      </c>
      <c r="F197" s="229" t="s">
        <v>197</v>
      </c>
      <c r="G197" s="227"/>
      <c r="H197" s="230">
        <v>71.849999999999994</v>
      </c>
      <c r="I197" s="231"/>
      <c r="J197" s="227"/>
      <c r="K197" s="227"/>
      <c r="L197" s="232"/>
      <c r="M197" s="233"/>
      <c r="N197" s="234"/>
      <c r="O197" s="234"/>
      <c r="P197" s="234"/>
      <c r="Q197" s="234"/>
      <c r="R197" s="234"/>
      <c r="S197" s="234"/>
      <c r="T197" s="23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6" t="s">
        <v>139</v>
      </c>
      <c r="AU197" s="236" t="s">
        <v>82</v>
      </c>
      <c r="AV197" s="13" t="s">
        <v>82</v>
      </c>
      <c r="AW197" s="13" t="s">
        <v>33</v>
      </c>
      <c r="AX197" s="13" t="s">
        <v>72</v>
      </c>
      <c r="AY197" s="236" t="s">
        <v>125</v>
      </c>
    </row>
    <row r="198" s="13" customFormat="1">
      <c r="A198" s="13"/>
      <c r="B198" s="226"/>
      <c r="C198" s="227"/>
      <c r="D198" s="219" t="s">
        <v>139</v>
      </c>
      <c r="E198" s="228" t="s">
        <v>19</v>
      </c>
      <c r="F198" s="229" t="s">
        <v>198</v>
      </c>
      <c r="G198" s="227"/>
      <c r="H198" s="230">
        <v>73.989999999999995</v>
      </c>
      <c r="I198" s="231"/>
      <c r="J198" s="227"/>
      <c r="K198" s="227"/>
      <c r="L198" s="232"/>
      <c r="M198" s="233"/>
      <c r="N198" s="234"/>
      <c r="O198" s="234"/>
      <c r="P198" s="234"/>
      <c r="Q198" s="234"/>
      <c r="R198" s="234"/>
      <c r="S198" s="234"/>
      <c r="T198" s="235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6" t="s">
        <v>139</v>
      </c>
      <c r="AU198" s="236" t="s">
        <v>82</v>
      </c>
      <c r="AV198" s="13" t="s">
        <v>82</v>
      </c>
      <c r="AW198" s="13" t="s">
        <v>33</v>
      </c>
      <c r="AX198" s="13" t="s">
        <v>72</v>
      </c>
      <c r="AY198" s="236" t="s">
        <v>125</v>
      </c>
    </row>
    <row r="199" s="14" customFormat="1">
      <c r="A199" s="14"/>
      <c r="B199" s="237"/>
      <c r="C199" s="238"/>
      <c r="D199" s="219" t="s">
        <v>139</v>
      </c>
      <c r="E199" s="239" t="s">
        <v>19</v>
      </c>
      <c r="F199" s="240" t="s">
        <v>155</v>
      </c>
      <c r="G199" s="238"/>
      <c r="H199" s="241">
        <v>145.84</v>
      </c>
      <c r="I199" s="242"/>
      <c r="J199" s="238"/>
      <c r="K199" s="238"/>
      <c r="L199" s="243"/>
      <c r="M199" s="244"/>
      <c r="N199" s="245"/>
      <c r="O199" s="245"/>
      <c r="P199" s="245"/>
      <c r="Q199" s="245"/>
      <c r="R199" s="245"/>
      <c r="S199" s="245"/>
      <c r="T199" s="246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7" t="s">
        <v>139</v>
      </c>
      <c r="AU199" s="247" t="s">
        <v>82</v>
      </c>
      <c r="AV199" s="14" t="s">
        <v>133</v>
      </c>
      <c r="AW199" s="14" t="s">
        <v>33</v>
      </c>
      <c r="AX199" s="14" t="s">
        <v>80</v>
      </c>
      <c r="AY199" s="247" t="s">
        <v>125</v>
      </c>
    </row>
    <row r="200" s="2" customFormat="1" ht="24.15" customHeight="1">
      <c r="A200" s="40"/>
      <c r="B200" s="41"/>
      <c r="C200" s="206" t="s">
        <v>293</v>
      </c>
      <c r="D200" s="206" t="s">
        <v>128</v>
      </c>
      <c r="E200" s="207" t="s">
        <v>294</v>
      </c>
      <c r="F200" s="208" t="s">
        <v>295</v>
      </c>
      <c r="G200" s="209" t="s">
        <v>131</v>
      </c>
      <c r="H200" s="210">
        <v>145.84</v>
      </c>
      <c r="I200" s="211"/>
      <c r="J200" s="212">
        <f>ROUND(I200*H200,2)</f>
        <v>0</v>
      </c>
      <c r="K200" s="208" t="s">
        <v>132</v>
      </c>
      <c r="L200" s="46"/>
      <c r="M200" s="213" t="s">
        <v>19</v>
      </c>
      <c r="N200" s="214" t="s">
        <v>43</v>
      </c>
      <c r="O200" s="86"/>
      <c r="P200" s="215">
        <f>O200*H200</f>
        <v>0</v>
      </c>
      <c r="Q200" s="215">
        <v>0.0020999999999999999</v>
      </c>
      <c r="R200" s="215">
        <f>Q200*H200</f>
        <v>0.30626399999999998</v>
      </c>
      <c r="S200" s="215">
        <v>0</v>
      </c>
      <c r="T200" s="216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17" t="s">
        <v>133</v>
      </c>
      <c r="AT200" s="217" t="s">
        <v>128</v>
      </c>
      <c r="AU200" s="217" t="s">
        <v>82</v>
      </c>
      <c r="AY200" s="19" t="s">
        <v>125</v>
      </c>
      <c r="BE200" s="218">
        <f>IF(N200="základní",J200,0)</f>
        <v>0</v>
      </c>
      <c r="BF200" s="218">
        <f>IF(N200="snížená",J200,0)</f>
        <v>0</v>
      </c>
      <c r="BG200" s="218">
        <f>IF(N200="zákl. přenesená",J200,0)</f>
        <v>0</v>
      </c>
      <c r="BH200" s="218">
        <f>IF(N200="sníž. přenesená",J200,0)</f>
        <v>0</v>
      </c>
      <c r="BI200" s="218">
        <f>IF(N200="nulová",J200,0)</f>
        <v>0</v>
      </c>
      <c r="BJ200" s="19" t="s">
        <v>80</v>
      </c>
      <c r="BK200" s="218">
        <f>ROUND(I200*H200,2)</f>
        <v>0</v>
      </c>
      <c r="BL200" s="19" t="s">
        <v>133</v>
      </c>
      <c r="BM200" s="217" t="s">
        <v>296</v>
      </c>
    </row>
    <row r="201" s="2" customFormat="1">
      <c r="A201" s="40"/>
      <c r="B201" s="41"/>
      <c r="C201" s="42"/>
      <c r="D201" s="219" t="s">
        <v>135</v>
      </c>
      <c r="E201" s="42"/>
      <c r="F201" s="220" t="s">
        <v>297</v>
      </c>
      <c r="G201" s="42"/>
      <c r="H201" s="42"/>
      <c r="I201" s="221"/>
      <c r="J201" s="42"/>
      <c r="K201" s="42"/>
      <c r="L201" s="46"/>
      <c r="M201" s="222"/>
      <c r="N201" s="223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9" t="s">
        <v>135</v>
      </c>
      <c r="AU201" s="19" t="s">
        <v>82</v>
      </c>
    </row>
    <row r="202" s="2" customFormat="1">
      <c r="A202" s="40"/>
      <c r="B202" s="41"/>
      <c r="C202" s="42"/>
      <c r="D202" s="224" t="s">
        <v>137</v>
      </c>
      <c r="E202" s="42"/>
      <c r="F202" s="225" t="s">
        <v>298</v>
      </c>
      <c r="G202" s="42"/>
      <c r="H202" s="42"/>
      <c r="I202" s="221"/>
      <c r="J202" s="42"/>
      <c r="K202" s="42"/>
      <c r="L202" s="46"/>
      <c r="M202" s="222"/>
      <c r="N202" s="223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137</v>
      </c>
      <c r="AU202" s="19" t="s">
        <v>82</v>
      </c>
    </row>
    <row r="203" s="15" customFormat="1">
      <c r="A203" s="15"/>
      <c r="B203" s="248"/>
      <c r="C203" s="249"/>
      <c r="D203" s="219" t="s">
        <v>139</v>
      </c>
      <c r="E203" s="250" t="s">
        <v>19</v>
      </c>
      <c r="F203" s="251" t="s">
        <v>196</v>
      </c>
      <c r="G203" s="249"/>
      <c r="H203" s="250" t="s">
        <v>19</v>
      </c>
      <c r="I203" s="252"/>
      <c r="J203" s="249"/>
      <c r="K203" s="249"/>
      <c r="L203" s="253"/>
      <c r="M203" s="254"/>
      <c r="N203" s="255"/>
      <c r="O203" s="255"/>
      <c r="P203" s="255"/>
      <c r="Q203" s="255"/>
      <c r="R203" s="255"/>
      <c r="S203" s="255"/>
      <c r="T203" s="256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57" t="s">
        <v>139</v>
      </c>
      <c r="AU203" s="257" t="s">
        <v>82</v>
      </c>
      <c r="AV203" s="15" t="s">
        <v>80</v>
      </c>
      <c r="AW203" s="15" t="s">
        <v>33</v>
      </c>
      <c r="AX203" s="15" t="s">
        <v>72</v>
      </c>
      <c r="AY203" s="257" t="s">
        <v>125</v>
      </c>
    </row>
    <row r="204" s="13" customFormat="1">
      <c r="A204" s="13"/>
      <c r="B204" s="226"/>
      <c r="C204" s="227"/>
      <c r="D204" s="219" t="s">
        <v>139</v>
      </c>
      <c r="E204" s="228" t="s">
        <v>19</v>
      </c>
      <c r="F204" s="229" t="s">
        <v>197</v>
      </c>
      <c r="G204" s="227"/>
      <c r="H204" s="230">
        <v>71.849999999999994</v>
      </c>
      <c r="I204" s="231"/>
      <c r="J204" s="227"/>
      <c r="K204" s="227"/>
      <c r="L204" s="232"/>
      <c r="M204" s="233"/>
      <c r="N204" s="234"/>
      <c r="O204" s="234"/>
      <c r="P204" s="234"/>
      <c r="Q204" s="234"/>
      <c r="R204" s="234"/>
      <c r="S204" s="234"/>
      <c r="T204" s="23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6" t="s">
        <v>139</v>
      </c>
      <c r="AU204" s="236" t="s">
        <v>82</v>
      </c>
      <c r="AV204" s="13" t="s">
        <v>82</v>
      </c>
      <c r="AW204" s="13" t="s">
        <v>33</v>
      </c>
      <c r="AX204" s="13" t="s">
        <v>72</v>
      </c>
      <c r="AY204" s="236" t="s">
        <v>125</v>
      </c>
    </row>
    <row r="205" s="13" customFormat="1">
      <c r="A205" s="13"/>
      <c r="B205" s="226"/>
      <c r="C205" s="227"/>
      <c r="D205" s="219" t="s">
        <v>139</v>
      </c>
      <c r="E205" s="228" t="s">
        <v>19</v>
      </c>
      <c r="F205" s="229" t="s">
        <v>198</v>
      </c>
      <c r="G205" s="227"/>
      <c r="H205" s="230">
        <v>73.989999999999995</v>
      </c>
      <c r="I205" s="231"/>
      <c r="J205" s="227"/>
      <c r="K205" s="227"/>
      <c r="L205" s="232"/>
      <c r="M205" s="233"/>
      <c r="N205" s="234"/>
      <c r="O205" s="234"/>
      <c r="P205" s="234"/>
      <c r="Q205" s="234"/>
      <c r="R205" s="234"/>
      <c r="S205" s="234"/>
      <c r="T205" s="23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6" t="s">
        <v>139</v>
      </c>
      <c r="AU205" s="236" t="s">
        <v>82</v>
      </c>
      <c r="AV205" s="13" t="s">
        <v>82</v>
      </c>
      <c r="AW205" s="13" t="s">
        <v>33</v>
      </c>
      <c r="AX205" s="13" t="s">
        <v>72</v>
      </c>
      <c r="AY205" s="236" t="s">
        <v>125</v>
      </c>
    </row>
    <row r="206" s="14" customFormat="1">
      <c r="A206" s="14"/>
      <c r="B206" s="237"/>
      <c r="C206" s="238"/>
      <c r="D206" s="219" t="s">
        <v>139</v>
      </c>
      <c r="E206" s="239" t="s">
        <v>19</v>
      </c>
      <c r="F206" s="240" t="s">
        <v>155</v>
      </c>
      <c r="G206" s="238"/>
      <c r="H206" s="241">
        <v>145.84</v>
      </c>
      <c r="I206" s="242"/>
      <c r="J206" s="238"/>
      <c r="K206" s="238"/>
      <c r="L206" s="243"/>
      <c r="M206" s="244"/>
      <c r="N206" s="245"/>
      <c r="O206" s="245"/>
      <c r="P206" s="245"/>
      <c r="Q206" s="245"/>
      <c r="R206" s="245"/>
      <c r="S206" s="245"/>
      <c r="T206" s="246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7" t="s">
        <v>139</v>
      </c>
      <c r="AU206" s="247" t="s">
        <v>82</v>
      </c>
      <c r="AV206" s="14" t="s">
        <v>133</v>
      </c>
      <c r="AW206" s="14" t="s">
        <v>33</v>
      </c>
      <c r="AX206" s="14" t="s">
        <v>80</v>
      </c>
      <c r="AY206" s="247" t="s">
        <v>125</v>
      </c>
    </row>
    <row r="207" s="2" customFormat="1" ht="24.15" customHeight="1">
      <c r="A207" s="40"/>
      <c r="B207" s="41"/>
      <c r="C207" s="206" t="s">
        <v>299</v>
      </c>
      <c r="D207" s="206" t="s">
        <v>128</v>
      </c>
      <c r="E207" s="207" t="s">
        <v>300</v>
      </c>
      <c r="F207" s="208" t="s">
        <v>301</v>
      </c>
      <c r="G207" s="209" t="s">
        <v>131</v>
      </c>
      <c r="H207" s="210">
        <v>396</v>
      </c>
      <c r="I207" s="211"/>
      <c r="J207" s="212">
        <f>ROUND(I207*H207,2)</f>
        <v>0</v>
      </c>
      <c r="K207" s="208" t="s">
        <v>132</v>
      </c>
      <c r="L207" s="46"/>
      <c r="M207" s="213" t="s">
        <v>19</v>
      </c>
      <c r="N207" s="214" t="s">
        <v>43</v>
      </c>
      <c r="O207" s="86"/>
      <c r="P207" s="215">
        <f>O207*H207</f>
        <v>0</v>
      </c>
      <c r="Q207" s="215">
        <v>0</v>
      </c>
      <c r="R207" s="215">
        <f>Q207*H207</f>
        <v>0</v>
      </c>
      <c r="S207" s="215">
        <v>0</v>
      </c>
      <c r="T207" s="216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7" t="s">
        <v>133</v>
      </c>
      <c r="AT207" s="217" t="s">
        <v>128</v>
      </c>
      <c r="AU207" s="217" t="s">
        <v>82</v>
      </c>
      <c r="AY207" s="19" t="s">
        <v>125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9" t="s">
        <v>80</v>
      </c>
      <c r="BK207" s="218">
        <f>ROUND(I207*H207,2)</f>
        <v>0</v>
      </c>
      <c r="BL207" s="19" t="s">
        <v>133</v>
      </c>
      <c r="BM207" s="217" t="s">
        <v>302</v>
      </c>
    </row>
    <row r="208" s="2" customFormat="1">
      <c r="A208" s="40"/>
      <c r="B208" s="41"/>
      <c r="C208" s="42"/>
      <c r="D208" s="219" t="s">
        <v>135</v>
      </c>
      <c r="E208" s="42"/>
      <c r="F208" s="220" t="s">
        <v>303</v>
      </c>
      <c r="G208" s="42"/>
      <c r="H208" s="42"/>
      <c r="I208" s="221"/>
      <c r="J208" s="42"/>
      <c r="K208" s="42"/>
      <c r="L208" s="46"/>
      <c r="M208" s="222"/>
      <c r="N208" s="223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135</v>
      </c>
      <c r="AU208" s="19" t="s">
        <v>82</v>
      </c>
    </row>
    <row r="209" s="2" customFormat="1">
      <c r="A209" s="40"/>
      <c r="B209" s="41"/>
      <c r="C209" s="42"/>
      <c r="D209" s="224" t="s">
        <v>137</v>
      </c>
      <c r="E209" s="42"/>
      <c r="F209" s="225" t="s">
        <v>304</v>
      </c>
      <c r="G209" s="42"/>
      <c r="H209" s="42"/>
      <c r="I209" s="221"/>
      <c r="J209" s="42"/>
      <c r="K209" s="42"/>
      <c r="L209" s="46"/>
      <c r="M209" s="222"/>
      <c r="N209" s="223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137</v>
      </c>
      <c r="AU209" s="19" t="s">
        <v>82</v>
      </c>
    </row>
    <row r="210" s="12" customFormat="1" ht="22.8" customHeight="1">
      <c r="A210" s="12"/>
      <c r="B210" s="190"/>
      <c r="C210" s="191"/>
      <c r="D210" s="192" t="s">
        <v>71</v>
      </c>
      <c r="E210" s="204" t="s">
        <v>305</v>
      </c>
      <c r="F210" s="204" t="s">
        <v>306</v>
      </c>
      <c r="G210" s="191"/>
      <c r="H210" s="191"/>
      <c r="I210" s="194"/>
      <c r="J210" s="205">
        <f>BK210</f>
        <v>0</v>
      </c>
      <c r="K210" s="191"/>
      <c r="L210" s="196"/>
      <c r="M210" s="197"/>
      <c r="N210" s="198"/>
      <c r="O210" s="198"/>
      <c r="P210" s="199">
        <f>SUM(P211:P237)</f>
        <v>0</v>
      </c>
      <c r="Q210" s="198"/>
      <c r="R210" s="199">
        <f>SUM(R211:R237)</f>
        <v>0</v>
      </c>
      <c r="S210" s="198"/>
      <c r="T210" s="200">
        <f>SUM(T211:T237)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01" t="s">
        <v>80</v>
      </c>
      <c r="AT210" s="202" t="s">
        <v>71</v>
      </c>
      <c r="AU210" s="202" t="s">
        <v>80</v>
      </c>
      <c r="AY210" s="201" t="s">
        <v>125</v>
      </c>
      <c r="BK210" s="203">
        <f>SUM(BK211:BK237)</f>
        <v>0</v>
      </c>
    </row>
    <row r="211" s="2" customFormat="1" ht="24.15" customHeight="1">
      <c r="A211" s="40"/>
      <c r="B211" s="41"/>
      <c r="C211" s="206" t="s">
        <v>307</v>
      </c>
      <c r="D211" s="206" t="s">
        <v>128</v>
      </c>
      <c r="E211" s="207" t="s">
        <v>308</v>
      </c>
      <c r="F211" s="208" t="s">
        <v>309</v>
      </c>
      <c r="G211" s="209" t="s">
        <v>310</v>
      </c>
      <c r="H211" s="210">
        <v>39.945</v>
      </c>
      <c r="I211" s="211"/>
      <c r="J211" s="212">
        <f>ROUND(I211*H211,2)</f>
        <v>0</v>
      </c>
      <c r="K211" s="208" t="s">
        <v>132</v>
      </c>
      <c r="L211" s="46"/>
      <c r="M211" s="213" t="s">
        <v>19</v>
      </c>
      <c r="N211" s="214" t="s">
        <v>43</v>
      </c>
      <c r="O211" s="86"/>
      <c r="P211" s="215">
        <f>O211*H211</f>
        <v>0</v>
      </c>
      <c r="Q211" s="215">
        <v>0</v>
      </c>
      <c r="R211" s="215">
        <f>Q211*H211</f>
        <v>0</v>
      </c>
      <c r="S211" s="215">
        <v>0</v>
      </c>
      <c r="T211" s="216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7" t="s">
        <v>133</v>
      </c>
      <c r="AT211" s="217" t="s">
        <v>128</v>
      </c>
      <c r="AU211" s="217" t="s">
        <v>82</v>
      </c>
      <c r="AY211" s="19" t="s">
        <v>125</v>
      </c>
      <c r="BE211" s="218">
        <f>IF(N211="základní",J211,0)</f>
        <v>0</v>
      </c>
      <c r="BF211" s="218">
        <f>IF(N211="snížená",J211,0)</f>
        <v>0</v>
      </c>
      <c r="BG211" s="218">
        <f>IF(N211="zákl. přenesená",J211,0)</f>
        <v>0</v>
      </c>
      <c r="BH211" s="218">
        <f>IF(N211="sníž. přenesená",J211,0)</f>
        <v>0</v>
      </c>
      <c r="BI211" s="218">
        <f>IF(N211="nulová",J211,0)</f>
        <v>0</v>
      </c>
      <c r="BJ211" s="19" t="s">
        <v>80</v>
      </c>
      <c r="BK211" s="218">
        <f>ROUND(I211*H211,2)</f>
        <v>0</v>
      </c>
      <c r="BL211" s="19" t="s">
        <v>133</v>
      </c>
      <c r="BM211" s="217" t="s">
        <v>311</v>
      </c>
    </row>
    <row r="212" s="2" customFormat="1">
      <c r="A212" s="40"/>
      <c r="B212" s="41"/>
      <c r="C212" s="42"/>
      <c r="D212" s="219" t="s">
        <v>135</v>
      </c>
      <c r="E212" s="42"/>
      <c r="F212" s="220" t="s">
        <v>312</v>
      </c>
      <c r="G212" s="42"/>
      <c r="H212" s="42"/>
      <c r="I212" s="221"/>
      <c r="J212" s="42"/>
      <c r="K212" s="42"/>
      <c r="L212" s="46"/>
      <c r="M212" s="222"/>
      <c r="N212" s="223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135</v>
      </c>
      <c r="AU212" s="19" t="s">
        <v>82</v>
      </c>
    </row>
    <row r="213" s="2" customFormat="1">
      <c r="A213" s="40"/>
      <c r="B213" s="41"/>
      <c r="C213" s="42"/>
      <c r="D213" s="224" t="s">
        <v>137</v>
      </c>
      <c r="E213" s="42"/>
      <c r="F213" s="225" t="s">
        <v>313</v>
      </c>
      <c r="G213" s="42"/>
      <c r="H213" s="42"/>
      <c r="I213" s="221"/>
      <c r="J213" s="42"/>
      <c r="K213" s="42"/>
      <c r="L213" s="46"/>
      <c r="M213" s="222"/>
      <c r="N213" s="223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9" t="s">
        <v>137</v>
      </c>
      <c r="AU213" s="19" t="s">
        <v>82</v>
      </c>
    </row>
    <row r="214" s="2" customFormat="1" ht="33" customHeight="1">
      <c r="A214" s="40"/>
      <c r="B214" s="41"/>
      <c r="C214" s="206" t="s">
        <v>314</v>
      </c>
      <c r="D214" s="206" t="s">
        <v>128</v>
      </c>
      <c r="E214" s="207" t="s">
        <v>315</v>
      </c>
      <c r="F214" s="208" t="s">
        <v>316</v>
      </c>
      <c r="G214" s="209" t="s">
        <v>310</v>
      </c>
      <c r="H214" s="210">
        <v>39.945</v>
      </c>
      <c r="I214" s="211"/>
      <c r="J214" s="212">
        <f>ROUND(I214*H214,2)</f>
        <v>0</v>
      </c>
      <c r="K214" s="208" t="s">
        <v>132</v>
      </c>
      <c r="L214" s="46"/>
      <c r="M214" s="213" t="s">
        <v>19</v>
      </c>
      <c r="N214" s="214" t="s">
        <v>43</v>
      </c>
      <c r="O214" s="86"/>
      <c r="P214" s="215">
        <f>O214*H214</f>
        <v>0</v>
      </c>
      <c r="Q214" s="215">
        <v>0</v>
      </c>
      <c r="R214" s="215">
        <f>Q214*H214</f>
        <v>0</v>
      </c>
      <c r="S214" s="215">
        <v>0</v>
      </c>
      <c r="T214" s="216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7" t="s">
        <v>133</v>
      </c>
      <c r="AT214" s="217" t="s">
        <v>128</v>
      </c>
      <c r="AU214" s="217" t="s">
        <v>82</v>
      </c>
      <c r="AY214" s="19" t="s">
        <v>125</v>
      </c>
      <c r="BE214" s="218">
        <f>IF(N214="základní",J214,0)</f>
        <v>0</v>
      </c>
      <c r="BF214" s="218">
        <f>IF(N214="snížená",J214,0)</f>
        <v>0</v>
      </c>
      <c r="BG214" s="218">
        <f>IF(N214="zákl. přenesená",J214,0)</f>
        <v>0</v>
      </c>
      <c r="BH214" s="218">
        <f>IF(N214="sníž. přenesená",J214,0)</f>
        <v>0</v>
      </c>
      <c r="BI214" s="218">
        <f>IF(N214="nulová",J214,0)</f>
        <v>0</v>
      </c>
      <c r="BJ214" s="19" t="s">
        <v>80</v>
      </c>
      <c r="BK214" s="218">
        <f>ROUND(I214*H214,2)</f>
        <v>0</v>
      </c>
      <c r="BL214" s="19" t="s">
        <v>133</v>
      </c>
      <c r="BM214" s="217" t="s">
        <v>317</v>
      </c>
    </row>
    <row r="215" s="2" customFormat="1">
      <c r="A215" s="40"/>
      <c r="B215" s="41"/>
      <c r="C215" s="42"/>
      <c r="D215" s="219" t="s">
        <v>135</v>
      </c>
      <c r="E215" s="42"/>
      <c r="F215" s="220" t="s">
        <v>318</v>
      </c>
      <c r="G215" s="42"/>
      <c r="H215" s="42"/>
      <c r="I215" s="221"/>
      <c r="J215" s="42"/>
      <c r="K215" s="42"/>
      <c r="L215" s="46"/>
      <c r="M215" s="222"/>
      <c r="N215" s="223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135</v>
      </c>
      <c r="AU215" s="19" t="s">
        <v>82</v>
      </c>
    </row>
    <row r="216" s="2" customFormat="1">
      <c r="A216" s="40"/>
      <c r="B216" s="41"/>
      <c r="C216" s="42"/>
      <c r="D216" s="224" t="s">
        <v>137</v>
      </c>
      <c r="E216" s="42"/>
      <c r="F216" s="225" t="s">
        <v>319</v>
      </c>
      <c r="G216" s="42"/>
      <c r="H216" s="42"/>
      <c r="I216" s="221"/>
      <c r="J216" s="42"/>
      <c r="K216" s="42"/>
      <c r="L216" s="46"/>
      <c r="M216" s="222"/>
      <c r="N216" s="223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137</v>
      </c>
      <c r="AU216" s="19" t="s">
        <v>82</v>
      </c>
    </row>
    <row r="217" s="2" customFormat="1" ht="21.75" customHeight="1">
      <c r="A217" s="40"/>
      <c r="B217" s="41"/>
      <c r="C217" s="206" t="s">
        <v>320</v>
      </c>
      <c r="D217" s="206" t="s">
        <v>128</v>
      </c>
      <c r="E217" s="207" t="s">
        <v>321</v>
      </c>
      <c r="F217" s="208" t="s">
        <v>322</v>
      </c>
      <c r="G217" s="209" t="s">
        <v>150</v>
      </c>
      <c r="H217" s="210">
        <v>21</v>
      </c>
      <c r="I217" s="211"/>
      <c r="J217" s="212">
        <f>ROUND(I217*H217,2)</f>
        <v>0</v>
      </c>
      <c r="K217" s="208" t="s">
        <v>132</v>
      </c>
      <c r="L217" s="46"/>
      <c r="M217" s="213" t="s">
        <v>19</v>
      </c>
      <c r="N217" s="214" t="s">
        <v>43</v>
      </c>
      <c r="O217" s="86"/>
      <c r="P217" s="215">
        <f>O217*H217</f>
        <v>0</v>
      </c>
      <c r="Q217" s="215">
        <v>0</v>
      </c>
      <c r="R217" s="215">
        <f>Q217*H217</f>
        <v>0</v>
      </c>
      <c r="S217" s="215">
        <v>0</v>
      </c>
      <c r="T217" s="216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17" t="s">
        <v>133</v>
      </c>
      <c r="AT217" s="217" t="s">
        <v>128</v>
      </c>
      <c r="AU217" s="217" t="s">
        <v>82</v>
      </c>
      <c r="AY217" s="19" t="s">
        <v>125</v>
      </c>
      <c r="BE217" s="218">
        <f>IF(N217="základní",J217,0)</f>
        <v>0</v>
      </c>
      <c r="BF217" s="218">
        <f>IF(N217="snížená",J217,0)</f>
        <v>0</v>
      </c>
      <c r="BG217" s="218">
        <f>IF(N217="zákl. přenesená",J217,0)</f>
        <v>0</v>
      </c>
      <c r="BH217" s="218">
        <f>IF(N217="sníž. přenesená",J217,0)</f>
        <v>0</v>
      </c>
      <c r="BI217" s="218">
        <f>IF(N217="nulová",J217,0)</f>
        <v>0</v>
      </c>
      <c r="BJ217" s="19" t="s">
        <v>80</v>
      </c>
      <c r="BK217" s="218">
        <f>ROUND(I217*H217,2)</f>
        <v>0</v>
      </c>
      <c r="BL217" s="19" t="s">
        <v>133</v>
      </c>
      <c r="BM217" s="217" t="s">
        <v>323</v>
      </c>
    </row>
    <row r="218" s="2" customFormat="1">
      <c r="A218" s="40"/>
      <c r="B218" s="41"/>
      <c r="C218" s="42"/>
      <c r="D218" s="219" t="s">
        <v>135</v>
      </c>
      <c r="E218" s="42"/>
      <c r="F218" s="220" t="s">
        <v>324</v>
      </c>
      <c r="G218" s="42"/>
      <c r="H218" s="42"/>
      <c r="I218" s="221"/>
      <c r="J218" s="42"/>
      <c r="K218" s="42"/>
      <c r="L218" s="46"/>
      <c r="M218" s="222"/>
      <c r="N218" s="223"/>
      <c r="O218" s="86"/>
      <c r="P218" s="86"/>
      <c r="Q218" s="86"/>
      <c r="R218" s="86"/>
      <c r="S218" s="86"/>
      <c r="T218" s="87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9" t="s">
        <v>135</v>
      </c>
      <c r="AU218" s="19" t="s">
        <v>82</v>
      </c>
    </row>
    <row r="219" s="2" customFormat="1">
      <c r="A219" s="40"/>
      <c r="B219" s="41"/>
      <c r="C219" s="42"/>
      <c r="D219" s="224" t="s">
        <v>137</v>
      </c>
      <c r="E219" s="42"/>
      <c r="F219" s="225" t="s">
        <v>325</v>
      </c>
      <c r="G219" s="42"/>
      <c r="H219" s="42"/>
      <c r="I219" s="221"/>
      <c r="J219" s="42"/>
      <c r="K219" s="42"/>
      <c r="L219" s="46"/>
      <c r="M219" s="222"/>
      <c r="N219" s="223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9" t="s">
        <v>137</v>
      </c>
      <c r="AU219" s="19" t="s">
        <v>82</v>
      </c>
    </row>
    <row r="220" s="2" customFormat="1" ht="24.15" customHeight="1">
      <c r="A220" s="40"/>
      <c r="B220" s="41"/>
      <c r="C220" s="206" t="s">
        <v>326</v>
      </c>
      <c r="D220" s="206" t="s">
        <v>128</v>
      </c>
      <c r="E220" s="207" t="s">
        <v>327</v>
      </c>
      <c r="F220" s="208" t="s">
        <v>328</v>
      </c>
      <c r="G220" s="209" t="s">
        <v>150</v>
      </c>
      <c r="H220" s="210">
        <v>315</v>
      </c>
      <c r="I220" s="211"/>
      <c r="J220" s="212">
        <f>ROUND(I220*H220,2)</f>
        <v>0</v>
      </c>
      <c r="K220" s="208" t="s">
        <v>132</v>
      </c>
      <c r="L220" s="46"/>
      <c r="M220" s="213" t="s">
        <v>19</v>
      </c>
      <c r="N220" s="214" t="s">
        <v>43</v>
      </c>
      <c r="O220" s="86"/>
      <c r="P220" s="215">
        <f>O220*H220</f>
        <v>0</v>
      </c>
      <c r="Q220" s="215">
        <v>0</v>
      </c>
      <c r="R220" s="215">
        <f>Q220*H220</f>
        <v>0</v>
      </c>
      <c r="S220" s="215">
        <v>0</v>
      </c>
      <c r="T220" s="216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7" t="s">
        <v>133</v>
      </c>
      <c r="AT220" s="217" t="s">
        <v>128</v>
      </c>
      <c r="AU220" s="217" t="s">
        <v>82</v>
      </c>
      <c r="AY220" s="19" t="s">
        <v>125</v>
      </c>
      <c r="BE220" s="218">
        <f>IF(N220="základní",J220,0)</f>
        <v>0</v>
      </c>
      <c r="BF220" s="218">
        <f>IF(N220="snížená",J220,0)</f>
        <v>0</v>
      </c>
      <c r="BG220" s="218">
        <f>IF(N220="zákl. přenesená",J220,0)</f>
        <v>0</v>
      </c>
      <c r="BH220" s="218">
        <f>IF(N220="sníž. přenesená",J220,0)</f>
        <v>0</v>
      </c>
      <c r="BI220" s="218">
        <f>IF(N220="nulová",J220,0)</f>
        <v>0</v>
      </c>
      <c r="BJ220" s="19" t="s">
        <v>80</v>
      </c>
      <c r="BK220" s="218">
        <f>ROUND(I220*H220,2)</f>
        <v>0</v>
      </c>
      <c r="BL220" s="19" t="s">
        <v>133</v>
      </c>
      <c r="BM220" s="217" t="s">
        <v>329</v>
      </c>
    </row>
    <row r="221" s="2" customFormat="1">
      <c r="A221" s="40"/>
      <c r="B221" s="41"/>
      <c r="C221" s="42"/>
      <c r="D221" s="219" t="s">
        <v>135</v>
      </c>
      <c r="E221" s="42"/>
      <c r="F221" s="220" t="s">
        <v>330</v>
      </c>
      <c r="G221" s="42"/>
      <c r="H221" s="42"/>
      <c r="I221" s="221"/>
      <c r="J221" s="42"/>
      <c r="K221" s="42"/>
      <c r="L221" s="46"/>
      <c r="M221" s="222"/>
      <c r="N221" s="223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9" t="s">
        <v>135</v>
      </c>
      <c r="AU221" s="19" t="s">
        <v>82</v>
      </c>
    </row>
    <row r="222" s="2" customFormat="1">
      <c r="A222" s="40"/>
      <c r="B222" s="41"/>
      <c r="C222" s="42"/>
      <c r="D222" s="224" t="s">
        <v>137</v>
      </c>
      <c r="E222" s="42"/>
      <c r="F222" s="225" t="s">
        <v>331</v>
      </c>
      <c r="G222" s="42"/>
      <c r="H222" s="42"/>
      <c r="I222" s="221"/>
      <c r="J222" s="42"/>
      <c r="K222" s="42"/>
      <c r="L222" s="46"/>
      <c r="M222" s="222"/>
      <c r="N222" s="223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9" t="s">
        <v>137</v>
      </c>
      <c r="AU222" s="19" t="s">
        <v>82</v>
      </c>
    </row>
    <row r="223" s="13" customFormat="1">
      <c r="A223" s="13"/>
      <c r="B223" s="226"/>
      <c r="C223" s="227"/>
      <c r="D223" s="219" t="s">
        <v>139</v>
      </c>
      <c r="E223" s="228" t="s">
        <v>19</v>
      </c>
      <c r="F223" s="229" t="s">
        <v>332</v>
      </c>
      <c r="G223" s="227"/>
      <c r="H223" s="230">
        <v>315</v>
      </c>
      <c r="I223" s="231"/>
      <c r="J223" s="227"/>
      <c r="K223" s="227"/>
      <c r="L223" s="232"/>
      <c r="M223" s="233"/>
      <c r="N223" s="234"/>
      <c r="O223" s="234"/>
      <c r="P223" s="234"/>
      <c r="Q223" s="234"/>
      <c r="R223" s="234"/>
      <c r="S223" s="234"/>
      <c r="T223" s="235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6" t="s">
        <v>139</v>
      </c>
      <c r="AU223" s="236" t="s">
        <v>82</v>
      </c>
      <c r="AV223" s="13" t="s">
        <v>82</v>
      </c>
      <c r="AW223" s="13" t="s">
        <v>33</v>
      </c>
      <c r="AX223" s="13" t="s">
        <v>80</v>
      </c>
      <c r="AY223" s="236" t="s">
        <v>125</v>
      </c>
    </row>
    <row r="224" s="2" customFormat="1" ht="24.15" customHeight="1">
      <c r="A224" s="40"/>
      <c r="B224" s="41"/>
      <c r="C224" s="206" t="s">
        <v>333</v>
      </c>
      <c r="D224" s="206" t="s">
        <v>128</v>
      </c>
      <c r="E224" s="207" t="s">
        <v>334</v>
      </c>
      <c r="F224" s="208" t="s">
        <v>335</v>
      </c>
      <c r="G224" s="209" t="s">
        <v>310</v>
      </c>
      <c r="H224" s="210">
        <v>39.945</v>
      </c>
      <c r="I224" s="211"/>
      <c r="J224" s="212">
        <f>ROUND(I224*H224,2)</f>
        <v>0</v>
      </c>
      <c r="K224" s="208" t="s">
        <v>132</v>
      </c>
      <c r="L224" s="46"/>
      <c r="M224" s="213" t="s">
        <v>19</v>
      </c>
      <c r="N224" s="214" t="s">
        <v>43</v>
      </c>
      <c r="O224" s="86"/>
      <c r="P224" s="215">
        <f>O224*H224</f>
        <v>0</v>
      </c>
      <c r="Q224" s="215">
        <v>0</v>
      </c>
      <c r="R224" s="215">
        <f>Q224*H224</f>
        <v>0</v>
      </c>
      <c r="S224" s="215">
        <v>0</v>
      </c>
      <c r="T224" s="216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7" t="s">
        <v>133</v>
      </c>
      <c r="AT224" s="217" t="s">
        <v>128</v>
      </c>
      <c r="AU224" s="217" t="s">
        <v>82</v>
      </c>
      <c r="AY224" s="19" t="s">
        <v>125</v>
      </c>
      <c r="BE224" s="218">
        <f>IF(N224="základní",J224,0)</f>
        <v>0</v>
      </c>
      <c r="BF224" s="218">
        <f>IF(N224="snížená",J224,0)</f>
        <v>0</v>
      </c>
      <c r="BG224" s="218">
        <f>IF(N224="zákl. přenesená",J224,0)</f>
        <v>0</v>
      </c>
      <c r="BH224" s="218">
        <f>IF(N224="sníž. přenesená",J224,0)</f>
        <v>0</v>
      </c>
      <c r="BI224" s="218">
        <f>IF(N224="nulová",J224,0)</f>
        <v>0</v>
      </c>
      <c r="BJ224" s="19" t="s">
        <v>80</v>
      </c>
      <c r="BK224" s="218">
        <f>ROUND(I224*H224,2)</f>
        <v>0</v>
      </c>
      <c r="BL224" s="19" t="s">
        <v>133</v>
      </c>
      <c r="BM224" s="217" t="s">
        <v>336</v>
      </c>
    </row>
    <row r="225" s="2" customFormat="1">
      <c r="A225" s="40"/>
      <c r="B225" s="41"/>
      <c r="C225" s="42"/>
      <c r="D225" s="219" t="s">
        <v>135</v>
      </c>
      <c r="E225" s="42"/>
      <c r="F225" s="220" t="s">
        <v>337</v>
      </c>
      <c r="G225" s="42"/>
      <c r="H225" s="42"/>
      <c r="I225" s="221"/>
      <c r="J225" s="42"/>
      <c r="K225" s="42"/>
      <c r="L225" s="46"/>
      <c r="M225" s="222"/>
      <c r="N225" s="223"/>
      <c r="O225" s="86"/>
      <c r="P225" s="86"/>
      <c r="Q225" s="86"/>
      <c r="R225" s="86"/>
      <c r="S225" s="86"/>
      <c r="T225" s="87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9" t="s">
        <v>135</v>
      </c>
      <c r="AU225" s="19" t="s">
        <v>82</v>
      </c>
    </row>
    <row r="226" s="2" customFormat="1">
      <c r="A226" s="40"/>
      <c r="B226" s="41"/>
      <c r="C226" s="42"/>
      <c r="D226" s="224" t="s">
        <v>137</v>
      </c>
      <c r="E226" s="42"/>
      <c r="F226" s="225" t="s">
        <v>338</v>
      </c>
      <c r="G226" s="42"/>
      <c r="H226" s="42"/>
      <c r="I226" s="221"/>
      <c r="J226" s="42"/>
      <c r="K226" s="42"/>
      <c r="L226" s="46"/>
      <c r="M226" s="222"/>
      <c r="N226" s="223"/>
      <c r="O226" s="86"/>
      <c r="P226" s="86"/>
      <c r="Q226" s="86"/>
      <c r="R226" s="86"/>
      <c r="S226" s="86"/>
      <c r="T226" s="87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9" t="s">
        <v>137</v>
      </c>
      <c r="AU226" s="19" t="s">
        <v>82</v>
      </c>
    </row>
    <row r="227" s="2" customFormat="1" ht="24.15" customHeight="1">
      <c r="A227" s="40"/>
      <c r="B227" s="41"/>
      <c r="C227" s="206" t="s">
        <v>339</v>
      </c>
      <c r="D227" s="206" t="s">
        <v>128</v>
      </c>
      <c r="E227" s="207" t="s">
        <v>340</v>
      </c>
      <c r="F227" s="208" t="s">
        <v>341</v>
      </c>
      <c r="G227" s="209" t="s">
        <v>310</v>
      </c>
      <c r="H227" s="210">
        <v>1158.405</v>
      </c>
      <c r="I227" s="211"/>
      <c r="J227" s="212">
        <f>ROUND(I227*H227,2)</f>
        <v>0</v>
      </c>
      <c r="K227" s="208" t="s">
        <v>132</v>
      </c>
      <c r="L227" s="46"/>
      <c r="M227" s="213" t="s">
        <v>19</v>
      </c>
      <c r="N227" s="214" t="s">
        <v>43</v>
      </c>
      <c r="O227" s="86"/>
      <c r="P227" s="215">
        <f>O227*H227</f>
        <v>0</v>
      </c>
      <c r="Q227" s="215">
        <v>0</v>
      </c>
      <c r="R227" s="215">
        <f>Q227*H227</f>
        <v>0</v>
      </c>
      <c r="S227" s="215">
        <v>0</v>
      </c>
      <c r="T227" s="216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7" t="s">
        <v>133</v>
      </c>
      <c r="AT227" s="217" t="s">
        <v>128</v>
      </c>
      <c r="AU227" s="217" t="s">
        <v>82</v>
      </c>
      <c r="AY227" s="19" t="s">
        <v>125</v>
      </c>
      <c r="BE227" s="218">
        <f>IF(N227="základní",J227,0)</f>
        <v>0</v>
      </c>
      <c r="BF227" s="218">
        <f>IF(N227="snížená",J227,0)</f>
        <v>0</v>
      </c>
      <c r="BG227" s="218">
        <f>IF(N227="zákl. přenesená",J227,0)</f>
        <v>0</v>
      </c>
      <c r="BH227" s="218">
        <f>IF(N227="sníž. přenesená",J227,0)</f>
        <v>0</v>
      </c>
      <c r="BI227" s="218">
        <f>IF(N227="nulová",J227,0)</f>
        <v>0</v>
      </c>
      <c r="BJ227" s="19" t="s">
        <v>80</v>
      </c>
      <c r="BK227" s="218">
        <f>ROUND(I227*H227,2)</f>
        <v>0</v>
      </c>
      <c r="BL227" s="19" t="s">
        <v>133</v>
      </c>
      <c r="BM227" s="217" t="s">
        <v>342</v>
      </c>
    </row>
    <row r="228" s="2" customFormat="1">
      <c r="A228" s="40"/>
      <c r="B228" s="41"/>
      <c r="C228" s="42"/>
      <c r="D228" s="219" t="s">
        <v>135</v>
      </c>
      <c r="E228" s="42"/>
      <c r="F228" s="220" t="s">
        <v>343</v>
      </c>
      <c r="G228" s="42"/>
      <c r="H228" s="42"/>
      <c r="I228" s="221"/>
      <c r="J228" s="42"/>
      <c r="K228" s="42"/>
      <c r="L228" s="46"/>
      <c r="M228" s="222"/>
      <c r="N228" s="223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135</v>
      </c>
      <c r="AU228" s="19" t="s">
        <v>82</v>
      </c>
    </row>
    <row r="229" s="2" customFormat="1">
      <c r="A229" s="40"/>
      <c r="B229" s="41"/>
      <c r="C229" s="42"/>
      <c r="D229" s="224" t="s">
        <v>137</v>
      </c>
      <c r="E229" s="42"/>
      <c r="F229" s="225" t="s">
        <v>344</v>
      </c>
      <c r="G229" s="42"/>
      <c r="H229" s="42"/>
      <c r="I229" s="221"/>
      <c r="J229" s="42"/>
      <c r="K229" s="42"/>
      <c r="L229" s="46"/>
      <c r="M229" s="222"/>
      <c r="N229" s="223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137</v>
      </c>
      <c r="AU229" s="19" t="s">
        <v>82</v>
      </c>
    </row>
    <row r="230" s="13" customFormat="1">
      <c r="A230" s="13"/>
      <c r="B230" s="226"/>
      <c r="C230" s="227"/>
      <c r="D230" s="219" t="s">
        <v>139</v>
      </c>
      <c r="E230" s="228" t="s">
        <v>19</v>
      </c>
      <c r="F230" s="229" t="s">
        <v>345</v>
      </c>
      <c r="G230" s="227"/>
      <c r="H230" s="230">
        <v>1158.405</v>
      </c>
      <c r="I230" s="231"/>
      <c r="J230" s="227"/>
      <c r="K230" s="227"/>
      <c r="L230" s="232"/>
      <c r="M230" s="233"/>
      <c r="N230" s="234"/>
      <c r="O230" s="234"/>
      <c r="P230" s="234"/>
      <c r="Q230" s="234"/>
      <c r="R230" s="234"/>
      <c r="S230" s="234"/>
      <c r="T230" s="235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6" t="s">
        <v>139</v>
      </c>
      <c r="AU230" s="236" t="s">
        <v>82</v>
      </c>
      <c r="AV230" s="13" t="s">
        <v>82</v>
      </c>
      <c r="AW230" s="13" t="s">
        <v>33</v>
      </c>
      <c r="AX230" s="13" t="s">
        <v>80</v>
      </c>
      <c r="AY230" s="236" t="s">
        <v>125</v>
      </c>
    </row>
    <row r="231" s="2" customFormat="1" ht="21.75" customHeight="1">
      <c r="A231" s="40"/>
      <c r="B231" s="41"/>
      <c r="C231" s="206" t="s">
        <v>346</v>
      </c>
      <c r="D231" s="206" t="s">
        <v>128</v>
      </c>
      <c r="E231" s="207" t="s">
        <v>347</v>
      </c>
      <c r="F231" s="208" t="s">
        <v>348</v>
      </c>
      <c r="G231" s="209" t="s">
        <v>310</v>
      </c>
      <c r="H231" s="210">
        <v>-2.7879999999999998</v>
      </c>
      <c r="I231" s="211"/>
      <c r="J231" s="212">
        <f>ROUND(I231*H231,2)</f>
        <v>0</v>
      </c>
      <c r="K231" s="208" t="s">
        <v>165</v>
      </c>
      <c r="L231" s="46"/>
      <c r="M231" s="213" t="s">
        <v>19</v>
      </c>
      <c r="N231" s="214" t="s">
        <v>43</v>
      </c>
      <c r="O231" s="86"/>
      <c r="P231" s="215">
        <f>O231*H231</f>
        <v>0</v>
      </c>
      <c r="Q231" s="215">
        <v>0</v>
      </c>
      <c r="R231" s="215">
        <f>Q231*H231</f>
        <v>0</v>
      </c>
      <c r="S231" s="215">
        <v>0</v>
      </c>
      <c r="T231" s="216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17" t="s">
        <v>133</v>
      </c>
      <c r="AT231" s="217" t="s">
        <v>128</v>
      </c>
      <c r="AU231" s="217" t="s">
        <v>82</v>
      </c>
      <c r="AY231" s="19" t="s">
        <v>125</v>
      </c>
      <c r="BE231" s="218">
        <f>IF(N231="základní",J231,0)</f>
        <v>0</v>
      </c>
      <c r="BF231" s="218">
        <f>IF(N231="snížená",J231,0)</f>
        <v>0</v>
      </c>
      <c r="BG231" s="218">
        <f>IF(N231="zákl. přenesená",J231,0)</f>
        <v>0</v>
      </c>
      <c r="BH231" s="218">
        <f>IF(N231="sníž. přenesená",J231,0)</f>
        <v>0</v>
      </c>
      <c r="BI231" s="218">
        <f>IF(N231="nulová",J231,0)</f>
        <v>0</v>
      </c>
      <c r="BJ231" s="19" t="s">
        <v>80</v>
      </c>
      <c r="BK231" s="218">
        <f>ROUND(I231*H231,2)</f>
        <v>0</v>
      </c>
      <c r="BL231" s="19" t="s">
        <v>133</v>
      </c>
      <c r="BM231" s="217" t="s">
        <v>349</v>
      </c>
    </row>
    <row r="232" s="2" customFormat="1">
      <c r="A232" s="40"/>
      <c r="B232" s="41"/>
      <c r="C232" s="42"/>
      <c r="D232" s="219" t="s">
        <v>135</v>
      </c>
      <c r="E232" s="42"/>
      <c r="F232" s="220" t="s">
        <v>348</v>
      </c>
      <c r="G232" s="42"/>
      <c r="H232" s="42"/>
      <c r="I232" s="221"/>
      <c r="J232" s="42"/>
      <c r="K232" s="42"/>
      <c r="L232" s="46"/>
      <c r="M232" s="222"/>
      <c r="N232" s="223"/>
      <c r="O232" s="86"/>
      <c r="P232" s="86"/>
      <c r="Q232" s="86"/>
      <c r="R232" s="86"/>
      <c r="S232" s="86"/>
      <c r="T232" s="87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T232" s="19" t="s">
        <v>135</v>
      </c>
      <c r="AU232" s="19" t="s">
        <v>82</v>
      </c>
    </row>
    <row r="233" s="2" customFormat="1" ht="33" customHeight="1">
      <c r="A233" s="40"/>
      <c r="B233" s="41"/>
      <c r="C233" s="206" t="s">
        <v>350</v>
      </c>
      <c r="D233" s="206" t="s">
        <v>128</v>
      </c>
      <c r="E233" s="207" t="s">
        <v>351</v>
      </c>
      <c r="F233" s="208" t="s">
        <v>352</v>
      </c>
      <c r="G233" s="209" t="s">
        <v>310</v>
      </c>
      <c r="H233" s="210">
        <v>37.156999999999996</v>
      </c>
      <c r="I233" s="211"/>
      <c r="J233" s="212">
        <f>ROUND(I233*H233,2)</f>
        <v>0</v>
      </c>
      <c r="K233" s="208" t="s">
        <v>132</v>
      </c>
      <c r="L233" s="46"/>
      <c r="M233" s="213" t="s">
        <v>19</v>
      </c>
      <c r="N233" s="214" t="s">
        <v>43</v>
      </c>
      <c r="O233" s="86"/>
      <c r="P233" s="215">
        <f>O233*H233</f>
        <v>0</v>
      </c>
      <c r="Q233" s="215">
        <v>0</v>
      </c>
      <c r="R233" s="215">
        <f>Q233*H233</f>
        <v>0</v>
      </c>
      <c r="S233" s="215">
        <v>0</v>
      </c>
      <c r="T233" s="216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7" t="s">
        <v>133</v>
      </c>
      <c r="AT233" s="217" t="s">
        <v>128</v>
      </c>
      <c r="AU233" s="217" t="s">
        <v>82</v>
      </c>
      <c r="AY233" s="19" t="s">
        <v>125</v>
      </c>
      <c r="BE233" s="218">
        <f>IF(N233="základní",J233,0)</f>
        <v>0</v>
      </c>
      <c r="BF233" s="218">
        <f>IF(N233="snížená",J233,0)</f>
        <v>0</v>
      </c>
      <c r="BG233" s="218">
        <f>IF(N233="zákl. přenesená",J233,0)</f>
        <v>0</v>
      </c>
      <c r="BH233" s="218">
        <f>IF(N233="sníž. přenesená",J233,0)</f>
        <v>0</v>
      </c>
      <c r="BI233" s="218">
        <f>IF(N233="nulová",J233,0)</f>
        <v>0</v>
      </c>
      <c r="BJ233" s="19" t="s">
        <v>80</v>
      </c>
      <c r="BK233" s="218">
        <f>ROUND(I233*H233,2)</f>
        <v>0</v>
      </c>
      <c r="BL233" s="19" t="s">
        <v>133</v>
      </c>
      <c r="BM233" s="217" t="s">
        <v>353</v>
      </c>
    </row>
    <row r="234" s="2" customFormat="1">
      <c r="A234" s="40"/>
      <c r="B234" s="41"/>
      <c r="C234" s="42"/>
      <c r="D234" s="219" t="s">
        <v>135</v>
      </c>
      <c r="E234" s="42"/>
      <c r="F234" s="220" t="s">
        <v>354</v>
      </c>
      <c r="G234" s="42"/>
      <c r="H234" s="42"/>
      <c r="I234" s="221"/>
      <c r="J234" s="42"/>
      <c r="K234" s="42"/>
      <c r="L234" s="46"/>
      <c r="M234" s="222"/>
      <c r="N234" s="223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135</v>
      </c>
      <c r="AU234" s="19" t="s">
        <v>82</v>
      </c>
    </row>
    <row r="235" s="2" customFormat="1">
      <c r="A235" s="40"/>
      <c r="B235" s="41"/>
      <c r="C235" s="42"/>
      <c r="D235" s="224" t="s">
        <v>137</v>
      </c>
      <c r="E235" s="42"/>
      <c r="F235" s="225" t="s">
        <v>355</v>
      </c>
      <c r="G235" s="42"/>
      <c r="H235" s="42"/>
      <c r="I235" s="221"/>
      <c r="J235" s="42"/>
      <c r="K235" s="42"/>
      <c r="L235" s="46"/>
      <c r="M235" s="222"/>
      <c r="N235" s="223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137</v>
      </c>
      <c r="AU235" s="19" t="s">
        <v>82</v>
      </c>
    </row>
    <row r="236" s="13" customFormat="1">
      <c r="A236" s="13"/>
      <c r="B236" s="226"/>
      <c r="C236" s="227"/>
      <c r="D236" s="219" t="s">
        <v>139</v>
      </c>
      <c r="E236" s="228" t="s">
        <v>19</v>
      </c>
      <c r="F236" s="229" t="s">
        <v>356</v>
      </c>
      <c r="G236" s="227"/>
      <c r="H236" s="230">
        <v>37.156999999999996</v>
      </c>
      <c r="I236" s="231"/>
      <c r="J236" s="227"/>
      <c r="K236" s="227"/>
      <c r="L236" s="232"/>
      <c r="M236" s="233"/>
      <c r="N236" s="234"/>
      <c r="O236" s="234"/>
      <c r="P236" s="234"/>
      <c r="Q236" s="234"/>
      <c r="R236" s="234"/>
      <c r="S236" s="234"/>
      <c r="T236" s="235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6" t="s">
        <v>139</v>
      </c>
      <c r="AU236" s="236" t="s">
        <v>82</v>
      </c>
      <c r="AV236" s="13" t="s">
        <v>82</v>
      </c>
      <c r="AW236" s="13" t="s">
        <v>33</v>
      </c>
      <c r="AX236" s="13" t="s">
        <v>72</v>
      </c>
      <c r="AY236" s="236" t="s">
        <v>125</v>
      </c>
    </row>
    <row r="237" s="14" customFormat="1">
      <c r="A237" s="14"/>
      <c r="B237" s="237"/>
      <c r="C237" s="238"/>
      <c r="D237" s="219" t="s">
        <v>139</v>
      </c>
      <c r="E237" s="239" t="s">
        <v>19</v>
      </c>
      <c r="F237" s="240" t="s">
        <v>155</v>
      </c>
      <c r="G237" s="238"/>
      <c r="H237" s="241">
        <v>37.156999999999996</v>
      </c>
      <c r="I237" s="242"/>
      <c r="J237" s="238"/>
      <c r="K237" s="238"/>
      <c r="L237" s="243"/>
      <c r="M237" s="244"/>
      <c r="N237" s="245"/>
      <c r="O237" s="245"/>
      <c r="P237" s="245"/>
      <c r="Q237" s="245"/>
      <c r="R237" s="245"/>
      <c r="S237" s="245"/>
      <c r="T237" s="246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47" t="s">
        <v>139</v>
      </c>
      <c r="AU237" s="247" t="s">
        <v>82</v>
      </c>
      <c r="AV237" s="14" t="s">
        <v>133</v>
      </c>
      <c r="AW237" s="14" t="s">
        <v>33</v>
      </c>
      <c r="AX237" s="14" t="s">
        <v>80</v>
      </c>
      <c r="AY237" s="247" t="s">
        <v>125</v>
      </c>
    </row>
    <row r="238" s="12" customFormat="1" ht="22.8" customHeight="1">
      <c r="A238" s="12"/>
      <c r="B238" s="190"/>
      <c r="C238" s="191"/>
      <c r="D238" s="192" t="s">
        <v>71</v>
      </c>
      <c r="E238" s="204" t="s">
        <v>357</v>
      </c>
      <c r="F238" s="204" t="s">
        <v>358</v>
      </c>
      <c r="G238" s="191"/>
      <c r="H238" s="191"/>
      <c r="I238" s="194"/>
      <c r="J238" s="205">
        <f>BK238</f>
        <v>0</v>
      </c>
      <c r="K238" s="191"/>
      <c r="L238" s="196"/>
      <c r="M238" s="197"/>
      <c r="N238" s="198"/>
      <c r="O238" s="198"/>
      <c r="P238" s="199">
        <f>SUM(P239:P241)</f>
        <v>0</v>
      </c>
      <c r="Q238" s="198"/>
      <c r="R238" s="199">
        <f>SUM(R239:R241)</f>
        <v>0</v>
      </c>
      <c r="S238" s="198"/>
      <c r="T238" s="200">
        <f>SUM(T239:T241)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01" t="s">
        <v>80</v>
      </c>
      <c r="AT238" s="202" t="s">
        <v>71</v>
      </c>
      <c r="AU238" s="202" t="s">
        <v>80</v>
      </c>
      <c r="AY238" s="201" t="s">
        <v>125</v>
      </c>
      <c r="BK238" s="203">
        <f>SUM(BK239:BK241)</f>
        <v>0</v>
      </c>
    </row>
    <row r="239" s="2" customFormat="1" ht="24.15" customHeight="1">
      <c r="A239" s="40"/>
      <c r="B239" s="41"/>
      <c r="C239" s="206" t="s">
        <v>359</v>
      </c>
      <c r="D239" s="206" t="s">
        <v>128</v>
      </c>
      <c r="E239" s="207" t="s">
        <v>360</v>
      </c>
      <c r="F239" s="208" t="s">
        <v>361</v>
      </c>
      <c r="G239" s="209" t="s">
        <v>310</v>
      </c>
      <c r="H239" s="210">
        <v>28.777999999999999</v>
      </c>
      <c r="I239" s="211"/>
      <c r="J239" s="212">
        <f>ROUND(I239*H239,2)</f>
        <v>0</v>
      </c>
      <c r="K239" s="208" t="s">
        <v>132</v>
      </c>
      <c r="L239" s="46"/>
      <c r="M239" s="213" t="s">
        <v>19</v>
      </c>
      <c r="N239" s="214" t="s">
        <v>43</v>
      </c>
      <c r="O239" s="86"/>
      <c r="P239" s="215">
        <f>O239*H239</f>
        <v>0</v>
      </c>
      <c r="Q239" s="215">
        <v>0</v>
      </c>
      <c r="R239" s="215">
        <f>Q239*H239</f>
        <v>0</v>
      </c>
      <c r="S239" s="215">
        <v>0</v>
      </c>
      <c r="T239" s="216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7" t="s">
        <v>133</v>
      </c>
      <c r="AT239" s="217" t="s">
        <v>128</v>
      </c>
      <c r="AU239" s="217" t="s">
        <v>82</v>
      </c>
      <c r="AY239" s="19" t="s">
        <v>125</v>
      </c>
      <c r="BE239" s="218">
        <f>IF(N239="základní",J239,0)</f>
        <v>0</v>
      </c>
      <c r="BF239" s="218">
        <f>IF(N239="snížená",J239,0)</f>
        <v>0</v>
      </c>
      <c r="BG239" s="218">
        <f>IF(N239="zákl. přenesená",J239,0)</f>
        <v>0</v>
      </c>
      <c r="BH239" s="218">
        <f>IF(N239="sníž. přenesená",J239,0)</f>
        <v>0</v>
      </c>
      <c r="BI239" s="218">
        <f>IF(N239="nulová",J239,0)</f>
        <v>0</v>
      </c>
      <c r="BJ239" s="19" t="s">
        <v>80</v>
      </c>
      <c r="BK239" s="218">
        <f>ROUND(I239*H239,2)</f>
        <v>0</v>
      </c>
      <c r="BL239" s="19" t="s">
        <v>133</v>
      </c>
      <c r="BM239" s="217" t="s">
        <v>362</v>
      </c>
    </row>
    <row r="240" s="2" customFormat="1">
      <c r="A240" s="40"/>
      <c r="B240" s="41"/>
      <c r="C240" s="42"/>
      <c r="D240" s="219" t="s">
        <v>135</v>
      </c>
      <c r="E240" s="42"/>
      <c r="F240" s="220" t="s">
        <v>363</v>
      </c>
      <c r="G240" s="42"/>
      <c r="H240" s="42"/>
      <c r="I240" s="221"/>
      <c r="J240" s="42"/>
      <c r="K240" s="42"/>
      <c r="L240" s="46"/>
      <c r="M240" s="222"/>
      <c r="N240" s="223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135</v>
      </c>
      <c r="AU240" s="19" t="s">
        <v>82</v>
      </c>
    </row>
    <row r="241" s="2" customFormat="1">
      <c r="A241" s="40"/>
      <c r="B241" s="41"/>
      <c r="C241" s="42"/>
      <c r="D241" s="224" t="s">
        <v>137</v>
      </c>
      <c r="E241" s="42"/>
      <c r="F241" s="225" t="s">
        <v>364</v>
      </c>
      <c r="G241" s="42"/>
      <c r="H241" s="42"/>
      <c r="I241" s="221"/>
      <c r="J241" s="42"/>
      <c r="K241" s="42"/>
      <c r="L241" s="46"/>
      <c r="M241" s="222"/>
      <c r="N241" s="223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9" t="s">
        <v>137</v>
      </c>
      <c r="AU241" s="19" t="s">
        <v>82</v>
      </c>
    </row>
    <row r="242" s="12" customFormat="1" ht="25.92" customHeight="1">
      <c r="A242" s="12"/>
      <c r="B242" s="190"/>
      <c r="C242" s="191"/>
      <c r="D242" s="192" t="s">
        <v>71</v>
      </c>
      <c r="E242" s="193" t="s">
        <v>365</v>
      </c>
      <c r="F242" s="193" t="s">
        <v>366</v>
      </c>
      <c r="G242" s="191"/>
      <c r="H242" s="191"/>
      <c r="I242" s="194"/>
      <c r="J242" s="195">
        <f>BK242</f>
        <v>0</v>
      </c>
      <c r="K242" s="191"/>
      <c r="L242" s="196"/>
      <c r="M242" s="197"/>
      <c r="N242" s="198"/>
      <c r="O242" s="198"/>
      <c r="P242" s="199">
        <f>P243+P284+P325+P360+P465</f>
        <v>0</v>
      </c>
      <c r="Q242" s="198"/>
      <c r="R242" s="199">
        <f>R243+R284+R325+R360+R465</f>
        <v>10.966589879999997</v>
      </c>
      <c r="S242" s="198"/>
      <c r="T242" s="200">
        <f>T243+T284+T325+T360+T465</f>
        <v>8.6083020000000001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201" t="s">
        <v>82</v>
      </c>
      <c r="AT242" s="202" t="s">
        <v>71</v>
      </c>
      <c r="AU242" s="202" t="s">
        <v>72</v>
      </c>
      <c r="AY242" s="201" t="s">
        <v>125</v>
      </c>
      <c r="BK242" s="203">
        <f>BK243+BK284+BK325+BK360+BK465</f>
        <v>0</v>
      </c>
    </row>
    <row r="243" s="12" customFormat="1" ht="22.8" customHeight="1">
      <c r="A243" s="12"/>
      <c r="B243" s="190"/>
      <c r="C243" s="191"/>
      <c r="D243" s="192" t="s">
        <v>71</v>
      </c>
      <c r="E243" s="204" t="s">
        <v>367</v>
      </c>
      <c r="F243" s="204" t="s">
        <v>368</v>
      </c>
      <c r="G243" s="191"/>
      <c r="H243" s="191"/>
      <c r="I243" s="194"/>
      <c r="J243" s="205">
        <f>BK243</f>
        <v>0</v>
      </c>
      <c r="K243" s="191"/>
      <c r="L243" s="196"/>
      <c r="M243" s="197"/>
      <c r="N243" s="198"/>
      <c r="O243" s="198"/>
      <c r="P243" s="199">
        <f>SUM(P244:P283)</f>
        <v>0</v>
      </c>
      <c r="Q243" s="198"/>
      <c r="R243" s="199">
        <f>SUM(R244:R283)</f>
        <v>0.083760000000000001</v>
      </c>
      <c r="S243" s="198"/>
      <c r="T243" s="200">
        <f>SUM(T244:T283)</f>
        <v>0.072645000000000001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01" t="s">
        <v>82</v>
      </c>
      <c r="AT243" s="202" t="s">
        <v>71</v>
      </c>
      <c r="AU243" s="202" t="s">
        <v>80</v>
      </c>
      <c r="AY243" s="201" t="s">
        <v>125</v>
      </c>
      <c r="BK243" s="203">
        <f>SUM(BK244:BK283)</f>
        <v>0</v>
      </c>
    </row>
    <row r="244" s="2" customFormat="1" ht="16.5" customHeight="1">
      <c r="A244" s="40"/>
      <c r="B244" s="41"/>
      <c r="C244" s="206" t="s">
        <v>369</v>
      </c>
      <c r="D244" s="206" t="s">
        <v>128</v>
      </c>
      <c r="E244" s="207" t="s">
        <v>370</v>
      </c>
      <c r="F244" s="208" t="s">
        <v>371</v>
      </c>
      <c r="G244" s="209" t="s">
        <v>150</v>
      </c>
      <c r="H244" s="210">
        <v>43.5</v>
      </c>
      <c r="I244" s="211"/>
      <c r="J244" s="212">
        <f>ROUND(I244*H244,2)</f>
        <v>0</v>
      </c>
      <c r="K244" s="208" t="s">
        <v>132</v>
      </c>
      <c r="L244" s="46"/>
      <c r="M244" s="213" t="s">
        <v>19</v>
      </c>
      <c r="N244" s="214" t="s">
        <v>43</v>
      </c>
      <c r="O244" s="86"/>
      <c r="P244" s="215">
        <f>O244*H244</f>
        <v>0</v>
      </c>
      <c r="Q244" s="215">
        <v>0</v>
      </c>
      <c r="R244" s="215">
        <f>Q244*H244</f>
        <v>0</v>
      </c>
      <c r="S244" s="215">
        <v>0.00167</v>
      </c>
      <c r="T244" s="216">
        <f>S244*H244</f>
        <v>0.072645000000000001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17" t="s">
        <v>240</v>
      </c>
      <c r="AT244" s="217" t="s">
        <v>128</v>
      </c>
      <c r="AU244" s="217" t="s">
        <v>82</v>
      </c>
      <c r="AY244" s="19" t="s">
        <v>125</v>
      </c>
      <c r="BE244" s="218">
        <f>IF(N244="základní",J244,0)</f>
        <v>0</v>
      </c>
      <c r="BF244" s="218">
        <f>IF(N244="snížená",J244,0)</f>
        <v>0</v>
      </c>
      <c r="BG244" s="218">
        <f>IF(N244="zákl. přenesená",J244,0)</f>
        <v>0</v>
      </c>
      <c r="BH244" s="218">
        <f>IF(N244="sníž. přenesená",J244,0)</f>
        <v>0</v>
      </c>
      <c r="BI244" s="218">
        <f>IF(N244="nulová",J244,0)</f>
        <v>0</v>
      </c>
      <c r="BJ244" s="19" t="s">
        <v>80</v>
      </c>
      <c r="BK244" s="218">
        <f>ROUND(I244*H244,2)</f>
        <v>0</v>
      </c>
      <c r="BL244" s="19" t="s">
        <v>240</v>
      </c>
      <c r="BM244" s="217" t="s">
        <v>372</v>
      </c>
    </row>
    <row r="245" s="2" customFormat="1">
      <c r="A245" s="40"/>
      <c r="B245" s="41"/>
      <c r="C245" s="42"/>
      <c r="D245" s="219" t="s">
        <v>135</v>
      </c>
      <c r="E245" s="42"/>
      <c r="F245" s="220" t="s">
        <v>373</v>
      </c>
      <c r="G245" s="42"/>
      <c r="H245" s="42"/>
      <c r="I245" s="221"/>
      <c r="J245" s="42"/>
      <c r="K245" s="42"/>
      <c r="L245" s="46"/>
      <c r="M245" s="222"/>
      <c r="N245" s="223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9" t="s">
        <v>135</v>
      </c>
      <c r="AU245" s="19" t="s">
        <v>82</v>
      </c>
    </row>
    <row r="246" s="2" customFormat="1">
      <c r="A246" s="40"/>
      <c r="B246" s="41"/>
      <c r="C246" s="42"/>
      <c r="D246" s="224" t="s">
        <v>137</v>
      </c>
      <c r="E246" s="42"/>
      <c r="F246" s="225" t="s">
        <v>374</v>
      </c>
      <c r="G246" s="42"/>
      <c r="H246" s="42"/>
      <c r="I246" s="221"/>
      <c r="J246" s="42"/>
      <c r="K246" s="42"/>
      <c r="L246" s="46"/>
      <c r="M246" s="222"/>
      <c r="N246" s="223"/>
      <c r="O246" s="86"/>
      <c r="P246" s="86"/>
      <c r="Q246" s="86"/>
      <c r="R246" s="86"/>
      <c r="S246" s="86"/>
      <c r="T246" s="87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9" t="s">
        <v>137</v>
      </c>
      <c r="AU246" s="19" t="s">
        <v>82</v>
      </c>
    </row>
    <row r="247" s="13" customFormat="1">
      <c r="A247" s="13"/>
      <c r="B247" s="226"/>
      <c r="C247" s="227"/>
      <c r="D247" s="219" t="s">
        <v>139</v>
      </c>
      <c r="E247" s="228" t="s">
        <v>19</v>
      </c>
      <c r="F247" s="229" t="s">
        <v>161</v>
      </c>
      <c r="G247" s="227"/>
      <c r="H247" s="230">
        <v>43.5</v>
      </c>
      <c r="I247" s="231"/>
      <c r="J247" s="227"/>
      <c r="K247" s="227"/>
      <c r="L247" s="232"/>
      <c r="M247" s="233"/>
      <c r="N247" s="234"/>
      <c r="O247" s="234"/>
      <c r="P247" s="234"/>
      <c r="Q247" s="234"/>
      <c r="R247" s="234"/>
      <c r="S247" s="234"/>
      <c r="T247" s="235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6" t="s">
        <v>139</v>
      </c>
      <c r="AU247" s="236" t="s">
        <v>82</v>
      </c>
      <c r="AV247" s="13" t="s">
        <v>82</v>
      </c>
      <c r="AW247" s="13" t="s">
        <v>33</v>
      </c>
      <c r="AX247" s="13" t="s">
        <v>80</v>
      </c>
      <c r="AY247" s="236" t="s">
        <v>125</v>
      </c>
    </row>
    <row r="248" s="2" customFormat="1" ht="16.5" customHeight="1">
      <c r="A248" s="40"/>
      <c r="B248" s="41"/>
      <c r="C248" s="206" t="s">
        <v>375</v>
      </c>
      <c r="D248" s="206" t="s">
        <v>128</v>
      </c>
      <c r="E248" s="207" t="s">
        <v>376</v>
      </c>
      <c r="F248" s="208" t="s">
        <v>377</v>
      </c>
      <c r="G248" s="209" t="s">
        <v>150</v>
      </c>
      <c r="H248" s="210">
        <v>111.5</v>
      </c>
      <c r="I248" s="211"/>
      <c r="J248" s="212">
        <f>ROUND(I248*H248,2)</f>
        <v>0</v>
      </c>
      <c r="K248" s="208" t="s">
        <v>132</v>
      </c>
      <c r="L248" s="46"/>
      <c r="M248" s="213" t="s">
        <v>19</v>
      </c>
      <c r="N248" s="214" t="s">
        <v>43</v>
      </c>
      <c r="O248" s="86"/>
      <c r="P248" s="215">
        <f>O248*H248</f>
        <v>0</v>
      </c>
      <c r="Q248" s="215">
        <v>0</v>
      </c>
      <c r="R248" s="215">
        <f>Q248*H248</f>
        <v>0</v>
      </c>
      <c r="S248" s="215">
        <v>0</v>
      </c>
      <c r="T248" s="216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7" t="s">
        <v>240</v>
      </c>
      <c r="AT248" s="217" t="s">
        <v>128</v>
      </c>
      <c r="AU248" s="217" t="s">
        <v>82</v>
      </c>
      <c r="AY248" s="19" t="s">
        <v>125</v>
      </c>
      <c r="BE248" s="218">
        <f>IF(N248="základní",J248,0)</f>
        <v>0</v>
      </c>
      <c r="BF248" s="218">
        <f>IF(N248="snížená",J248,0)</f>
        <v>0</v>
      </c>
      <c r="BG248" s="218">
        <f>IF(N248="zákl. přenesená",J248,0)</f>
        <v>0</v>
      </c>
      <c r="BH248" s="218">
        <f>IF(N248="sníž. přenesená",J248,0)</f>
        <v>0</v>
      </c>
      <c r="BI248" s="218">
        <f>IF(N248="nulová",J248,0)</f>
        <v>0</v>
      </c>
      <c r="BJ248" s="19" t="s">
        <v>80</v>
      </c>
      <c r="BK248" s="218">
        <f>ROUND(I248*H248,2)</f>
        <v>0</v>
      </c>
      <c r="BL248" s="19" t="s">
        <v>240</v>
      </c>
      <c r="BM248" s="217" t="s">
        <v>378</v>
      </c>
    </row>
    <row r="249" s="2" customFormat="1">
      <c r="A249" s="40"/>
      <c r="B249" s="41"/>
      <c r="C249" s="42"/>
      <c r="D249" s="219" t="s">
        <v>135</v>
      </c>
      <c r="E249" s="42"/>
      <c r="F249" s="220" t="s">
        <v>379</v>
      </c>
      <c r="G249" s="42"/>
      <c r="H249" s="42"/>
      <c r="I249" s="221"/>
      <c r="J249" s="42"/>
      <c r="K249" s="42"/>
      <c r="L249" s="46"/>
      <c r="M249" s="222"/>
      <c r="N249" s="223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135</v>
      </c>
      <c r="AU249" s="19" t="s">
        <v>82</v>
      </c>
    </row>
    <row r="250" s="2" customFormat="1">
      <c r="A250" s="40"/>
      <c r="B250" s="41"/>
      <c r="C250" s="42"/>
      <c r="D250" s="224" t="s">
        <v>137</v>
      </c>
      <c r="E250" s="42"/>
      <c r="F250" s="225" t="s">
        <v>380</v>
      </c>
      <c r="G250" s="42"/>
      <c r="H250" s="42"/>
      <c r="I250" s="221"/>
      <c r="J250" s="42"/>
      <c r="K250" s="42"/>
      <c r="L250" s="46"/>
      <c r="M250" s="222"/>
      <c r="N250" s="223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137</v>
      </c>
      <c r="AU250" s="19" t="s">
        <v>82</v>
      </c>
    </row>
    <row r="251" s="15" customFormat="1">
      <c r="A251" s="15"/>
      <c r="B251" s="248"/>
      <c r="C251" s="249"/>
      <c r="D251" s="219" t="s">
        <v>139</v>
      </c>
      <c r="E251" s="250" t="s">
        <v>19</v>
      </c>
      <c r="F251" s="251" t="s">
        <v>381</v>
      </c>
      <c r="G251" s="249"/>
      <c r="H251" s="250" t="s">
        <v>19</v>
      </c>
      <c r="I251" s="252"/>
      <c r="J251" s="249"/>
      <c r="K251" s="249"/>
      <c r="L251" s="253"/>
      <c r="M251" s="254"/>
      <c r="N251" s="255"/>
      <c r="O251" s="255"/>
      <c r="P251" s="255"/>
      <c r="Q251" s="255"/>
      <c r="R251" s="255"/>
      <c r="S251" s="255"/>
      <c r="T251" s="256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57" t="s">
        <v>139</v>
      </c>
      <c r="AU251" s="257" t="s">
        <v>82</v>
      </c>
      <c r="AV251" s="15" t="s">
        <v>80</v>
      </c>
      <c r="AW251" s="15" t="s">
        <v>33</v>
      </c>
      <c r="AX251" s="15" t="s">
        <v>72</v>
      </c>
      <c r="AY251" s="257" t="s">
        <v>125</v>
      </c>
    </row>
    <row r="252" s="13" customFormat="1">
      <c r="A252" s="13"/>
      <c r="B252" s="226"/>
      <c r="C252" s="227"/>
      <c r="D252" s="219" t="s">
        <v>139</v>
      </c>
      <c r="E252" s="228" t="s">
        <v>19</v>
      </c>
      <c r="F252" s="229" t="s">
        <v>382</v>
      </c>
      <c r="G252" s="227"/>
      <c r="H252" s="230">
        <v>55.5</v>
      </c>
      <c r="I252" s="231"/>
      <c r="J252" s="227"/>
      <c r="K252" s="227"/>
      <c r="L252" s="232"/>
      <c r="M252" s="233"/>
      <c r="N252" s="234"/>
      <c r="O252" s="234"/>
      <c r="P252" s="234"/>
      <c r="Q252" s="234"/>
      <c r="R252" s="234"/>
      <c r="S252" s="234"/>
      <c r="T252" s="235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6" t="s">
        <v>139</v>
      </c>
      <c r="AU252" s="236" t="s">
        <v>82</v>
      </c>
      <c r="AV252" s="13" t="s">
        <v>82</v>
      </c>
      <c r="AW252" s="13" t="s">
        <v>33</v>
      </c>
      <c r="AX252" s="13" t="s">
        <v>72</v>
      </c>
      <c r="AY252" s="236" t="s">
        <v>125</v>
      </c>
    </row>
    <row r="253" s="13" customFormat="1">
      <c r="A253" s="13"/>
      <c r="B253" s="226"/>
      <c r="C253" s="227"/>
      <c r="D253" s="219" t="s">
        <v>139</v>
      </c>
      <c r="E253" s="228" t="s">
        <v>19</v>
      </c>
      <c r="F253" s="229" t="s">
        <v>383</v>
      </c>
      <c r="G253" s="227"/>
      <c r="H253" s="230">
        <v>56</v>
      </c>
      <c r="I253" s="231"/>
      <c r="J253" s="227"/>
      <c r="K253" s="227"/>
      <c r="L253" s="232"/>
      <c r="M253" s="233"/>
      <c r="N253" s="234"/>
      <c r="O253" s="234"/>
      <c r="P253" s="234"/>
      <c r="Q253" s="234"/>
      <c r="R253" s="234"/>
      <c r="S253" s="234"/>
      <c r="T253" s="235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6" t="s">
        <v>139</v>
      </c>
      <c r="AU253" s="236" t="s">
        <v>82</v>
      </c>
      <c r="AV253" s="13" t="s">
        <v>82</v>
      </c>
      <c r="AW253" s="13" t="s">
        <v>33</v>
      </c>
      <c r="AX253" s="13" t="s">
        <v>72</v>
      </c>
      <c r="AY253" s="236" t="s">
        <v>125</v>
      </c>
    </row>
    <row r="254" s="14" customFormat="1">
      <c r="A254" s="14"/>
      <c r="B254" s="237"/>
      <c r="C254" s="238"/>
      <c r="D254" s="219" t="s">
        <v>139</v>
      </c>
      <c r="E254" s="239" t="s">
        <v>19</v>
      </c>
      <c r="F254" s="240" t="s">
        <v>155</v>
      </c>
      <c r="G254" s="238"/>
      <c r="H254" s="241">
        <v>111.5</v>
      </c>
      <c r="I254" s="242"/>
      <c r="J254" s="238"/>
      <c r="K254" s="238"/>
      <c r="L254" s="243"/>
      <c r="M254" s="244"/>
      <c r="N254" s="245"/>
      <c r="O254" s="245"/>
      <c r="P254" s="245"/>
      <c r="Q254" s="245"/>
      <c r="R254" s="245"/>
      <c r="S254" s="245"/>
      <c r="T254" s="246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47" t="s">
        <v>139</v>
      </c>
      <c r="AU254" s="247" t="s">
        <v>82</v>
      </c>
      <c r="AV254" s="14" t="s">
        <v>133</v>
      </c>
      <c r="AW254" s="14" t="s">
        <v>33</v>
      </c>
      <c r="AX254" s="14" t="s">
        <v>80</v>
      </c>
      <c r="AY254" s="247" t="s">
        <v>125</v>
      </c>
    </row>
    <row r="255" s="2" customFormat="1" ht="16.5" customHeight="1">
      <c r="A255" s="40"/>
      <c r="B255" s="41"/>
      <c r="C255" s="258" t="s">
        <v>384</v>
      </c>
      <c r="D255" s="258" t="s">
        <v>385</v>
      </c>
      <c r="E255" s="259" t="s">
        <v>386</v>
      </c>
      <c r="F255" s="260" t="s">
        <v>387</v>
      </c>
      <c r="G255" s="261" t="s">
        <v>150</v>
      </c>
      <c r="H255" s="262">
        <v>72</v>
      </c>
      <c r="I255" s="263"/>
      <c r="J255" s="264">
        <f>ROUND(I255*H255,2)</f>
        <v>0</v>
      </c>
      <c r="K255" s="260" t="s">
        <v>132</v>
      </c>
      <c r="L255" s="265"/>
      <c r="M255" s="266" t="s">
        <v>19</v>
      </c>
      <c r="N255" s="267" t="s">
        <v>43</v>
      </c>
      <c r="O255" s="86"/>
      <c r="P255" s="215">
        <f>O255*H255</f>
        <v>0</v>
      </c>
      <c r="Q255" s="215">
        <v>0.00025000000000000001</v>
      </c>
      <c r="R255" s="215">
        <f>Q255*H255</f>
        <v>0.018000000000000002</v>
      </c>
      <c r="S255" s="215">
        <v>0</v>
      </c>
      <c r="T255" s="216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7" t="s">
        <v>346</v>
      </c>
      <c r="AT255" s="217" t="s">
        <v>385</v>
      </c>
      <c r="AU255" s="217" t="s">
        <v>82</v>
      </c>
      <c r="AY255" s="19" t="s">
        <v>125</v>
      </c>
      <c r="BE255" s="218">
        <f>IF(N255="základní",J255,0)</f>
        <v>0</v>
      </c>
      <c r="BF255" s="218">
        <f>IF(N255="snížená",J255,0)</f>
        <v>0</v>
      </c>
      <c r="BG255" s="218">
        <f>IF(N255="zákl. přenesená",J255,0)</f>
        <v>0</v>
      </c>
      <c r="BH255" s="218">
        <f>IF(N255="sníž. přenesená",J255,0)</f>
        <v>0</v>
      </c>
      <c r="BI255" s="218">
        <f>IF(N255="nulová",J255,0)</f>
        <v>0</v>
      </c>
      <c r="BJ255" s="19" t="s">
        <v>80</v>
      </c>
      <c r="BK255" s="218">
        <f>ROUND(I255*H255,2)</f>
        <v>0</v>
      </c>
      <c r="BL255" s="19" t="s">
        <v>240</v>
      </c>
      <c r="BM255" s="217" t="s">
        <v>388</v>
      </c>
    </row>
    <row r="256" s="2" customFormat="1">
      <c r="A256" s="40"/>
      <c r="B256" s="41"/>
      <c r="C256" s="42"/>
      <c r="D256" s="219" t="s">
        <v>135</v>
      </c>
      <c r="E256" s="42"/>
      <c r="F256" s="220" t="s">
        <v>387</v>
      </c>
      <c r="G256" s="42"/>
      <c r="H256" s="42"/>
      <c r="I256" s="221"/>
      <c r="J256" s="42"/>
      <c r="K256" s="42"/>
      <c r="L256" s="46"/>
      <c r="M256" s="222"/>
      <c r="N256" s="223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135</v>
      </c>
      <c r="AU256" s="19" t="s">
        <v>82</v>
      </c>
    </row>
    <row r="257" s="13" customFormat="1">
      <c r="A257" s="13"/>
      <c r="B257" s="226"/>
      <c r="C257" s="227"/>
      <c r="D257" s="219" t="s">
        <v>139</v>
      </c>
      <c r="E257" s="228" t="s">
        <v>19</v>
      </c>
      <c r="F257" s="229" t="s">
        <v>389</v>
      </c>
      <c r="G257" s="227"/>
      <c r="H257" s="230">
        <v>30</v>
      </c>
      <c r="I257" s="231"/>
      <c r="J257" s="227"/>
      <c r="K257" s="227"/>
      <c r="L257" s="232"/>
      <c r="M257" s="233"/>
      <c r="N257" s="234"/>
      <c r="O257" s="234"/>
      <c r="P257" s="234"/>
      <c r="Q257" s="234"/>
      <c r="R257" s="234"/>
      <c r="S257" s="234"/>
      <c r="T257" s="235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6" t="s">
        <v>139</v>
      </c>
      <c r="AU257" s="236" t="s">
        <v>82</v>
      </c>
      <c r="AV257" s="13" t="s">
        <v>82</v>
      </c>
      <c r="AW257" s="13" t="s">
        <v>33</v>
      </c>
      <c r="AX257" s="13" t="s">
        <v>72</v>
      </c>
      <c r="AY257" s="236" t="s">
        <v>125</v>
      </c>
    </row>
    <row r="258" s="13" customFormat="1">
      <c r="A258" s="13"/>
      <c r="B258" s="226"/>
      <c r="C258" s="227"/>
      <c r="D258" s="219" t="s">
        <v>139</v>
      </c>
      <c r="E258" s="228" t="s">
        <v>19</v>
      </c>
      <c r="F258" s="229" t="s">
        <v>390</v>
      </c>
      <c r="G258" s="227"/>
      <c r="H258" s="230">
        <v>42</v>
      </c>
      <c r="I258" s="231"/>
      <c r="J258" s="227"/>
      <c r="K258" s="227"/>
      <c r="L258" s="232"/>
      <c r="M258" s="233"/>
      <c r="N258" s="234"/>
      <c r="O258" s="234"/>
      <c r="P258" s="234"/>
      <c r="Q258" s="234"/>
      <c r="R258" s="234"/>
      <c r="S258" s="234"/>
      <c r="T258" s="23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6" t="s">
        <v>139</v>
      </c>
      <c r="AU258" s="236" t="s">
        <v>82</v>
      </c>
      <c r="AV258" s="13" t="s">
        <v>82</v>
      </c>
      <c r="AW258" s="13" t="s">
        <v>33</v>
      </c>
      <c r="AX258" s="13" t="s">
        <v>72</v>
      </c>
      <c r="AY258" s="236" t="s">
        <v>125</v>
      </c>
    </row>
    <row r="259" s="14" customFormat="1">
      <c r="A259" s="14"/>
      <c r="B259" s="237"/>
      <c r="C259" s="238"/>
      <c r="D259" s="219" t="s">
        <v>139</v>
      </c>
      <c r="E259" s="239" t="s">
        <v>19</v>
      </c>
      <c r="F259" s="240" t="s">
        <v>155</v>
      </c>
      <c r="G259" s="238"/>
      <c r="H259" s="241">
        <v>72</v>
      </c>
      <c r="I259" s="242"/>
      <c r="J259" s="238"/>
      <c r="K259" s="238"/>
      <c r="L259" s="243"/>
      <c r="M259" s="244"/>
      <c r="N259" s="245"/>
      <c r="O259" s="245"/>
      <c r="P259" s="245"/>
      <c r="Q259" s="245"/>
      <c r="R259" s="245"/>
      <c r="S259" s="245"/>
      <c r="T259" s="246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7" t="s">
        <v>139</v>
      </c>
      <c r="AU259" s="247" t="s">
        <v>82</v>
      </c>
      <c r="AV259" s="14" t="s">
        <v>133</v>
      </c>
      <c r="AW259" s="14" t="s">
        <v>33</v>
      </c>
      <c r="AX259" s="14" t="s">
        <v>80</v>
      </c>
      <c r="AY259" s="247" t="s">
        <v>125</v>
      </c>
    </row>
    <row r="260" s="2" customFormat="1" ht="16.5" customHeight="1">
      <c r="A260" s="40"/>
      <c r="B260" s="41"/>
      <c r="C260" s="258" t="s">
        <v>391</v>
      </c>
      <c r="D260" s="258" t="s">
        <v>385</v>
      </c>
      <c r="E260" s="259" t="s">
        <v>392</v>
      </c>
      <c r="F260" s="260" t="s">
        <v>393</v>
      </c>
      <c r="G260" s="261" t="s">
        <v>224</v>
      </c>
      <c r="H260" s="262">
        <v>29</v>
      </c>
      <c r="I260" s="263"/>
      <c r="J260" s="264">
        <f>ROUND(I260*H260,2)</f>
        <v>0</v>
      </c>
      <c r="K260" s="260" t="s">
        <v>132</v>
      </c>
      <c r="L260" s="265"/>
      <c r="M260" s="266" t="s">
        <v>19</v>
      </c>
      <c r="N260" s="267" t="s">
        <v>43</v>
      </c>
      <c r="O260" s="86"/>
      <c r="P260" s="215">
        <f>O260*H260</f>
        <v>0</v>
      </c>
      <c r="Q260" s="215">
        <v>0.00050000000000000001</v>
      </c>
      <c r="R260" s="215">
        <f>Q260*H260</f>
        <v>0.014500000000000001</v>
      </c>
      <c r="S260" s="215">
        <v>0</v>
      </c>
      <c r="T260" s="216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7" t="s">
        <v>346</v>
      </c>
      <c r="AT260" s="217" t="s">
        <v>385</v>
      </c>
      <c r="AU260" s="217" t="s">
        <v>82</v>
      </c>
      <c r="AY260" s="19" t="s">
        <v>125</v>
      </c>
      <c r="BE260" s="218">
        <f>IF(N260="základní",J260,0)</f>
        <v>0</v>
      </c>
      <c r="BF260" s="218">
        <f>IF(N260="snížená",J260,0)</f>
        <v>0</v>
      </c>
      <c r="BG260" s="218">
        <f>IF(N260="zákl. přenesená",J260,0)</f>
        <v>0</v>
      </c>
      <c r="BH260" s="218">
        <f>IF(N260="sníž. přenesená",J260,0)</f>
        <v>0</v>
      </c>
      <c r="BI260" s="218">
        <f>IF(N260="nulová",J260,0)</f>
        <v>0</v>
      </c>
      <c r="BJ260" s="19" t="s">
        <v>80</v>
      </c>
      <c r="BK260" s="218">
        <f>ROUND(I260*H260,2)</f>
        <v>0</v>
      </c>
      <c r="BL260" s="19" t="s">
        <v>240</v>
      </c>
      <c r="BM260" s="217" t="s">
        <v>394</v>
      </c>
    </row>
    <row r="261" s="2" customFormat="1">
      <c r="A261" s="40"/>
      <c r="B261" s="41"/>
      <c r="C261" s="42"/>
      <c r="D261" s="219" t="s">
        <v>135</v>
      </c>
      <c r="E261" s="42"/>
      <c r="F261" s="220" t="s">
        <v>393</v>
      </c>
      <c r="G261" s="42"/>
      <c r="H261" s="42"/>
      <c r="I261" s="221"/>
      <c r="J261" s="42"/>
      <c r="K261" s="42"/>
      <c r="L261" s="46"/>
      <c r="M261" s="222"/>
      <c r="N261" s="223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9" t="s">
        <v>135</v>
      </c>
      <c r="AU261" s="19" t="s">
        <v>82</v>
      </c>
    </row>
    <row r="262" s="13" customFormat="1">
      <c r="A262" s="13"/>
      <c r="B262" s="226"/>
      <c r="C262" s="227"/>
      <c r="D262" s="219" t="s">
        <v>139</v>
      </c>
      <c r="E262" s="228" t="s">
        <v>19</v>
      </c>
      <c r="F262" s="229" t="s">
        <v>395</v>
      </c>
      <c r="G262" s="227"/>
      <c r="H262" s="230">
        <v>15</v>
      </c>
      <c r="I262" s="231"/>
      <c r="J262" s="227"/>
      <c r="K262" s="227"/>
      <c r="L262" s="232"/>
      <c r="M262" s="233"/>
      <c r="N262" s="234"/>
      <c r="O262" s="234"/>
      <c r="P262" s="234"/>
      <c r="Q262" s="234"/>
      <c r="R262" s="234"/>
      <c r="S262" s="234"/>
      <c r="T262" s="235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6" t="s">
        <v>139</v>
      </c>
      <c r="AU262" s="236" t="s">
        <v>82</v>
      </c>
      <c r="AV262" s="13" t="s">
        <v>82</v>
      </c>
      <c r="AW262" s="13" t="s">
        <v>33</v>
      </c>
      <c r="AX262" s="13" t="s">
        <v>72</v>
      </c>
      <c r="AY262" s="236" t="s">
        <v>125</v>
      </c>
    </row>
    <row r="263" s="13" customFormat="1">
      <c r="A263" s="13"/>
      <c r="B263" s="226"/>
      <c r="C263" s="227"/>
      <c r="D263" s="219" t="s">
        <v>139</v>
      </c>
      <c r="E263" s="228" t="s">
        <v>19</v>
      </c>
      <c r="F263" s="229" t="s">
        <v>396</v>
      </c>
      <c r="G263" s="227"/>
      <c r="H263" s="230">
        <v>14</v>
      </c>
      <c r="I263" s="231"/>
      <c r="J263" s="227"/>
      <c r="K263" s="227"/>
      <c r="L263" s="232"/>
      <c r="M263" s="233"/>
      <c r="N263" s="234"/>
      <c r="O263" s="234"/>
      <c r="P263" s="234"/>
      <c r="Q263" s="234"/>
      <c r="R263" s="234"/>
      <c r="S263" s="234"/>
      <c r="T263" s="235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6" t="s">
        <v>139</v>
      </c>
      <c r="AU263" s="236" t="s">
        <v>82</v>
      </c>
      <c r="AV263" s="13" t="s">
        <v>82</v>
      </c>
      <c r="AW263" s="13" t="s">
        <v>33</v>
      </c>
      <c r="AX263" s="13" t="s">
        <v>72</v>
      </c>
      <c r="AY263" s="236" t="s">
        <v>125</v>
      </c>
    </row>
    <row r="264" s="14" customFormat="1">
      <c r="A264" s="14"/>
      <c r="B264" s="237"/>
      <c r="C264" s="238"/>
      <c r="D264" s="219" t="s">
        <v>139</v>
      </c>
      <c r="E264" s="239" t="s">
        <v>19</v>
      </c>
      <c r="F264" s="240" t="s">
        <v>155</v>
      </c>
      <c r="G264" s="238"/>
      <c r="H264" s="241">
        <v>29</v>
      </c>
      <c r="I264" s="242"/>
      <c r="J264" s="238"/>
      <c r="K264" s="238"/>
      <c r="L264" s="243"/>
      <c r="M264" s="244"/>
      <c r="N264" s="245"/>
      <c r="O264" s="245"/>
      <c r="P264" s="245"/>
      <c r="Q264" s="245"/>
      <c r="R264" s="245"/>
      <c r="S264" s="245"/>
      <c r="T264" s="246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7" t="s">
        <v>139</v>
      </c>
      <c r="AU264" s="247" t="s">
        <v>82</v>
      </c>
      <c r="AV264" s="14" t="s">
        <v>133</v>
      </c>
      <c r="AW264" s="14" t="s">
        <v>33</v>
      </c>
      <c r="AX264" s="14" t="s">
        <v>80</v>
      </c>
      <c r="AY264" s="247" t="s">
        <v>125</v>
      </c>
    </row>
    <row r="265" s="2" customFormat="1" ht="16.5" customHeight="1">
      <c r="A265" s="40"/>
      <c r="B265" s="41"/>
      <c r="C265" s="258" t="s">
        <v>397</v>
      </c>
      <c r="D265" s="258" t="s">
        <v>385</v>
      </c>
      <c r="E265" s="259" t="s">
        <v>398</v>
      </c>
      <c r="F265" s="260" t="s">
        <v>399</v>
      </c>
      <c r="G265" s="261" t="s">
        <v>224</v>
      </c>
      <c r="H265" s="262">
        <v>36</v>
      </c>
      <c r="I265" s="263"/>
      <c r="J265" s="264">
        <f>ROUND(I265*H265,2)</f>
        <v>0</v>
      </c>
      <c r="K265" s="260" t="s">
        <v>132</v>
      </c>
      <c r="L265" s="265"/>
      <c r="M265" s="266" t="s">
        <v>19</v>
      </c>
      <c r="N265" s="267" t="s">
        <v>43</v>
      </c>
      <c r="O265" s="86"/>
      <c r="P265" s="215">
        <f>O265*H265</f>
        <v>0</v>
      </c>
      <c r="Q265" s="215">
        <v>1.0000000000000001E-05</v>
      </c>
      <c r="R265" s="215">
        <f>Q265*H265</f>
        <v>0.00036000000000000002</v>
      </c>
      <c r="S265" s="215">
        <v>0</v>
      </c>
      <c r="T265" s="216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17" t="s">
        <v>346</v>
      </c>
      <c r="AT265" s="217" t="s">
        <v>385</v>
      </c>
      <c r="AU265" s="217" t="s">
        <v>82</v>
      </c>
      <c r="AY265" s="19" t="s">
        <v>125</v>
      </c>
      <c r="BE265" s="218">
        <f>IF(N265="základní",J265,0)</f>
        <v>0</v>
      </c>
      <c r="BF265" s="218">
        <f>IF(N265="snížená",J265,0)</f>
        <v>0</v>
      </c>
      <c r="BG265" s="218">
        <f>IF(N265="zákl. přenesená",J265,0)</f>
        <v>0</v>
      </c>
      <c r="BH265" s="218">
        <f>IF(N265="sníž. přenesená",J265,0)</f>
        <v>0</v>
      </c>
      <c r="BI265" s="218">
        <f>IF(N265="nulová",J265,0)</f>
        <v>0</v>
      </c>
      <c r="BJ265" s="19" t="s">
        <v>80</v>
      </c>
      <c r="BK265" s="218">
        <f>ROUND(I265*H265,2)</f>
        <v>0</v>
      </c>
      <c r="BL265" s="19" t="s">
        <v>240</v>
      </c>
      <c r="BM265" s="217" t="s">
        <v>400</v>
      </c>
    </row>
    <row r="266" s="2" customFormat="1">
      <c r="A266" s="40"/>
      <c r="B266" s="41"/>
      <c r="C266" s="42"/>
      <c r="D266" s="219" t="s">
        <v>135</v>
      </c>
      <c r="E266" s="42"/>
      <c r="F266" s="220" t="s">
        <v>399</v>
      </c>
      <c r="G266" s="42"/>
      <c r="H266" s="42"/>
      <c r="I266" s="221"/>
      <c r="J266" s="42"/>
      <c r="K266" s="42"/>
      <c r="L266" s="46"/>
      <c r="M266" s="222"/>
      <c r="N266" s="223"/>
      <c r="O266" s="86"/>
      <c r="P266" s="86"/>
      <c r="Q266" s="86"/>
      <c r="R266" s="86"/>
      <c r="S266" s="86"/>
      <c r="T266" s="87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9" t="s">
        <v>135</v>
      </c>
      <c r="AU266" s="19" t="s">
        <v>82</v>
      </c>
    </row>
    <row r="267" s="13" customFormat="1">
      <c r="A267" s="13"/>
      <c r="B267" s="226"/>
      <c r="C267" s="227"/>
      <c r="D267" s="219" t="s">
        <v>139</v>
      </c>
      <c r="E267" s="228" t="s">
        <v>19</v>
      </c>
      <c r="F267" s="229" t="s">
        <v>395</v>
      </c>
      <c r="G267" s="227"/>
      <c r="H267" s="230">
        <v>15</v>
      </c>
      <c r="I267" s="231"/>
      <c r="J267" s="227"/>
      <c r="K267" s="227"/>
      <c r="L267" s="232"/>
      <c r="M267" s="233"/>
      <c r="N267" s="234"/>
      <c r="O267" s="234"/>
      <c r="P267" s="234"/>
      <c r="Q267" s="234"/>
      <c r="R267" s="234"/>
      <c r="S267" s="234"/>
      <c r="T267" s="235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6" t="s">
        <v>139</v>
      </c>
      <c r="AU267" s="236" t="s">
        <v>82</v>
      </c>
      <c r="AV267" s="13" t="s">
        <v>82</v>
      </c>
      <c r="AW267" s="13" t="s">
        <v>33</v>
      </c>
      <c r="AX267" s="13" t="s">
        <v>72</v>
      </c>
      <c r="AY267" s="236" t="s">
        <v>125</v>
      </c>
    </row>
    <row r="268" s="13" customFormat="1">
      <c r="A268" s="13"/>
      <c r="B268" s="226"/>
      <c r="C268" s="227"/>
      <c r="D268" s="219" t="s">
        <v>139</v>
      </c>
      <c r="E268" s="228" t="s">
        <v>19</v>
      </c>
      <c r="F268" s="229" t="s">
        <v>401</v>
      </c>
      <c r="G268" s="227"/>
      <c r="H268" s="230">
        <v>21</v>
      </c>
      <c r="I268" s="231"/>
      <c r="J268" s="227"/>
      <c r="K268" s="227"/>
      <c r="L268" s="232"/>
      <c r="M268" s="233"/>
      <c r="N268" s="234"/>
      <c r="O268" s="234"/>
      <c r="P268" s="234"/>
      <c r="Q268" s="234"/>
      <c r="R268" s="234"/>
      <c r="S268" s="234"/>
      <c r="T268" s="235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6" t="s">
        <v>139</v>
      </c>
      <c r="AU268" s="236" t="s">
        <v>82</v>
      </c>
      <c r="AV268" s="13" t="s">
        <v>82</v>
      </c>
      <c r="AW268" s="13" t="s">
        <v>33</v>
      </c>
      <c r="AX268" s="13" t="s">
        <v>72</v>
      </c>
      <c r="AY268" s="236" t="s">
        <v>125</v>
      </c>
    </row>
    <row r="269" s="14" customFormat="1">
      <c r="A269" s="14"/>
      <c r="B269" s="237"/>
      <c r="C269" s="238"/>
      <c r="D269" s="219" t="s">
        <v>139</v>
      </c>
      <c r="E269" s="239" t="s">
        <v>19</v>
      </c>
      <c r="F269" s="240" t="s">
        <v>155</v>
      </c>
      <c r="G269" s="238"/>
      <c r="H269" s="241">
        <v>36</v>
      </c>
      <c r="I269" s="242"/>
      <c r="J269" s="238"/>
      <c r="K269" s="238"/>
      <c r="L269" s="243"/>
      <c r="M269" s="244"/>
      <c r="N269" s="245"/>
      <c r="O269" s="245"/>
      <c r="P269" s="245"/>
      <c r="Q269" s="245"/>
      <c r="R269" s="245"/>
      <c r="S269" s="245"/>
      <c r="T269" s="246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7" t="s">
        <v>139</v>
      </c>
      <c r="AU269" s="247" t="s">
        <v>82</v>
      </c>
      <c r="AV269" s="14" t="s">
        <v>133</v>
      </c>
      <c r="AW269" s="14" t="s">
        <v>33</v>
      </c>
      <c r="AX269" s="14" t="s">
        <v>80</v>
      </c>
      <c r="AY269" s="247" t="s">
        <v>125</v>
      </c>
    </row>
    <row r="270" s="2" customFormat="1" ht="16.5" customHeight="1">
      <c r="A270" s="40"/>
      <c r="B270" s="41"/>
      <c r="C270" s="258" t="s">
        <v>402</v>
      </c>
      <c r="D270" s="258" t="s">
        <v>385</v>
      </c>
      <c r="E270" s="259" t="s">
        <v>403</v>
      </c>
      <c r="F270" s="260" t="s">
        <v>404</v>
      </c>
      <c r="G270" s="261" t="s">
        <v>224</v>
      </c>
      <c r="H270" s="262">
        <v>44</v>
      </c>
      <c r="I270" s="263"/>
      <c r="J270" s="264">
        <f>ROUND(I270*H270,2)</f>
        <v>0</v>
      </c>
      <c r="K270" s="260" t="s">
        <v>132</v>
      </c>
      <c r="L270" s="265"/>
      <c r="M270" s="266" t="s">
        <v>19</v>
      </c>
      <c r="N270" s="267" t="s">
        <v>43</v>
      </c>
      <c r="O270" s="86"/>
      <c r="P270" s="215">
        <f>O270*H270</f>
        <v>0</v>
      </c>
      <c r="Q270" s="215">
        <v>1.0000000000000001E-05</v>
      </c>
      <c r="R270" s="215">
        <f>Q270*H270</f>
        <v>0.00044000000000000002</v>
      </c>
      <c r="S270" s="215">
        <v>0</v>
      </c>
      <c r="T270" s="216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7" t="s">
        <v>346</v>
      </c>
      <c r="AT270" s="217" t="s">
        <v>385</v>
      </c>
      <c r="AU270" s="217" t="s">
        <v>82</v>
      </c>
      <c r="AY270" s="19" t="s">
        <v>125</v>
      </c>
      <c r="BE270" s="218">
        <f>IF(N270="základní",J270,0)</f>
        <v>0</v>
      </c>
      <c r="BF270" s="218">
        <f>IF(N270="snížená",J270,0)</f>
        <v>0</v>
      </c>
      <c r="BG270" s="218">
        <f>IF(N270="zákl. přenesená",J270,0)</f>
        <v>0</v>
      </c>
      <c r="BH270" s="218">
        <f>IF(N270="sníž. přenesená",J270,0)</f>
        <v>0</v>
      </c>
      <c r="BI270" s="218">
        <f>IF(N270="nulová",J270,0)</f>
        <v>0</v>
      </c>
      <c r="BJ270" s="19" t="s">
        <v>80</v>
      </c>
      <c r="BK270" s="218">
        <f>ROUND(I270*H270,2)</f>
        <v>0</v>
      </c>
      <c r="BL270" s="19" t="s">
        <v>240</v>
      </c>
      <c r="BM270" s="217" t="s">
        <v>405</v>
      </c>
    </row>
    <row r="271" s="2" customFormat="1">
      <c r="A271" s="40"/>
      <c r="B271" s="41"/>
      <c r="C271" s="42"/>
      <c r="D271" s="219" t="s">
        <v>135</v>
      </c>
      <c r="E271" s="42"/>
      <c r="F271" s="220" t="s">
        <v>404</v>
      </c>
      <c r="G271" s="42"/>
      <c r="H271" s="42"/>
      <c r="I271" s="221"/>
      <c r="J271" s="42"/>
      <c r="K271" s="42"/>
      <c r="L271" s="46"/>
      <c r="M271" s="222"/>
      <c r="N271" s="223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135</v>
      </c>
      <c r="AU271" s="19" t="s">
        <v>82</v>
      </c>
    </row>
    <row r="272" s="13" customFormat="1">
      <c r="A272" s="13"/>
      <c r="B272" s="226"/>
      <c r="C272" s="227"/>
      <c r="D272" s="219" t="s">
        <v>139</v>
      </c>
      <c r="E272" s="228" t="s">
        <v>19</v>
      </c>
      <c r="F272" s="229" t="s">
        <v>389</v>
      </c>
      <c r="G272" s="227"/>
      <c r="H272" s="230">
        <v>30</v>
      </c>
      <c r="I272" s="231"/>
      <c r="J272" s="227"/>
      <c r="K272" s="227"/>
      <c r="L272" s="232"/>
      <c r="M272" s="233"/>
      <c r="N272" s="234"/>
      <c r="O272" s="234"/>
      <c r="P272" s="234"/>
      <c r="Q272" s="234"/>
      <c r="R272" s="234"/>
      <c r="S272" s="234"/>
      <c r="T272" s="235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6" t="s">
        <v>139</v>
      </c>
      <c r="AU272" s="236" t="s">
        <v>82</v>
      </c>
      <c r="AV272" s="13" t="s">
        <v>82</v>
      </c>
      <c r="AW272" s="13" t="s">
        <v>33</v>
      </c>
      <c r="AX272" s="13" t="s">
        <v>72</v>
      </c>
      <c r="AY272" s="236" t="s">
        <v>125</v>
      </c>
    </row>
    <row r="273" s="13" customFormat="1">
      <c r="A273" s="13"/>
      <c r="B273" s="226"/>
      <c r="C273" s="227"/>
      <c r="D273" s="219" t="s">
        <v>139</v>
      </c>
      <c r="E273" s="228" t="s">
        <v>19</v>
      </c>
      <c r="F273" s="229" t="s">
        <v>396</v>
      </c>
      <c r="G273" s="227"/>
      <c r="H273" s="230">
        <v>14</v>
      </c>
      <c r="I273" s="231"/>
      <c r="J273" s="227"/>
      <c r="K273" s="227"/>
      <c r="L273" s="232"/>
      <c r="M273" s="233"/>
      <c r="N273" s="234"/>
      <c r="O273" s="234"/>
      <c r="P273" s="234"/>
      <c r="Q273" s="234"/>
      <c r="R273" s="234"/>
      <c r="S273" s="234"/>
      <c r="T273" s="235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6" t="s">
        <v>139</v>
      </c>
      <c r="AU273" s="236" t="s">
        <v>82</v>
      </c>
      <c r="AV273" s="13" t="s">
        <v>82</v>
      </c>
      <c r="AW273" s="13" t="s">
        <v>33</v>
      </c>
      <c r="AX273" s="13" t="s">
        <v>72</v>
      </c>
      <c r="AY273" s="236" t="s">
        <v>125</v>
      </c>
    </row>
    <row r="274" s="14" customFormat="1">
      <c r="A274" s="14"/>
      <c r="B274" s="237"/>
      <c r="C274" s="238"/>
      <c r="D274" s="219" t="s">
        <v>139</v>
      </c>
      <c r="E274" s="239" t="s">
        <v>19</v>
      </c>
      <c r="F274" s="240" t="s">
        <v>155</v>
      </c>
      <c r="G274" s="238"/>
      <c r="H274" s="241">
        <v>44</v>
      </c>
      <c r="I274" s="242"/>
      <c r="J274" s="238"/>
      <c r="K274" s="238"/>
      <c r="L274" s="243"/>
      <c r="M274" s="244"/>
      <c r="N274" s="245"/>
      <c r="O274" s="245"/>
      <c r="P274" s="245"/>
      <c r="Q274" s="245"/>
      <c r="R274" s="245"/>
      <c r="S274" s="245"/>
      <c r="T274" s="246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47" t="s">
        <v>139</v>
      </c>
      <c r="AU274" s="247" t="s">
        <v>82</v>
      </c>
      <c r="AV274" s="14" t="s">
        <v>133</v>
      </c>
      <c r="AW274" s="14" t="s">
        <v>33</v>
      </c>
      <c r="AX274" s="14" t="s">
        <v>80</v>
      </c>
      <c r="AY274" s="247" t="s">
        <v>125</v>
      </c>
    </row>
    <row r="275" s="2" customFormat="1" ht="33" customHeight="1">
      <c r="A275" s="40"/>
      <c r="B275" s="41"/>
      <c r="C275" s="206" t="s">
        <v>406</v>
      </c>
      <c r="D275" s="206" t="s">
        <v>128</v>
      </c>
      <c r="E275" s="207" t="s">
        <v>407</v>
      </c>
      <c r="F275" s="208" t="s">
        <v>408</v>
      </c>
      <c r="G275" s="209" t="s">
        <v>150</v>
      </c>
      <c r="H275" s="210">
        <v>43.5</v>
      </c>
      <c r="I275" s="211"/>
      <c r="J275" s="212">
        <f>ROUND(I275*H275,2)</f>
        <v>0</v>
      </c>
      <c r="K275" s="208" t="s">
        <v>165</v>
      </c>
      <c r="L275" s="46"/>
      <c r="M275" s="213" t="s">
        <v>19</v>
      </c>
      <c r="N275" s="214" t="s">
        <v>43</v>
      </c>
      <c r="O275" s="86"/>
      <c r="P275" s="215">
        <f>O275*H275</f>
        <v>0</v>
      </c>
      <c r="Q275" s="215">
        <v>0.00116</v>
      </c>
      <c r="R275" s="215">
        <f>Q275*H275</f>
        <v>0.050459999999999998</v>
      </c>
      <c r="S275" s="215">
        <v>0</v>
      </c>
      <c r="T275" s="216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17" t="s">
        <v>240</v>
      </c>
      <c r="AT275" s="217" t="s">
        <v>128</v>
      </c>
      <c r="AU275" s="217" t="s">
        <v>82</v>
      </c>
      <c r="AY275" s="19" t="s">
        <v>125</v>
      </c>
      <c r="BE275" s="218">
        <f>IF(N275="základní",J275,0)</f>
        <v>0</v>
      </c>
      <c r="BF275" s="218">
        <f>IF(N275="snížená",J275,0)</f>
        <v>0</v>
      </c>
      <c r="BG275" s="218">
        <f>IF(N275="zákl. přenesená",J275,0)</f>
        <v>0</v>
      </c>
      <c r="BH275" s="218">
        <f>IF(N275="sníž. přenesená",J275,0)</f>
        <v>0</v>
      </c>
      <c r="BI275" s="218">
        <f>IF(N275="nulová",J275,0)</f>
        <v>0</v>
      </c>
      <c r="BJ275" s="19" t="s">
        <v>80</v>
      </c>
      <c r="BK275" s="218">
        <f>ROUND(I275*H275,2)</f>
        <v>0</v>
      </c>
      <c r="BL275" s="19" t="s">
        <v>240</v>
      </c>
      <c r="BM275" s="217" t="s">
        <v>409</v>
      </c>
    </row>
    <row r="276" s="2" customFormat="1">
      <c r="A276" s="40"/>
      <c r="B276" s="41"/>
      <c r="C276" s="42"/>
      <c r="D276" s="219" t="s">
        <v>135</v>
      </c>
      <c r="E276" s="42"/>
      <c r="F276" s="220" t="s">
        <v>408</v>
      </c>
      <c r="G276" s="42"/>
      <c r="H276" s="42"/>
      <c r="I276" s="221"/>
      <c r="J276" s="42"/>
      <c r="K276" s="42"/>
      <c r="L276" s="46"/>
      <c r="M276" s="222"/>
      <c r="N276" s="223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9" t="s">
        <v>135</v>
      </c>
      <c r="AU276" s="19" t="s">
        <v>82</v>
      </c>
    </row>
    <row r="277" s="13" customFormat="1">
      <c r="A277" s="13"/>
      <c r="B277" s="226"/>
      <c r="C277" s="227"/>
      <c r="D277" s="219" t="s">
        <v>139</v>
      </c>
      <c r="E277" s="228" t="s">
        <v>19</v>
      </c>
      <c r="F277" s="229" t="s">
        <v>161</v>
      </c>
      <c r="G277" s="227"/>
      <c r="H277" s="230">
        <v>43.5</v>
      </c>
      <c r="I277" s="231"/>
      <c r="J277" s="227"/>
      <c r="K277" s="227"/>
      <c r="L277" s="232"/>
      <c r="M277" s="233"/>
      <c r="N277" s="234"/>
      <c r="O277" s="234"/>
      <c r="P277" s="234"/>
      <c r="Q277" s="234"/>
      <c r="R277" s="234"/>
      <c r="S277" s="234"/>
      <c r="T277" s="235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6" t="s">
        <v>139</v>
      </c>
      <c r="AU277" s="236" t="s">
        <v>82</v>
      </c>
      <c r="AV277" s="13" t="s">
        <v>82</v>
      </c>
      <c r="AW277" s="13" t="s">
        <v>33</v>
      </c>
      <c r="AX277" s="13" t="s">
        <v>80</v>
      </c>
      <c r="AY277" s="236" t="s">
        <v>125</v>
      </c>
    </row>
    <row r="278" s="2" customFormat="1" ht="24.15" customHeight="1">
      <c r="A278" s="40"/>
      <c r="B278" s="41"/>
      <c r="C278" s="206" t="s">
        <v>410</v>
      </c>
      <c r="D278" s="206" t="s">
        <v>128</v>
      </c>
      <c r="E278" s="207" t="s">
        <v>411</v>
      </c>
      <c r="F278" s="208" t="s">
        <v>412</v>
      </c>
      <c r="G278" s="209" t="s">
        <v>310</v>
      </c>
      <c r="H278" s="210">
        <v>0.084000000000000005</v>
      </c>
      <c r="I278" s="211"/>
      <c r="J278" s="212">
        <f>ROUND(I278*H278,2)</f>
        <v>0</v>
      </c>
      <c r="K278" s="208" t="s">
        <v>132</v>
      </c>
      <c r="L278" s="46"/>
      <c r="M278" s="213" t="s">
        <v>19</v>
      </c>
      <c r="N278" s="214" t="s">
        <v>43</v>
      </c>
      <c r="O278" s="86"/>
      <c r="P278" s="215">
        <f>O278*H278</f>
        <v>0</v>
      </c>
      <c r="Q278" s="215">
        <v>0</v>
      </c>
      <c r="R278" s="215">
        <f>Q278*H278</f>
        <v>0</v>
      </c>
      <c r="S278" s="215">
        <v>0</v>
      </c>
      <c r="T278" s="216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17" t="s">
        <v>240</v>
      </c>
      <c r="AT278" s="217" t="s">
        <v>128</v>
      </c>
      <c r="AU278" s="217" t="s">
        <v>82</v>
      </c>
      <c r="AY278" s="19" t="s">
        <v>125</v>
      </c>
      <c r="BE278" s="218">
        <f>IF(N278="základní",J278,0)</f>
        <v>0</v>
      </c>
      <c r="BF278" s="218">
        <f>IF(N278="snížená",J278,0)</f>
        <v>0</v>
      </c>
      <c r="BG278" s="218">
        <f>IF(N278="zákl. přenesená",J278,0)</f>
        <v>0</v>
      </c>
      <c r="BH278" s="218">
        <f>IF(N278="sníž. přenesená",J278,0)</f>
        <v>0</v>
      </c>
      <c r="BI278" s="218">
        <f>IF(N278="nulová",J278,0)</f>
        <v>0</v>
      </c>
      <c r="BJ278" s="19" t="s">
        <v>80</v>
      </c>
      <c r="BK278" s="218">
        <f>ROUND(I278*H278,2)</f>
        <v>0</v>
      </c>
      <c r="BL278" s="19" t="s">
        <v>240</v>
      </c>
      <c r="BM278" s="217" t="s">
        <v>413</v>
      </c>
    </row>
    <row r="279" s="2" customFormat="1">
      <c r="A279" s="40"/>
      <c r="B279" s="41"/>
      <c r="C279" s="42"/>
      <c r="D279" s="219" t="s">
        <v>135</v>
      </c>
      <c r="E279" s="42"/>
      <c r="F279" s="220" t="s">
        <v>414</v>
      </c>
      <c r="G279" s="42"/>
      <c r="H279" s="42"/>
      <c r="I279" s="221"/>
      <c r="J279" s="42"/>
      <c r="K279" s="42"/>
      <c r="L279" s="46"/>
      <c r="M279" s="222"/>
      <c r="N279" s="223"/>
      <c r="O279" s="86"/>
      <c r="P279" s="86"/>
      <c r="Q279" s="86"/>
      <c r="R279" s="86"/>
      <c r="S279" s="86"/>
      <c r="T279" s="87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T279" s="19" t="s">
        <v>135</v>
      </c>
      <c r="AU279" s="19" t="s">
        <v>82</v>
      </c>
    </row>
    <row r="280" s="2" customFormat="1">
      <c r="A280" s="40"/>
      <c r="B280" s="41"/>
      <c r="C280" s="42"/>
      <c r="D280" s="224" t="s">
        <v>137</v>
      </c>
      <c r="E280" s="42"/>
      <c r="F280" s="225" t="s">
        <v>415</v>
      </c>
      <c r="G280" s="42"/>
      <c r="H280" s="42"/>
      <c r="I280" s="221"/>
      <c r="J280" s="42"/>
      <c r="K280" s="42"/>
      <c r="L280" s="46"/>
      <c r="M280" s="222"/>
      <c r="N280" s="223"/>
      <c r="O280" s="86"/>
      <c r="P280" s="86"/>
      <c r="Q280" s="86"/>
      <c r="R280" s="86"/>
      <c r="S280" s="86"/>
      <c r="T280" s="87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T280" s="19" t="s">
        <v>137</v>
      </c>
      <c r="AU280" s="19" t="s">
        <v>82</v>
      </c>
    </row>
    <row r="281" s="2" customFormat="1" ht="33" customHeight="1">
      <c r="A281" s="40"/>
      <c r="B281" s="41"/>
      <c r="C281" s="206" t="s">
        <v>416</v>
      </c>
      <c r="D281" s="206" t="s">
        <v>128</v>
      </c>
      <c r="E281" s="207" t="s">
        <v>417</v>
      </c>
      <c r="F281" s="208" t="s">
        <v>418</v>
      </c>
      <c r="G281" s="209" t="s">
        <v>310</v>
      </c>
      <c r="H281" s="210">
        <v>0.084000000000000005</v>
      </c>
      <c r="I281" s="211"/>
      <c r="J281" s="212">
        <f>ROUND(I281*H281,2)</f>
        <v>0</v>
      </c>
      <c r="K281" s="208" t="s">
        <v>132</v>
      </c>
      <c r="L281" s="46"/>
      <c r="M281" s="213" t="s">
        <v>19</v>
      </c>
      <c r="N281" s="214" t="s">
        <v>43</v>
      </c>
      <c r="O281" s="86"/>
      <c r="P281" s="215">
        <f>O281*H281</f>
        <v>0</v>
      </c>
      <c r="Q281" s="215">
        <v>0</v>
      </c>
      <c r="R281" s="215">
        <f>Q281*H281</f>
        <v>0</v>
      </c>
      <c r="S281" s="215">
        <v>0</v>
      </c>
      <c r="T281" s="216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17" t="s">
        <v>240</v>
      </c>
      <c r="AT281" s="217" t="s">
        <v>128</v>
      </c>
      <c r="AU281" s="217" t="s">
        <v>82</v>
      </c>
      <c r="AY281" s="19" t="s">
        <v>125</v>
      </c>
      <c r="BE281" s="218">
        <f>IF(N281="základní",J281,0)</f>
        <v>0</v>
      </c>
      <c r="BF281" s="218">
        <f>IF(N281="snížená",J281,0)</f>
        <v>0</v>
      </c>
      <c r="BG281" s="218">
        <f>IF(N281="zákl. přenesená",J281,0)</f>
        <v>0</v>
      </c>
      <c r="BH281" s="218">
        <f>IF(N281="sníž. přenesená",J281,0)</f>
        <v>0</v>
      </c>
      <c r="BI281" s="218">
        <f>IF(N281="nulová",J281,0)</f>
        <v>0</v>
      </c>
      <c r="BJ281" s="19" t="s">
        <v>80</v>
      </c>
      <c r="BK281" s="218">
        <f>ROUND(I281*H281,2)</f>
        <v>0</v>
      </c>
      <c r="BL281" s="19" t="s">
        <v>240</v>
      </c>
      <c r="BM281" s="217" t="s">
        <v>419</v>
      </c>
    </row>
    <row r="282" s="2" customFormat="1">
      <c r="A282" s="40"/>
      <c r="B282" s="41"/>
      <c r="C282" s="42"/>
      <c r="D282" s="219" t="s">
        <v>135</v>
      </c>
      <c r="E282" s="42"/>
      <c r="F282" s="220" t="s">
        <v>420</v>
      </c>
      <c r="G282" s="42"/>
      <c r="H282" s="42"/>
      <c r="I282" s="221"/>
      <c r="J282" s="42"/>
      <c r="K282" s="42"/>
      <c r="L282" s="46"/>
      <c r="M282" s="222"/>
      <c r="N282" s="223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9" t="s">
        <v>135</v>
      </c>
      <c r="AU282" s="19" t="s">
        <v>82</v>
      </c>
    </row>
    <row r="283" s="2" customFormat="1">
      <c r="A283" s="40"/>
      <c r="B283" s="41"/>
      <c r="C283" s="42"/>
      <c r="D283" s="224" t="s">
        <v>137</v>
      </c>
      <c r="E283" s="42"/>
      <c r="F283" s="225" t="s">
        <v>421</v>
      </c>
      <c r="G283" s="42"/>
      <c r="H283" s="42"/>
      <c r="I283" s="221"/>
      <c r="J283" s="42"/>
      <c r="K283" s="42"/>
      <c r="L283" s="46"/>
      <c r="M283" s="222"/>
      <c r="N283" s="223"/>
      <c r="O283" s="86"/>
      <c r="P283" s="86"/>
      <c r="Q283" s="86"/>
      <c r="R283" s="86"/>
      <c r="S283" s="86"/>
      <c r="T283" s="87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T283" s="19" t="s">
        <v>137</v>
      </c>
      <c r="AU283" s="19" t="s">
        <v>82</v>
      </c>
    </row>
    <row r="284" s="12" customFormat="1" ht="22.8" customHeight="1">
      <c r="A284" s="12"/>
      <c r="B284" s="190"/>
      <c r="C284" s="191"/>
      <c r="D284" s="192" t="s">
        <v>71</v>
      </c>
      <c r="E284" s="204" t="s">
        <v>422</v>
      </c>
      <c r="F284" s="204" t="s">
        <v>423</v>
      </c>
      <c r="G284" s="191"/>
      <c r="H284" s="191"/>
      <c r="I284" s="194"/>
      <c r="J284" s="205">
        <f>BK284</f>
        <v>0</v>
      </c>
      <c r="K284" s="191"/>
      <c r="L284" s="196"/>
      <c r="M284" s="197"/>
      <c r="N284" s="198"/>
      <c r="O284" s="198"/>
      <c r="P284" s="199">
        <f>SUM(P285:P324)</f>
        <v>0</v>
      </c>
      <c r="Q284" s="198"/>
      <c r="R284" s="199">
        <f>SUM(R285:R324)</f>
        <v>5.0107475999999993</v>
      </c>
      <c r="S284" s="198"/>
      <c r="T284" s="200">
        <f>SUM(T285:T324)</f>
        <v>0.058000000000000003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201" t="s">
        <v>82</v>
      </c>
      <c r="AT284" s="202" t="s">
        <v>71</v>
      </c>
      <c r="AU284" s="202" t="s">
        <v>80</v>
      </c>
      <c r="AY284" s="201" t="s">
        <v>125</v>
      </c>
      <c r="BK284" s="203">
        <f>SUM(BK285:BK324)</f>
        <v>0</v>
      </c>
    </row>
    <row r="285" s="2" customFormat="1" ht="24.15" customHeight="1">
      <c r="A285" s="40"/>
      <c r="B285" s="41"/>
      <c r="C285" s="206" t="s">
        <v>424</v>
      </c>
      <c r="D285" s="206" t="s">
        <v>128</v>
      </c>
      <c r="E285" s="207" t="s">
        <v>425</v>
      </c>
      <c r="F285" s="208" t="s">
        <v>426</v>
      </c>
      <c r="G285" s="209" t="s">
        <v>131</v>
      </c>
      <c r="H285" s="210">
        <v>69.599999999999994</v>
      </c>
      <c r="I285" s="211"/>
      <c r="J285" s="212">
        <f>ROUND(I285*H285,2)</f>
        <v>0</v>
      </c>
      <c r="K285" s="208" t="s">
        <v>132</v>
      </c>
      <c r="L285" s="46"/>
      <c r="M285" s="213" t="s">
        <v>19</v>
      </c>
      <c r="N285" s="214" t="s">
        <v>43</v>
      </c>
      <c r="O285" s="86"/>
      <c r="P285" s="215">
        <f>O285*H285</f>
        <v>0</v>
      </c>
      <c r="Q285" s="215">
        <v>0.00025000000000000001</v>
      </c>
      <c r="R285" s="215">
        <f>Q285*H285</f>
        <v>0.017399999999999999</v>
      </c>
      <c r="S285" s="215">
        <v>0</v>
      </c>
      <c r="T285" s="216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7" t="s">
        <v>240</v>
      </c>
      <c r="AT285" s="217" t="s">
        <v>128</v>
      </c>
      <c r="AU285" s="217" t="s">
        <v>82</v>
      </c>
      <c r="AY285" s="19" t="s">
        <v>125</v>
      </c>
      <c r="BE285" s="218">
        <f>IF(N285="základní",J285,0)</f>
        <v>0</v>
      </c>
      <c r="BF285" s="218">
        <f>IF(N285="snížená",J285,0)</f>
        <v>0</v>
      </c>
      <c r="BG285" s="218">
        <f>IF(N285="zákl. přenesená",J285,0)</f>
        <v>0</v>
      </c>
      <c r="BH285" s="218">
        <f>IF(N285="sníž. přenesená",J285,0)</f>
        <v>0</v>
      </c>
      <c r="BI285" s="218">
        <f>IF(N285="nulová",J285,0)</f>
        <v>0</v>
      </c>
      <c r="BJ285" s="19" t="s">
        <v>80</v>
      </c>
      <c r="BK285" s="218">
        <f>ROUND(I285*H285,2)</f>
        <v>0</v>
      </c>
      <c r="BL285" s="19" t="s">
        <v>240</v>
      </c>
      <c r="BM285" s="217" t="s">
        <v>427</v>
      </c>
    </row>
    <row r="286" s="2" customFormat="1">
      <c r="A286" s="40"/>
      <c r="B286" s="41"/>
      <c r="C286" s="42"/>
      <c r="D286" s="219" t="s">
        <v>135</v>
      </c>
      <c r="E286" s="42"/>
      <c r="F286" s="220" t="s">
        <v>428</v>
      </c>
      <c r="G286" s="42"/>
      <c r="H286" s="42"/>
      <c r="I286" s="221"/>
      <c r="J286" s="42"/>
      <c r="K286" s="42"/>
      <c r="L286" s="46"/>
      <c r="M286" s="222"/>
      <c r="N286" s="223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9" t="s">
        <v>135</v>
      </c>
      <c r="AU286" s="19" t="s">
        <v>82</v>
      </c>
    </row>
    <row r="287" s="2" customFormat="1">
      <c r="A287" s="40"/>
      <c r="B287" s="41"/>
      <c r="C287" s="42"/>
      <c r="D287" s="224" t="s">
        <v>137</v>
      </c>
      <c r="E287" s="42"/>
      <c r="F287" s="225" t="s">
        <v>429</v>
      </c>
      <c r="G287" s="42"/>
      <c r="H287" s="42"/>
      <c r="I287" s="221"/>
      <c r="J287" s="42"/>
      <c r="K287" s="42"/>
      <c r="L287" s="46"/>
      <c r="M287" s="222"/>
      <c r="N287" s="223"/>
      <c r="O287" s="86"/>
      <c r="P287" s="86"/>
      <c r="Q287" s="86"/>
      <c r="R287" s="86"/>
      <c r="S287" s="86"/>
      <c r="T287" s="87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9" t="s">
        <v>137</v>
      </c>
      <c r="AU287" s="19" t="s">
        <v>82</v>
      </c>
    </row>
    <row r="288" s="13" customFormat="1">
      <c r="A288" s="13"/>
      <c r="B288" s="226"/>
      <c r="C288" s="227"/>
      <c r="D288" s="219" t="s">
        <v>139</v>
      </c>
      <c r="E288" s="228" t="s">
        <v>19</v>
      </c>
      <c r="F288" s="229" t="s">
        <v>280</v>
      </c>
      <c r="G288" s="227"/>
      <c r="H288" s="230">
        <v>69.599999999999994</v>
      </c>
      <c r="I288" s="231"/>
      <c r="J288" s="227"/>
      <c r="K288" s="227"/>
      <c r="L288" s="232"/>
      <c r="M288" s="233"/>
      <c r="N288" s="234"/>
      <c r="O288" s="234"/>
      <c r="P288" s="234"/>
      <c r="Q288" s="234"/>
      <c r="R288" s="234"/>
      <c r="S288" s="234"/>
      <c r="T288" s="235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6" t="s">
        <v>139</v>
      </c>
      <c r="AU288" s="236" t="s">
        <v>82</v>
      </c>
      <c r="AV288" s="13" t="s">
        <v>82</v>
      </c>
      <c r="AW288" s="13" t="s">
        <v>33</v>
      </c>
      <c r="AX288" s="13" t="s">
        <v>80</v>
      </c>
      <c r="AY288" s="236" t="s">
        <v>125</v>
      </c>
    </row>
    <row r="289" s="2" customFormat="1" ht="24.15" customHeight="1">
      <c r="A289" s="40"/>
      <c r="B289" s="41"/>
      <c r="C289" s="258" t="s">
        <v>430</v>
      </c>
      <c r="D289" s="258" t="s">
        <v>385</v>
      </c>
      <c r="E289" s="259" t="s">
        <v>431</v>
      </c>
      <c r="F289" s="260" t="s">
        <v>432</v>
      </c>
      <c r="G289" s="261" t="s">
        <v>131</v>
      </c>
      <c r="H289" s="262">
        <v>69.599999999999994</v>
      </c>
      <c r="I289" s="263"/>
      <c r="J289" s="264">
        <f>ROUND(I289*H289,2)</f>
        <v>0</v>
      </c>
      <c r="K289" s="260" t="s">
        <v>132</v>
      </c>
      <c r="L289" s="265"/>
      <c r="M289" s="266" t="s">
        <v>19</v>
      </c>
      <c r="N289" s="267" t="s">
        <v>43</v>
      </c>
      <c r="O289" s="86"/>
      <c r="P289" s="215">
        <f>O289*H289</f>
        <v>0</v>
      </c>
      <c r="Q289" s="215">
        <v>0.036420000000000001</v>
      </c>
      <c r="R289" s="215">
        <f>Q289*H289</f>
        <v>2.5348319999999998</v>
      </c>
      <c r="S289" s="215">
        <v>0</v>
      </c>
      <c r="T289" s="216">
        <f>S289*H289</f>
        <v>0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17" t="s">
        <v>346</v>
      </c>
      <c r="AT289" s="217" t="s">
        <v>385</v>
      </c>
      <c r="AU289" s="217" t="s">
        <v>82</v>
      </c>
      <c r="AY289" s="19" t="s">
        <v>125</v>
      </c>
      <c r="BE289" s="218">
        <f>IF(N289="základní",J289,0)</f>
        <v>0</v>
      </c>
      <c r="BF289" s="218">
        <f>IF(N289="snížená",J289,0)</f>
        <v>0</v>
      </c>
      <c r="BG289" s="218">
        <f>IF(N289="zákl. přenesená",J289,0)</f>
        <v>0</v>
      </c>
      <c r="BH289" s="218">
        <f>IF(N289="sníž. přenesená",J289,0)</f>
        <v>0</v>
      </c>
      <c r="BI289" s="218">
        <f>IF(N289="nulová",J289,0)</f>
        <v>0</v>
      </c>
      <c r="BJ289" s="19" t="s">
        <v>80</v>
      </c>
      <c r="BK289" s="218">
        <f>ROUND(I289*H289,2)</f>
        <v>0</v>
      </c>
      <c r="BL289" s="19" t="s">
        <v>240</v>
      </c>
      <c r="BM289" s="217" t="s">
        <v>433</v>
      </c>
    </row>
    <row r="290" s="2" customFormat="1">
      <c r="A290" s="40"/>
      <c r="B290" s="41"/>
      <c r="C290" s="42"/>
      <c r="D290" s="219" t="s">
        <v>135</v>
      </c>
      <c r="E290" s="42"/>
      <c r="F290" s="220" t="s">
        <v>432</v>
      </c>
      <c r="G290" s="42"/>
      <c r="H290" s="42"/>
      <c r="I290" s="221"/>
      <c r="J290" s="42"/>
      <c r="K290" s="42"/>
      <c r="L290" s="46"/>
      <c r="M290" s="222"/>
      <c r="N290" s="223"/>
      <c r="O290" s="86"/>
      <c r="P290" s="86"/>
      <c r="Q290" s="86"/>
      <c r="R290" s="86"/>
      <c r="S290" s="86"/>
      <c r="T290" s="87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T290" s="19" t="s">
        <v>135</v>
      </c>
      <c r="AU290" s="19" t="s">
        <v>82</v>
      </c>
    </row>
    <row r="291" s="13" customFormat="1">
      <c r="A291" s="13"/>
      <c r="B291" s="226"/>
      <c r="C291" s="227"/>
      <c r="D291" s="219" t="s">
        <v>139</v>
      </c>
      <c r="E291" s="228" t="s">
        <v>19</v>
      </c>
      <c r="F291" s="229" t="s">
        <v>280</v>
      </c>
      <c r="G291" s="227"/>
      <c r="H291" s="230">
        <v>69.599999999999994</v>
      </c>
      <c r="I291" s="231"/>
      <c r="J291" s="227"/>
      <c r="K291" s="227"/>
      <c r="L291" s="232"/>
      <c r="M291" s="233"/>
      <c r="N291" s="234"/>
      <c r="O291" s="234"/>
      <c r="P291" s="234"/>
      <c r="Q291" s="234"/>
      <c r="R291" s="234"/>
      <c r="S291" s="234"/>
      <c r="T291" s="235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6" t="s">
        <v>139</v>
      </c>
      <c r="AU291" s="236" t="s">
        <v>82</v>
      </c>
      <c r="AV291" s="13" t="s">
        <v>82</v>
      </c>
      <c r="AW291" s="13" t="s">
        <v>33</v>
      </c>
      <c r="AX291" s="13" t="s">
        <v>80</v>
      </c>
      <c r="AY291" s="236" t="s">
        <v>125</v>
      </c>
    </row>
    <row r="292" s="2" customFormat="1" ht="33" customHeight="1">
      <c r="A292" s="40"/>
      <c r="B292" s="41"/>
      <c r="C292" s="206" t="s">
        <v>434</v>
      </c>
      <c r="D292" s="206" t="s">
        <v>128</v>
      </c>
      <c r="E292" s="207" t="s">
        <v>435</v>
      </c>
      <c r="F292" s="208" t="s">
        <v>436</v>
      </c>
      <c r="G292" s="209" t="s">
        <v>224</v>
      </c>
      <c r="H292" s="210">
        <v>29</v>
      </c>
      <c r="I292" s="211"/>
      <c r="J292" s="212">
        <f>ROUND(I292*H292,2)</f>
        <v>0</v>
      </c>
      <c r="K292" s="208" t="s">
        <v>132</v>
      </c>
      <c r="L292" s="46"/>
      <c r="M292" s="213" t="s">
        <v>19</v>
      </c>
      <c r="N292" s="214" t="s">
        <v>43</v>
      </c>
      <c r="O292" s="86"/>
      <c r="P292" s="215">
        <f>O292*H292</f>
        <v>0</v>
      </c>
      <c r="Q292" s="215">
        <v>0.00024000000000000001</v>
      </c>
      <c r="R292" s="215">
        <f>Q292*H292</f>
        <v>0.00696</v>
      </c>
      <c r="S292" s="215">
        <v>0</v>
      </c>
      <c r="T292" s="216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17" t="s">
        <v>240</v>
      </c>
      <c r="AT292" s="217" t="s">
        <v>128</v>
      </c>
      <c r="AU292" s="217" t="s">
        <v>82</v>
      </c>
      <c r="AY292" s="19" t="s">
        <v>125</v>
      </c>
      <c r="BE292" s="218">
        <f>IF(N292="základní",J292,0)</f>
        <v>0</v>
      </c>
      <c r="BF292" s="218">
        <f>IF(N292="snížená",J292,0)</f>
        <v>0</v>
      </c>
      <c r="BG292" s="218">
        <f>IF(N292="zákl. přenesená",J292,0)</f>
        <v>0</v>
      </c>
      <c r="BH292" s="218">
        <f>IF(N292="sníž. přenesená",J292,0)</f>
        <v>0</v>
      </c>
      <c r="BI292" s="218">
        <f>IF(N292="nulová",J292,0)</f>
        <v>0</v>
      </c>
      <c r="BJ292" s="19" t="s">
        <v>80</v>
      </c>
      <c r="BK292" s="218">
        <f>ROUND(I292*H292,2)</f>
        <v>0</v>
      </c>
      <c r="BL292" s="19" t="s">
        <v>240</v>
      </c>
      <c r="BM292" s="217" t="s">
        <v>437</v>
      </c>
    </row>
    <row r="293" s="2" customFormat="1">
      <c r="A293" s="40"/>
      <c r="B293" s="41"/>
      <c r="C293" s="42"/>
      <c r="D293" s="219" t="s">
        <v>135</v>
      </c>
      <c r="E293" s="42"/>
      <c r="F293" s="220" t="s">
        <v>438</v>
      </c>
      <c r="G293" s="42"/>
      <c r="H293" s="42"/>
      <c r="I293" s="221"/>
      <c r="J293" s="42"/>
      <c r="K293" s="42"/>
      <c r="L293" s="46"/>
      <c r="M293" s="222"/>
      <c r="N293" s="223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135</v>
      </c>
      <c r="AU293" s="19" t="s">
        <v>82</v>
      </c>
    </row>
    <row r="294" s="2" customFormat="1">
      <c r="A294" s="40"/>
      <c r="B294" s="41"/>
      <c r="C294" s="42"/>
      <c r="D294" s="224" t="s">
        <v>137</v>
      </c>
      <c r="E294" s="42"/>
      <c r="F294" s="225" t="s">
        <v>439</v>
      </c>
      <c r="G294" s="42"/>
      <c r="H294" s="42"/>
      <c r="I294" s="221"/>
      <c r="J294" s="42"/>
      <c r="K294" s="42"/>
      <c r="L294" s="46"/>
      <c r="M294" s="222"/>
      <c r="N294" s="223"/>
      <c r="O294" s="86"/>
      <c r="P294" s="86"/>
      <c r="Q294" s="86"/>
      <c r="R294" s="86"/>
      <c r="S294" s="86"/>
      <c r="T294" s="87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T294" s="19" t="s">
        <v>137</v>
      </c>
      <c r="AU294" s="19" t="s">
        <v>82</v>
      </c>
    </row>
    <row r="295" s="2" customFormat="1" ht="16.5" customHeight="1">
      <c r="A295" s="40"/>
      <c r="B295" s="41"/>
      <c r="C295" s="258" t="s">
        <v>440</v>
      </c>
      <c r="D295" s="258" t="s">
        <v>385</v>
      </c>
      <c r="E295" s="259" t="s">
        <v>441</v>
      </c>
      <c r="F295" s="260" t="s">
        <v>442</v>
      </c>
      <c r="G295" s="261" t="s">
        <v>131</v>
      </c>
      <c r="H295" s="262">
        <v>62.640000000000001</v>
      </c>
      <c r="I295" s="263"/>
      <c r="J295" s="264">
        <f>ROUND(I295*H295,2)</f>
        <v>0</v>
      </c>
      <c r="K295" s="260" t="s">
        <v>132</v>
      </c>
      <c r="L295" s="265"/>
      <c r="M295" s="266" t="s">
        <v>19</v>
      </c>
      <c r="N295" s="267" t="s">
        <v>43</v>
      </c>
      <c r="O295" s="86"/>
      <c r="P295" s="215">
        <f>O295*H295</f>
        <v>0</v>
      </c>
      <c r="Q295" s="215">
        <v>0.037039999999999997</v>
      </c>
      <c r="R295" s="215">
        <f>Q295*H295</f>
        <v>2.3201855999999998</v>
      </c>
      <c r="S295" s="215">
        <v>0</v>
      </c>
      <c r="T295" s="216">
        <f>S295*H295</f>
        <v>0</v>
      </c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R295" s="217" t="s">
        <v>346</v>
      </c>
      <c r="AT295" s="217" t="s">
        <v>385</v>
      </c>
      <c r="AU295" s="217" t="s">
        <v>82</v>
      </c>
      <c r="AY295" s="19" t="s">
        <v>125</v>
      </c>
      <c r="BE295" s="218">
        <f>IF(N295="základní",J295,0)</f>
        <v>0</v>
      </c>
      <c r="BF295" s="218">
        <f>IF(N295="snížená",J295,0)</f>
        <v>0</v>
      </c>
      <c r="BG295" s="218">
        <f>IF(N295="zákl. přenesená",J295,0)</f>
        <v>0</v>
      </c>
      <c r="BH295" s="218">
        <f>IF(N295="sníž. přenesená",J295,0)</f>
        <v>0</v>
      </c>
      <c r="BI295" s="218">
        <f>IF(N295="nulová",J295,0)</f>
        <v>0</v>
      </c>
      <c r="BJ295" s="19" t="s">
        <v>80</v>
      </c>
      <c r="BK295" s="218">
        <f>ROUND(I295*H295,2)</f>
        <v>0</v>
      </c>
      <c r="BL295" s="19" t="s">
        <v>240</v>
      </c>
      <c r="BM295" s="217" t="s">
        <v>443</v>
      </c>
    </row>
    <row r="296" s="2" customFormat="1">
      <c r="A296" s="40"/>
      <c r="B296" s="41"/>
      <c r="C296" s="42"/>
      <c r="D296" s="219" t="s">
        <v>135</v>
      </c>
      <c r="E296" s="42"/>
      <c r="F296" s="220" t="s">
        <v>442</v>
      </c>
      <c r="G296" s="42"/>
      <c r="H296" s="42"/>
      <c r="I296" s="221"/>
      <c r="J296" s="42"/>
      <c r="K296" s="42"/>
      <c r="L296" s="46"/>
      <c r="M296" s="222"/>
      <c r="N296" s="223"/>
      <c r="O296" s="86"/>
      <c r="P296" s="86"/>
      <c r="Q296" s="86"/>
      <c r="R296" s="86"/>
      <c r="S296" s="86"/>
      <c r="T296" s="87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T296" s="19" t="s">
        <v>135</v>
      </c>
      <c r="AU296" s="19" t="s">
        <v>82</v>
      </c>
    </row>
    <row r="297" s="13" customFormat="1">
      <c r="A297" s="13"/>
      <c r="B297" s="226"/>
      <c r="C297" s="227"/>
      <c r="D297" s="219" t="s">
        <v>139</v>
      </c>
      <c r="E297" s="228" t="s">
        <v>19</v>
      </c>
      <c r="F297" s="229" t="s">
        <v>281</v>
      </c>
      <c r="G297" s="227"/>
      <c r="H297" s="230">
        <v>62.640000000000001</v>
      </c>
      <c r="I297" s="231"/>
      <c r="J297" s="227"/>
      <c r="K297" s="227"/>
      <c r="L297" s="232"/>
      <c r="M297" s="233"/>
      <c r="N297" s="234"/>
      <c r="O297" s="234"/>
      <c r="P297" s="234"/>
      <c r="Q297" s="234"/>
      <c r="R297" s="234"/>
      <c r="S297" s="234"/>
      <c r="T297" s="235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6" t="s">
        <v>139</v>
      </c>
      <c r="AU297" s="236" t="s">
        <v>82</v>
      </c>
      <c r="AV297" s="13" t="s">
        <v>82</v>
      </c>
      <c r="AW297" s="13" t="s">
        <v>33</v>
      </c>
      <c r="AX297" s="13" t="s">
        <v>80</v>
      </c>
      <c r="AY297" s="236" t="s">
        <v>125</v>
      </c>
    </row>
    <row r="298" s="2" customFormat="1" ht="24.15" customHeight="1">
      <c r="A298" s="40"/>
      <c r="B298" s="41"/>
      <c r="C298" s="206" t="s">
        <v>444</v>
      </c>
      <c r="D298" s="206" t="s">
        <v>128</v>
      </c>
      <c r="E298" s="207" t="s">
        <v>445</v>
      </c>
      <c r="F298" s="208" t="s">
        <v>446</v>
      </c>
      <c r="G298" s="209" t="s">
        <v>150</v>
      </c>
      <c r="H298" s="210">
        <v>29</v>
      </c>
      <c r="I298" s="211"/>
      <c r="J298" s="212">
        <f>ROUND(I298*H298,2)</f>
        <v>0</v>
      </c>
      <c r="K298" s="208" t="s">
        <v>132</v>
      </c>
      <c r="L298" s="46"/>
      <c r="M298" s="213" t="s">
        <v>19</v>
      </c>
      <c r="N298" s="214" t="s">
        <v>43</v>
      </c>
      <c r="O298" s="86"/>
      <c r="P298" s="215">
        <f>O298*H298</f>
        <v>0</v>
      </c>
      <c r="Q298" s="215">
        <v>0</v>
      </c>
      <c r="R298" s="215">
        <f>Q298*H298</f>
        <v>0</v>
      </c>
      <c r="S298" s="215">
        <v>0.002</v>
      </c>
      <c r="T298" s="216">
        <f>S298*H298</f>
        <v>0.058000000000000003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7" t="s">
        <v>240</v>
      </c>
      <c r="AT298" s="217" t="s">
        <v>128</v>
      </c>
      <c r="AU298" s="217" t="s">
        <v>82</v>
      </c>
      <c r="AY298" s="19" t="s">
        <v>125</v>
      </c>
      <c r="BE298" s="218">
        <f>IF(N298="základní",J298,0)</f>
        <v>0</v>
      </c>
      <c r="BF298" s="218">
        <f>IF(N298="snížená",J298,0)</f>
        <v>0</v>
      </c>
      <c r="BG298" s="218">
        <f>IF(N298="zákl. přenesená",J298,0)</f>
        <v>0</v>
      </c>
      <c r="BH298" s="218">
        <f>IF(N298="sníž. přenesená",J298,0)</f>
        <v>0</v>
      </c>
      <c r="BI298" s="218">
        <f>IF(N298="nulová",J298,0)</f>
        <v>0</v>
      </c>
      <c r="BJ298" s="19" t="s">
        <v>80</v>
      </c>
      <c r="BK298" s="218">
        <f>ROUND(I298*H298,2)</f>
        <v>0</v>
      </c>
      <c r="BL298" s="19" t="s">
        <v>240</v>
      </c>
      <c r="BM298" s="217" t="s">
        <v>447</v>
      </c>
    </row>
    <row r="299" s="2" customFormat="1">
      <c r="A299" s="40"/>
      <c r="B299" s="41"/>
      <c r="C299" s="42"/>
      <c r="D299" s="219" t="s">
        <v>135</v>
      </c>
      <c r="E299" s="42"/>
      <c r="F299" s="220" t="s">
        <v>448</v>
      </c>
      <c r="G299" s="42"/>
      <c r="H299" s="42"/>
      <c r="I299" s="221"/>
      <c r="J299" s="42"/>
      <c r="K299" s="42"/>
      <c r="L299" s="46"/>
      <c r="M299" s="222"/>
      <c r="N299" s="223"/>
      <c r="O299" s="86"/>
      <c r="P299" s="86"/>
      <c r="Q299" s="86"/>
      <c r="R299" s="86"/>
      <c r="S299" s="86"/>
      <c r="T299" s="87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9" t="s">
        <v>135</v>
      </c>
      <c r="AU299" s="19" t="s">
        <v>82</v>
      </c>
    </row>
    <row r="300" s="2" customFormat="1">
      <c r="A300" s="40"/>
      <c r="B300" s="41"/>
      <c r="C300" s="42"/>
      <c r="D300" s="224" t="s">
        <v>137</v>
      </c>
      <c r="E300" s="42"/>
      <c r="F300" s="225" t="s">
        <v>449</v>
      </c>
      <c r="G300" s="42"/>
      <c r="H300" s="42"/>
      <c r="I300" s="221"/>
      <c r="J300" s="42"/>
      <c r="K300" s="42"/>
      <c r="L300" s="46"/>
      <c r="M300" s="222"/>
      <c r="N300" s="223"/>
      <c r="O300" s="86"/>
      <c r="P300" s="86"/>
      <c r="Q300" s="86"/>
      <c r="R300" s="86"/>
      <c r="S300" s="86"/>
      <c r="T300" s="87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19" t="s">
        <v>137</v>
      </c>
      <c r="AU300" s="19" t="s">
        <v>82</v>
      </c>
    </row>
    <row r="301" s="2" customFormat="1" ht="24.15" customHeight="1">
      <c r="A301" s="40"/>
      <c r="B301" s="41"/>
      <c r="C301" s="206" t="s">
        <v>450</v>
      </c>
      <c r="D301" s="206" t="s">
        <v>128</v>
      </c>
      <c r="E301" s="207" t="s">
        <v>451</v>
      </c>
      <c r="F301" s="208" t="s">
        <v>452</v>
      </c>
      <c r="G301" s="209" t="s">
        <v>150</v>
      </c>
      <c r="H301" s="210">
        <v>43.5</v>
      </c>
      <c r="I301" s="211"/>
      <c r="J301" s="212">
        <f>ROUND(I301*H301,2)</f>
        <v>0</v>
      </c>
      <c r="K301" s="208" t="s">
        <v>132</v>
      </c>
      <c r="L301" s="46"/>
      <c r="M301" s="213" t="s">
        <v>19</v>
      </c>
      <c r="N301" s="214" t="s">
        <v>43</v>
      </c>
      <c r="O301" s="86"/>
      <c r="P301" s="215">
        <f>O301*H301</f>
        <v>0</v>
      </c>
      <c r="Q301" s="215">
        <v>0</v>
      </c>
      <c r="R301" s="215">
        <f>Q301*H301</f>
        <v>0</v>
      </c>
      <c r="S301" s="215">
        <v>0</v>
      </c>
      <c r="T301" s="216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17" t="s">
        <v>240</v>
      </c>
      <c r="AT301" s="217" t="s">
        <v>128</v>
      </c>
      <c r="AU301" s="217" t="s">
        <v>82</v>
      </c>
      <c r="AY301" s="19" t="s">
        <v>125</v>
      </c>
      <c r="BE301" s="218">
        <f>IF(N301="základní",J301,0)</f>
        <v>0</v>
      </c>
      <c r="BF301" s="218">
        <f>IF(N301="snížená",J301,0)</f>
        <v>0</v>
      </c>
      <c r="BG301" s="218">
        <f>IF(N301="zákl. přenesená",J301,0)</f>
        <v>0</v>
      </c>
      <c r="BH301" s="218">
        <f>IF(N301="sníž. přenesená",J301,0)</f>
        <v>0</v>
      </c>
      <c r="BI301" s="218">
        <f>IF(N301="nulová",J301,0)</f>
        <v>0</v>
      </c>
      <c r="BJ301" s="19" t="s">
        <v>80</v>
      </c>
      <c r="BK301" s="218">
        <f>ROUND(I301*H301,2)</f>
        <v>0</v>
      </c>
      <c r="BL301" s="19" t="s">
        <v>240</v>
      </c>
      <c r="BM301" s="217" t="s">
        <v>453</v>
      </c>
    </row>
    <row r="302" s="2" customFormat="1">
      <c r="A302" s="40"/>
      <c r="B302" s="41"/>
      <c r="C302" s="42"/>
      <c r="D302" s="219" t="s">
        <v>135</v>
      </c>
      <c r="E302" s="42"/>
      <c r="F302" s="220" t="s">
        <v>454</v>
      </c>
      <c r="G302" s="42"/>
      <c r="H302" s="42"/>
      <c r="I302" s="221"/>
      <c r="J302" s="42"/>
      <c r="K302" s="42"/>
      <c r="L302" s="46"/>
      <c r="M302" s="222"/>
      <c r="N302" s="223"/>
      <c r="O302" s="86"/>
      <c r="P302" s="86"/>
      <c r="Q302" s="86"/>
      <c r="R302" s="86"/>
      <c r="S302" s="86"/>
      <c r="T302" s="87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T302" s="19" t="s">
        <v>135</v>
      </c>
      <c r="AU302" s="19" t="s">
        <v>82</v>
      </c>
    </row>
    <row r="303" s="2" customFormat="1">
      <c r="A303" s="40"/>
      <c r="B303" s="41"/>
      <c r="C303" s="42"/>
      <c r="D303" s="224" t="s">
        <v>137</v>
      </c>
      <c r="E303" s="42"/>
      <c r="F303" s="225" t="s">
        <v>455</v>
      </c>
      <c r="G303" s="42"/>
      <c r="H303" s="42"/>
      <c r="I303" s="221"/>
      <c r="J303" s="42"/>
      <c r="K303" s="42"/>
      <c r="L303" s="46"/>
      <c r="M303" s="222"/>
      <c r="N303" s="223"/>
      <c r="O303" s="86"/>
      <c r="P303" s="86"/>
      <c r="Q303" s="86"/>
      <c r="R303" s="86"/>
      <c r="S303" s="86"/>
      <c r="T303" s="87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T303" s="19" t="s">
        <v>137</v>
      </c>
      <c r="AU303" s="19" t="s">
        <v>82</v>
      </c>
    </row>
    <row r="304" s="13" customFormat="1">
      <c r="A304" s="13"/>
      <c r="B304" s="226"/>
      <c r="C304" s="227"/>
      <c r="D304" s="219" t="s">
        <v>139</v>
      </c>
      <c r="E304" s="228" t="s">
        <v>19</v>
      </c>
      <c r="F304" s="229" t="s">
        <v>161</v>
      </c>
      <c r="G304" s="227"/>
      <c r="H304" s="230">
        <v>43.5</v>
      </c>
      <c r="I304" s="231"/>
      <c r="J304" s="227"/>
      <c r="K304" s="227"/>
      <c r="L304" s="232"/>
      <c r="M304" s="233"/>
      <c r="N304" s="234"/>
      <c r="O304" s="234"/>
      <c r="P304" s="234"/>
      <c r="Q304" s="234"/>
      <c r="R304" s="234"/>
      <c r="S304" s="234"/>
      <c r="T304" s="235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6" t="s">
        <v>139</v>
      </c>
      <c r="AU304" s="236" t="s">
        <v>82</v>
      </c>
      <c r="AV304" s="13" t="s">
        <v>82</v>
      </c>
      <c r="AW304" s="13" t="s">
        <v>33</v>
      </c>
      <c r="AX304" s="13" t="s">
        <v>80</v>
      </c>
      <c r="AY304" s="236" t="s">
        <v>125</v>
      </c>
    </row>
    <row r="305" s="2" customFormat="1" ht="16.5" customHeight="1">
      <c r="A305" s="40"/>
      <c r="B305" s="41"/>
      <c r="C305" s="258" t="s">
        <v>456</v>
      </c>
      <c r="D305" s="258" t="s">
        <v>385</v>
      </c>
      <c r="E305" s="259" t="s">
        <v>457</v>
      </c>
      <c r="F305" s="260" t="s">
        <v>458</v>
      </c>
      <c r="G305" s="261" t="s">
        <v>150</v>
      </c>
      <c r="H305" s="262">
        <v>43.5</v>
      </c>
      <c r="I305" s="263"/>
      <c r="J305" s="264">
        <f>ROUND(I305*H305,2)</f>
        <v>0</v>
      </c>
      <c r="K305" s="260" t="s">
        <v>132</v>
      </c>
      <c r="L305" s="265"/>
      <c r="M305" s="266" t="s">
        <v>19</v>
      </c>
      <c r="N305" s="267" t="s">
        <v>43</v>
      </c>
      <c r="O305" s="86"/>
      <c r="P305" s="215">
        <f>O305*H305</f>
        <v>0</v>
      </c>
      <c r="Q305" s="215">
        <v>0.0015</v>
      </c>
      <c r="R305" s="215">
        <f>Q305*H305</f>
        <v>0.065250000000000002</v>
      </c>
      <c r="S305" s="215">
        <v>0</v>
      </c>
      <c r="T305" s="216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17" t="s">
        <v>346</v>
      </c>
      <c r="AT305" s="217" t="s">
        <v>385</v>
      </c>
      <c r="AU305" s="217" t="s">
        <v>82</v>
      </c>
      <c r="AY305" s="19" t="s">
        <v>125</v>
      </c>
      <c r="BE305" s="218">
        <f>IF(N305="základní",J305,0)</f>
        <v>0</v>
      </c>
      <c r="BF305" s="218">
        <f>IF(N305="snížená",J305,0)</f>
        <v>0</v>
      </c>
      <c r="BG305" s="218">
        <f>IF(N305="zákl. přenesená",J305,0)</f>
        <v>0</v>
      </c>
      <c r="BH305" s="218">
        <f>IF(N305="sníž. přenesená",J305,0)</f>
        <v>0</v>
      </c>
      <c r="BI305" s="218">
        <f>IF(N305="nulová",J305,0)</f>
        <v>0</v>
      </c>
      <c r="BJ305" s="19" t="s">
        <v>80</v>
      </c>
      <c r="BK305" s="218">
        <f>ROUND(I305*H305,2)</f>
        <v>0</v>
      </c>
      <c r="BL305" s="19" t="s">
        <v>240</v>
      </c>
      <c r="BM305" s="217" t="s">
        <v>459</v>
      </c>
    </row>
    <row r="306" s="2" customFormat="1">
      <c r="A306" s="40"/>
      <c r="B306" s="41"/>
      <c r="C306" s="42"/>
      <c r="D306" s="219" t="s">
        <v>135</v>
      </c>
      <c r="E306" s="42"/>
      <c r="F306" s="220" t="s">
        <v>458</v>
      </c>
      <c r="G306" s="42"/>
      <c r="H306" s="42"/>
      <c r="I306" s="221"/>
      <c r="J306" s="42"/>
      <c r="K306" s="42"/>
      <c r="L306" s="46"/>
      <c r="M306" s="222"/>
      <c r="N306" s="223"/>
      <c r="O306" s="86"/>
      <c r="P306" s="86"/>
      <c r="Q306" s="86"/>
      <c r="R306" s="86"/>
      <c r="S306" s="86"/>
      <c r="T306" s="87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9" t="s">
        <v>135</v>
      </c>
      <c r="AU306" s="19" t="s">
        <v>82</v>
      </c>
    </row>
    <row r="307" s="13" customFormat="1">
      <c r="A307" s="13"/>
      <c r="B307" s="226"/>
      <c r="C307" s="227"/>
      <c r="D307" s="219" t="s">
        <v>139</v>
      </c>
      <c r="E307" s="228" t="s">
        <v>19</v>
      </c>
      <c r="F307" s="229" t="s">
        <v>161</v>
      </c>
      <c r="G307" s="227"/>
      <c r="H307" s="230">
        <v>43.5</v>
      </c>
      <c r="I307" s="231"/>
      <c r="J307" s="227"/>
      <c r="K307" s="227"/>
      <c r="L307" s="232"/>
      <c r="M307" s="233"/>
      <c r="N307" s="234"/>
      <c r="O307" s="234"/>
      <c r="P307" s="234"/>
      <c r="Q307" s="234"/>
      <c r="R307" s="234"/>
      <c r="S307" s="234"/>
      <c r="T307" s="235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6" t="s">
        <v>139</v>
      </c>
      <c r="AU307" s="236" t="s">
        <v>82</v>
      </c>
      <c r="AV307" s="13" t="s">
        <v>82</v>
      </c>
      <c r="AW307" s="13" t="s">
        <v>33</v>
      </c>
      <c r="AX307" s="13" t="s">
        <v>80</v>
      </c>
      <c r="AY307" s="236" t="s">
        <v>125</v>
      </c>
    </row>
    <row r="308" s="2" customFormat="1" ht="16.5" customHeight="1">
      <c r="A308" s="40"/>
      <c r="B308" s="41"/>
      <c r="C308" s="258" t="s">
        <v>460</v>
      </c>
      <c r="D308" s="258" t="s">
        <v>385</v>
      </c>
      <c r="E308" s="259" t="s">
        <v>461</v>
      </c>
      <c r="F308" s="260" t="s">
        <v>462</v>
      </c>
      <c r="G308" s="261" t="s">
        <v>463</v>
      </c>
      <c r="H308" s="262">
        <v>29</v>
      </c>
      <c r="I308" s="263"/>
      <c r="J308" s="264">
        <f>ROUND(I308*H308,2)</f>
        <v>0</v>
      </c>
      <c r="K308" s="260" t="s">
        <v>132</v>
      </c>
      <c r="L308" s="265"/>
      <c r="M308" s="266" t="s">
        <v>19</v>
      </c>
      <c r="N308" s="267" t="s">
        <v>43</v>
      </c>
      <c r="O308" s="86"/>
      <c r="P308" s="215">
        <f>O308*H308</f>
        <v>0</v>
      </c>
      <c r="Q308" s="215">
        <v>0.00020000000000000001</v>
      </c>
      <c r="R308" s="215">
        <f>Q308*H308</f>
        <v>0.0058000000000000005</v>
      </c>
      <c r="S308" s="215">
        <v>0</v>
      </c>
      <c r="T308" s="216">
        <f>S308*H308</f>
        <v>0</v>
      </c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R308" s="217" t="s">
        <v>346</v>
      </c>
      <c r="AT308" s="217" t="s">
        <v>385</v>
      </c>
      <c r="AU308" s="217" t="s">
        <v>82</v>
      </c>
      <c r="AY308" s="19" t="s">
        <v>125</v>
      </c>
      <c r="BE308" s="218">
        <f>IF(N308="základní",J308,0)</f>
        <v>0</v>
      </c>
      <c r="BF308" s="218">
        <f>IF(N308="snížená",J308,0)</f>
        <v>0</v>
      </c>
      <c r="BG308" s="218">
        <f>IF(N308="zákl. přenesená",J308,0)</f>
        <v>0</v>
      </c>
      <c r="BH308" s="218">
        <f>IF(N308="sníž. přenesená",J308,0)</f>
        <v>0</v>
      </c>
      <c r="BI308" s="218">
        <f>IF(N308="nulová",J308,0)</f>
        <v>0</v>
      </c>
      <c r="BJ308" s="19" t="s">
        <v>80</v>
      </c>
      <c r="BK308" s="218">
        <f>ROUND(I308*H308,2)</f>
        <v>0</v>
      </c>
      <c r="BL308" s="19" t="s">
        <v>240</v>
      </c>
      <c r="BM308" s="217" t="s">
        <v>464</v>
      </c>
    </row>
    <row r="309" s="2" customFormat="1">
      <c r="A309" s="40"/>
      <c r="B309" s="41"/>
      <c r="C309" s="42"/>
      <c r="D309" s="219" t="s">
        <v>135</v>
      </c>
      <c r="E309" s="42"/>
      <c r="F309" s="220" t="s">
        <v>462</v>
      </c>
      <c r="G309" s="42"/>
      <c r="H309" s="42"/>
      <c r="I309" s="221"/>
      <c r="J309" s="42"/>
      <c r="K309" s="42"/>
      <c r="L309" s="46"/>
      <c r="M309" s="222"/>
      <c r="N309" s="223"/>
      <c r="O309" s="86"/>
      <c r="P309" s="86"/>
      <c r="Q309" s="86"/>
      <c r="R309" s="86"/>
      <c r="S309" s="86"/>
      <c r="T309" s="87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T309" s="19" t="s">
        <v>135</v>
      </c>
      <c r="AU309" s="19" t="s">
        <v>82</v>
      </c>
    </row>
    <row r="310" s="13" customFormat="1">
      <c r="A310" s="13"/>
      <c r="B310" s="226"/>
      <c r="C310" s="227"/>
      <c r="D310" s="219" t="s">
        <v>139</v>
      </c>
      <c r="E310" s="228" t="s">
        <v>19</v>
      </c>
      <c r="F310" s="229" t="s">
        <v>326</v>
      </c>
      <c r="G310" s="227"/>
      <c r="H310" s="230">
        <v>29</v>
      </c>
      <c r="I310" s="231"/>
      <c r="J310" s="227"/>
      <c r="K310" s="227"/>
      <c r="L310" s="232"/>
      <c r="M310" s="233"/>
      <c r="N310" s="234"/>
      <c r="O310" s="234"/>
      <c r="P310" s="234"/>
      <c r="Q310" s="234"/>
      <c r="R310" s="234"/>
      <c r="S310" s="234"/>
      <c r="T310" s="235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36" t="s">
        <v>139</v>
      </c>
      <c r="AU310" s="236" t="s">
        <v>82</v>
      </c>
      <c r="AV310" s="13" t="s">
        <v>82</v>
      </c>
      <c r="AW310" s="13" t="s">
        <v>33</v>
      </c>
      <c r="AX310" s="13" t="s">
        <v>80</v>
      </c>
      <c r="AY310" s="236" t="s">
        <v>125</v>
      </c>
    </row>
    <row r="311" s="2" customFormat="1" ht="24.15" customHeight="1">
      <c r="A311" s="40"/>
      <c r="B311" s="41"/>
      <c r="C311" s="206" t="s">
        <v>465</v>
      </c>
      <c r="D311" s="206" t="s">
        <v>128</v>
      </c>
      <c r="E311" s="207" t="s">
        <v>466</v>
      </c>
      <c r="F311" s="208" t="s">
        <v>467</v>
      </c>
      <c r="G311" s="209" t="s">
        <v>224</v>
      </c>
      <c r="H311" s="210">
        <v>29</v>
      </c>
      <c r="I311" s="211"/>
      <c r="J311" s="212">
        <f>ROUND(I311*H311,2)</f>
        <v>0</v>
      </c>
      <c r="K311" s="208" t="s">
        <v>132</v>
      </c>
      <c r="L311" s="46"/>
      <c r="M311" s="213" t="s">
        <v>19</v>
      </c>
      <c r="N311" s="214" t="s">
        <v>43</v>
      </c>
      <c r="O311" s="86"/>
      <c r="P311" s="215">
        <f>O311*H311</f>
        <v>0</v>
      </c>
      <c r="Q311" s="215">
        <v>0</v>
      </c>
      <c r="R311" s="215">
        <f>Q311*H311</f>
        <v>0</v>
      </c>
      <c r="S311" s="215">
        <v>0</v>
      </c>
      <c r="T311" s="216">
        <f>S311*H311</f>
        <v>0</v>
      </c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R311" s="217" t="s">
        <v>240</v>
      </c>
      <c r="AT311" s="217" t="s">
        <v>128</v>
      </c>
      <c r="AU311" s="217" t="s">
        <v>82</v>
      </c>
      <c r="AY311" s="19" t="s">
        <v>125</v>
      </c>
      <c r="BE311" s="218">
        <f>IF(N311="základní",J311,0)</f>
        <v>0</v>
      </c>
      <c r="BF311" s="218">
        <f>IF(N311="snížená",J311,0)</f>
        <v>0</v>
      </c>
      <c r="BG311" s="218">
        <f>IF(N311="zákl. přenesená",J311,0)</f>
        <v>0</v>
      </c>
      <c r="BH311" s="218">
        <f>IF(N311="sníž. přenesená",J311,0)</f>
        <v>0</v>
      </c>
      <c r="BI311" s="218">
        <f>IF(N311="nulová",J311,0)</f>
        <v>0</v>
      </c>
      <c r="BJ311" s="19" t="s">
        <v>80</v>
      </c>
      <c r="BK311" s="218">
        <f>ROUND(I311*H311,2)</f>
        <v>0</v>
      </c>
      <c r="BL311" s="19" t="s">
        <v>240</v>
      </c>
      <c r="BM311" s="217" t="s">
        <v>468</v>
      </c>
    </row>
    <row r="312" s="2" customFormat="1">
      <c r="A312" s="40"/>
      <c r="B312" s="41"/>
      <c r="C312" s="42"/>
      <c r="D312" s="219" t="s">
        <v>135</v>
      </c>
      <c r="E312" s="42"/>
      <c r="F312" s="220" t="s">
        <v>469</v>
      </c>
      <c r="G312" s="42"/>
      <c r="H312" s="42"/>
      <c r="I312" s="221"/>
      <c r="J312" s="42"/>
      <c r="K312" s="42"/>
      <c r="L312" s="46"/>
      <c r="M312" s="222"/>
      <c r="N312" s="223"/>
      <c r="O312" s="86"/>
      <c r="P312" s="86"/>
      <c r="Q312" s="86"/>
      <c r="R312" s="86"/>
      <c r="S312" s="86"/>
      <c r="T312" s="87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T312" s="19" t="s">
        <v>135</v>
      </c>
      <c r="AU312" s="19" t="s">
        <v>82</v>
      </c>
    </row>
    <row r="313" s="2" customFormat="1">
      <c r="A313" s="40"/>
      <c r="B313" s="41"/>
      <c r="C313" s="42"/>
      <c r="D313" s="224" t="s">
        <v>137</v>
      </c>
      <c r="E313" s="42"/>
      <c r="F313" s="225" t="s">
        <v>470</v>
      </c>
      <c r="G313" s="42"/>
      <c r="H313" s="42"/>
      <c r="I313" s="221"/>
      <c r="J313" s="42"/>
      <c r="K313" s="42"/>
      <c r="L313" s="46"/>
      <c r="M313" s="222"/>
      <c r="N313" s="223"/>
      <c r="O313" s="86"/>
      <c r="P313" s="86"/>
      <c r="Q313" s="86"/>
      <c r="R313" s="86"/>
      <c r="S313" s="86"/>
      <c r="T313" s="87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T313" s="19" t="s">
        <v>137</v>
      </c>
      <c r="AU313" s="19" t="s">
        <v>82</v>
      </c>
    </row>
    <row r="314" s="15" customFormat="1">
      <c r="A314" s="15"/>
      <c r="B314" s="248"/>
      <c r="C314" s="249"/>
      <c r="D314" s="219" t="s">
        <v>139</v>
      </c>
      <c r="E314" s="250" t="s">
        <v>19</v>
      </c>
      <c r="F314" s="251" t="s">
        <v>471</v>
      </c>
      <c r="G314" s="249"/>
      <c r="H314" s="250" t="s">
        <v>19</v>
      </c>
      <c r="I314" s="252"/>
      <c r="J314" s="249"/>
      <c r="K314" s="249"/>
      <c r="L314" s="253"/>
      <c r="M314" s="254"/>
      <c r="N314" s="255"/>
      <c r="O314" s="255"/>
      <c r="P314" s="255"/>
      <c r="Q314" s="255"/>
      <c r="R314" s="255"/>
      <c r="S314" s="255"/>
      <c r="T314" s="256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T314" s="257" t="s">
        <v>139</v>
      </c>
      <c r="AU314" s="257" t="s">
        <v>82</v>
      </c>
      <c r="AV314" s="15" t="s">
        <v>80</v>
      </c>
      <c r="AW314" s="15" t="s">
        <v>33</v>
      </c>
      <c r="AX314" s="15" t="s">
        <v>72</v>
      </c>
      <c r="AY314" s="257" t="s">
        <v>125</v>
      </c>
    </row>
    <row r="315" s="13" customFormat="1">
      <c r="A315" s="13"/>
      <c r="B315" s="226"/>
      <c r="C315" s="227"/>
      <c r="D315" s="219" t="s">
        <v>139</v>
      </c>
      <c r="E315" s="228" t="s">
        <v>19</v>
      </c>
      <c r="F315" s="229" t="s">
        <v>326</v>
      </c>
      <c r="G315" s="227"/>
      <c r="H315" s="230">
        <v>29</v>
      </c>
      <c r="I315" s="231"/>
      <c r="J315" s="227"/>
      <c r="K315" s="227"/>
      <c r="L315" s="232"/>
      <c r="M315" s="233"/>
      <c r="N315" s="234"/>
      <c r="O315" s="234"/>
      <c r="P315" s="234"/>
      <c r="Q315" s="234"/>
      <c r="R315" s="234"/>
      <c r="S315" s="234"/>
      <c r="T315" s="235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6" t="s">
        <v>139</v>
      </c>
      <c r="AU315" s="236" t="s">
        <v>82</v>
      </c>
      <c r="AV315" s="13" t="s">
        <v>82</v>
      </c>
      <c r="AW315" s="13" t="s">
        <v>33</v>
      </c>
      <c r="AX315" s="13" t="s">
        <v>80</v>
      </c>
      <c r="AY315" s="236" t="s">
        <v>125</v>
      </c>
    </row>
    <row r="316" s="2" customFormat="1" ht="16.5" customHeight="1">
      <c r="A316" s="40"/>
      <c r="B316" s="41"/>
      <c r="C316" s="258" t="s">
        <v>472</v>
      </c>
      <c r="D316" s="258" t="s">
        <v>385</v>
      </c>
      <c r="E316" s="259" t="s">
        <v>473</v>
      </c>
      <c r="F316" s="260" t="s">
        <v>474</v>
      </c>
      <c r="G316" s="261" t="s">
        <v>224</v>
      </c>
      <c r="H316" s="262">
        <v>29</v>
      </c>
      <c r="I316" s="263"/>
      <c r="J316" s="264">
        <f>ROUND(I316*H316,2)</f>
        <v>0</v>
      </c>
      <c r="K316" s="260" t="s">
        <v>165</v>
      </c>
      <c r="L316" s="265"/>
      <c r="M316" s="266" t="s">
        <v>19</v>
      </c>
      <c r="N316" s="267" t="s">
        <v>43</v>
      </c>
      <c r="O316" s="86"/>
      <c r="P316" s="215">
        <f>O316*H316</f>
        <v>0</v>
      </c>
      <c r="Q316" s="215">
        <v>0.0020799999999999998</v>
      </c>
      <c r="R316" s="215">
        <f>Q316*H316</f>
        <v>0.060319999999999992</v>
      </c>
      <c r="S316" s="215">
        <v>0</v>
      </c>
      <c r="T316" s="216">
        <f>S316*H316</f>
        <v>0</v>
      </c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R316" s="217" t="s">
        <v>346</v>
      </c>
      <c r="AT316" s="217" t="s">
        <v>385</v>
      </c>
      <c r="AU316" s="217" t="s">
        <v>82</v>
      </c>
      <c r="AY316" s="19" t="s">
        <v>125</v>
      </c>
      <c r="BE316" s="218">
        <f>IF(N316="základní",J316,0)</f>
        <v>0</v>
      </c>
      <c r="BF316" s="218">
        <f>IF(N316="snížená",J316,0)</f>
        <v>0</v>
      </c>
      <c r="BG316" s="218">
        <f>IF(N316="zákl. přenesená",J316,0)</f>
        <v>0</v>
      </c>
      <c r="BH316" s="218">
        <f>IF(N316="sníž. přenesená",J316,0)</f>
        <v>0</v>
      </c>
      <c r="BI316" s="218">
        <f>IF(N316="nulová",J316,0)</f>
        <v>0</v>
      </c>
      <c r="BJ316" s="19" t="s">
        <v>80</v>
      </c>
      <c r="BK316" s="218">
        <f>ROUND(I316*H316,2)</f>
        <v>0</v>
      </c>
      <c r="BL316" s="19" t="s">
        <v>240</v>
      </c>
      <c r="BM316" s="217" t="s">
        <v>475</v>
      </c>
    </row>
    <row r="317" s="2" customFormat="1">
      <c r="A317" s="40"/>
      <c r="B317" s="41"/>
      <c r="C317" s="42"/>
      <c r="D317" s="219" t="s">
        <v>135</v>
      </c>
      <c r="E317" s="42"/>
      <c r="F317" s="220" t="s">
        <v>474</v>
      </c>
      <c r="G317" s="42"/>
      <c r="H317" s="42"/>
      <c r="I317" s="221"/>
      <c r="J317" s="42"/>
      <c r="K317" s="42"/>
      <c r="L317" s="46"/>
      <c r="M317" s="222"/>
      <c r="N317" s="223"/>
      <c r="O317" s="86"/>
      <c r="P317" s="86"/>
      <c r="Q317" s="86"/>
      <c r="R317" s="86"/>
      <c r="S317" s="86"/>
      <c r="T317" s="87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T317" s="19" t="s">
        <v>135</v>
      </c>
      <c r="AU317" s="19" t="s">
        <v>82</v>
      </c>
    </row>
    <row r="318" s="13" customFormat="1">
      <c r="A318" s="13"/>
      <c r="B318" s="226"/>
      <c r="C318" s="227"/>
      <c r="D318" s="219" t="s">
        <v>139</v>
      </c>
      <c r="E318" s="228" t="s">
        <v>19</v>
      </c>
      <c r="F318" s="229" t="s">
        <v>326</v>
      </c>
      <c r="G318" s="227"/>
      <c r="H318" s="230">
        <v>29</v>
      </c>
      <c r="I318" s="231"/>
      <c r="J318" s="227"/>
      <c r="K318" s="227"/>
      <c r="L318" s="232"/>
      <c r="M318" s="233"/>
      <c r="N318" s="234"/>
      <c r="O318" s="234"/>
      <c r="P318" s="234"/>
      <c r="Q318" s="234"/>
      <c r="R318" s="234"/>
      <c r="S318" s="234"/>
      <c r="T318" s="235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6" t="s">
        <v>139</v>
      </c>
      <c r="AU318" s="236" t="s">
        <v>82</v>
      </c>
      <c r="AV318" s="13" t="s">
        <v>82</v>
      </c>
      <c r="AW318" s="13" t="s">
        <v>33</v>
      </c>
      <c r="AX318" s="13" t="s">
        <v>80</v>
      </c>
      <c r="AY318" s="236" t="s">
        <v>125</v>
      </c>
    </row>
    <row r="319" s="2" customFormat="1" ht="24.15" customHeight="1">
      <c r="A319" s="40"/>
      <c r="B319" s="41"/>
      <c r="C319" s="206" t="s">
        <v>476</v>
      </c>
      <c r="D319" s="206" t="s">
        <v>128</v>
      </c>
      <c r="E319" s="207" t="s">
        <v>477</v>
      </c>
      <c r="F319" s="208" t="s">
        <v>478</v>
      </c>
      <c r="G319" s="209" t="s">
        <v>310</v>
      </c>
      <c r="H319" s="210">
        <v>5.0110000000000001</v>
      </c>
      <c r="I319" s="211"/>
      <c r="J319" s="212">
        <f>ROUND(I319*H319,2)</f>
        <v>0</v>
      </c>
      <c r="K319" s="208" t="s">
        <v>132</v>
      </c>
      <c r="L319" s="46"/>
      <c r="M319" s="213" t="s">
        <v>19</v>
      </c>
      <c r="N319" s="214" t="s">
        <v>43</v>
      </c>
      <c r="O319" s="86"/>
      <c r="P319" s="215">
        <f>O319*H319</f>
        <v>0</v>
      </c>
      <c r="Q319" s="215">
        <v>0</v>
      </c>
      <c r="R319" s="215">
        <f>Q319*H319</f>
        <v>0</v>
      </c>
      <c r="S319" s="215">
        <v>0</v>
      </c>
      <c r="T319" s="216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17" t="s">
        <v>240</v>
      </c>
      <c r="AT319" s="217" t="s">
        <v>128</v>
      </c>
      <c r="AU319" s="217" t="s">
        <v>82</v>
      </c>
      <c r="AY319" s="19" t="s">
        <v>125</v>
      </c>
      <c r="BE319" s="218">
        <f>IF(N319="základní",J319,0)</f>
        <v>0</v>
      </c>
      <c r="BF319" s="218">
        <f>IF(N319="snížená",J319,0)</f>
        <v>0</v>
      </c>
      <c r="BG319" s="218">
        <f>IF(N319="zákl. přenesená",J319,0)</f>
        <v>0</v>
      </c>
      <c r="BH319" s="218">
        <f>IF(N319="sníž. přenesená",J319,0)</f>
        <v>0</v>
      </c>
      <c r="BI319" s="218">
        <f>IF(N319="nulová",J319,0)</f>
        <v>0</v>
      </c>
      <c r="BJ319" s="19" t="s">
        <v>80</v>
      </c>
      <c r="BK319" s="218">
        <f>ROUND(I319*H319,2)</f>
        <v>0</v>
      </c>
      <c r="BL319" s="19" t="s">
        <v>240</v>
      </c>
      <c r="BM319" s="217" t="s">
        <v>479</v>
      </c>
    </row>
    <row r="320" s="2" customFormat="1">
      <c r="A320" s="40"/>
      <c r="B320" s="41"/>
      <c r="C320" s="42"/>
      <c r="D320" s="219" t="s">
        <v>135</v>
      </c>
      <c r="E320" s="42"/>
      <c r="F320" s="220" t="s">
        <v>480</v>
      </c>
      <c r="G320" s="42"/>
      <c r="H320" s="42"/>
      <c r="I320" s="221"/>
      <c r="J320" s="42"/>
      <c r="K320" s="42"/>
      <c r="L320" s="46"/>
      <c r="M320" s="222"/>
      <c r="N320" s="223"/>
      <c r="O320" s="86"/>
      <c r="P320" s="86"/>
      <c r="Q320" s="86"/>
      <c r="R320" s="86"/>
      <c r="S320" s="86"/>
      <c r="T320" s="87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9" t="s">
        <v>135</v>
      </c>
      <c r="AU320" s="19" t="s">
        <v>82</v>
      </c>
    </row>
    <row r="321" s="2" customFormat="1">
      <c r="A321" s="40"/>
      <c r="B321" s="41"/>
      <c r="C321" s="42"/>
      <c r="D321" s="224" t="s">
        <v>137</v>
      </c>
      <c r="E321" s="42"/>
      <c r="F321" s="225" t="s">
        <v>481</v>
      </c>
      <c r="G321" s="42"/>
      <c r="H321" s="42"/>
      <c r="I321" s="221"/>
      <c r="J321" s="42"/>
      <c r="K321" s="42"/>
      <c r="L321" s="46"/>
      <c r="M321" s="222"/>
      <c r="N321" s="223"/>
      <c r="O321" s="86"/>
      <c r="P321" s="86"/>
      <c r="Q321" s="86"/>
      <c r="R321" s="86"/>
      <c r="S321" s="86"/>
      <c r="T321" s="87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T321" s="19" t="s">
        <v>137</v>
      </c>
      <c r="AU321" s="19" t="s">
        <v>82</v>
      </c>
    </row>
    <row r="322" s="2" customFormat="1" ht="33" customHeight="1">
      <c r="A322" s="40"/>
      <c r="B322" s="41"/>
      <c r="C322" s="206" t="s">
        <v>482</v>
      </c>
      <c r="D322" s="206" t="s">
        <v>128</v>
      </c>
      <c r="E322" s="207" t="s">
        <v>483</v>
      </c>
      <c r="F322" s="208" t="s">
        <v>484</v>
      </c>
      <c r="G322" s="209" t="s">
        <v>310</v>
      </c>
      <c r="H322" s="210">
        <v>5.0110000000000001</v>
      </c>
      <c r="I322" s="211"/>
      <c r="J322" s="212">
        <f>ROUND(I322*H322,2)</f>
        <v>0</v>
      </c>
      <c r="K322" s="208" t="s">
        <v>132</v>
      </c>
      <c r="L322" s="46"/>
      <c r="M322" s="213" t="s">
        <v>19</v>
      </c>
      <c r="N322" s="214" t="s">
        <v>43</v>
      </c>
      <c r="O322" s="86"/>
      <c r="P322" s="215">
        <f>O322*H322</f>
        <v>0</v>
      </c>
      <c r="Q322" s="215">
        <v>0</v>
      </c>
      <c r="R322" s="215">
        <f>Q322*H322</f>
        <v>0</v>
      </c>
      <c r="S322" s="215">
        <v>0</v>
      </c>
      <c r="T322" s="216">
        <f>S322*H322</f>
        <v>0</v>
      </c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R322" s="217" t="s">
        <v>240</v>
      </c>
      <c r="AT322" s="217" t="s">
        <v>128</v>
      </c>
      <c r="AU322" s="217" t="s">
        <v>82</v>
      </c>
      <c r="AY322" s="19" t="s">
        <v>125</v>
      </c>
      <c r="BE322" s="218">
        <f>IF(N322="základní",J322,0)</f>
        <v>0</v>
      </c>
      <c r="BF322" s="218">
        <f>IF(N322="snížená",J322,0)</f>
        <v>0</v>
      </c>
      <c r="BG322" s="218">
        <f>IF(N322="zákl. přenesená",J322,0)</f>
        <v>0</v>
      </c>
      <c r="BH322" s="218">
        <f>IF(N322="sníž. přenesená",J322,0)</f>
        <v>0</v>
      </c>
      <c r="BI322" s="218">
        <f>IF(N322="nulová",J322,0)</f>
        <v>0</v>
      </c>
      <c r="BJ322" s="19" t="s">
        <v>80</v>
      </c>
      <c r="BK322" s="218">
        <f>ROUND(I322*H322,2)</f>
        <v>0</v>
      </c>
      <c r="BL322" s="19" t="s">
        <v>240</v>
      </c>
      <c r="BM322" s="217" t="s">
        <v>485</v>
      </c>
    </row>
    <row r="323" s="2" customFormat="1">
      <c r="A323" s="40"/>
      <c r="B323" s="41"/>
      <c r="C323" s="42"/>
      <c r="D323" s="219" t="s">
        <v>135</v>
      </c>
      <c r="E323" s="42"/>
      <c r="F323" s="220" t="s">
        <v>486</v>
      </c>
      <c r="G323" s="42"/>
      <c r="H323" s="42"/>
      <c r="I323" s="221"/>
      <c r="J323" s="42"/>
      <c r="K323" s="42"/>
      <c r="L323" s="46"/>
      <c r="M323" s="222"/>
      <c r="N323" s="223"/>
      <c r="O323" s="86"/>
      <c r="P323" s="86"/>
      <c r="Q323" s="86"/>
      <c r="R323" s="86"/>
      <c r="S323" s="86"/>
      <c r="T323" s="87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T323" s="19" t="s">
        <v>135</v>
      </c>
      <c r="AU323" s="19" t="s">
        <v>82</v>
      </c>
    </row>
    <row r="324" s="2" customFormat="1">
      <c r="A324" s="40"/>
      <c r="B324" s="41"/>
      <c r="C324" s="42"/>
      <c r="D324" s="224" t="s">
        <v>137</v>
      </c>
      <c r="E324" s="42"/>
      <c r="F324" s="225" t="s">
        <v>487</v>
      </c>
      <c r="G324" s="42"/>
      <c r="H324" s="42"/>
      <c r="I324" s="221"/>
      <c r="J324" s="42"/>
      <c r="K324" s="42"/>
      <c r="L324" s="46"/>
      <c r="M324" s="222"/>
      <c r="N324" s="223"/>
      <c r="O324" s="86"/>
      <c r="P324" s="86"/>
      <c r="Q324" s="86"/>
      <c r="R324" s="86"/>
      <c r="S324" s="86"/>
      <c r="T324" s="87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T324" s="19" t="s">
        <v>137</v>
      </c>
      <c r="AU324" s="19" t="s">
        <v>82</v>
      </c>
    </row>
    <row r="325" s="12" customFormat="1" ht="22.8" customHeight="1">
      <c r="A325" s="12"/>
      <c r="B325" s="190"/>
      <c r="C325" s="191"/>
      <c r="D325" s="192" t="s">
        <v>71</v>
      </c>
      <c r="E325" s="204" t="s">
        <v>488</v>
      </c>
      <c r="F325" s="204" t="s">
        <v>489</v>
      </c>
      <c r="G325" s="191"/>
      <c r="H325" s="191"/>
      <c r="I325" s="194"/>
      <c r="J325" s="205">
        <f>BK325</f>
        <v>0</v>
      </c>
      <c r="K325" s="191"/>
      <c r="L325" s="196"/>
      <c r="M325" s="197"/>
      <c r="N325" s="198"/>
      <c r="O325" s="198"/>
      <c r="P325" s="199">
        <f>SUM(P326:P359)</f>
        <v>0</v>
      </c>
      <c r="Q325" s="198"/>
      <c r="R325" s="199">
        <f>SUM(R326:R359)</f>
        <v>0.11647199999999999</v>
      </c>
      <c r="S325" s="198"/>
      <c r="T325" s="200">
        <f>SUM(T326:T359)</f>
        <v>2.7875000000000001</v>
      </c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R325" s="201" t="s">
        <v>82</v>
      </c>
      <c r="AT325" s="202" t="s">
        <v>71</v>
      </c>
      <c r="AU325" s="202" t="s">
        <v>80</v>
      </c>
      <c r="AY325" s="201" t="s">
        <v>125</v>
      </c>
      <c r="BK325" s="203">
        <f>SUM(BK326:BK359)</f>
        <v>0</v>
      </c>
    </row>
    <row r="326" s="2" customFormat="1" ht="24.15" customHeight="1">
      <c r="A326" s="40"/>
      <c r="B326" s="41"/>
      <c r="C326" s="206" t="s">
        <v>490</v>
      </c>
      <c r="D326" s="206" t="s">
        <v>128</v>
      </c>
      <c r="E326" s="207" t="s">
        <v>491</v>
      </c>
      <c r="F326" s="208" t="s">
        <v>492</v>
      </c>
      <c r="G326" s="209" t="s">
        <v>150</v>
      </c>
      <c r="H326" s="210">
        <v>111.5</v>
      </c>
      <c r="I326" s="211"/>
      <c r="J326" s="212">
        <f>ROUND(I326*H326,2)</f>
        <v>0</v>
      </c>
      <c r="K326" s="208" t="s">
        <v>132</v>
      </c>
      <c r="L326" s="46"/>
      <c r="M326" s="213" t="s">
        <v>19</v>
      </c>
      <c r="N326" s="214" t="s">
        <v>43</v>
      </c>
      <c r="O326" s="86"/>
      <c r="P326" s="215">
        <f>O326*H326</f>
        <v>0</v>
      </c>
      <c r="Q326" s="215">
        <v>0</v>
      </c>
      <c r="R326" s="215">
        <f>Q326*H326</f>
        <v>0</v>
      </c>
      <c r="S326" s="215">
        <v>0.025000000000000001</v>
      </c>
      <c r="T326" s="216">
        <f>S326*H326</f>
        <v>2.7875000000000001</v>
      </c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R326" s="217" t="s">
        <v>240</v>
      </c>
      <c r="AT326" s="217" t="s">
        <v>128</v>
      </c>
      <c r="AU326" s="217" t="s">
        <v>82</v>
      </c>
      <c r="AY326" s="19" t="s">
        <v>125</v>
      </c>
      <c r="BE326" s="218">
        <f>IF(N326="základní",J326,0)</f>
        <v>0</v>
      </c>
      <c r="BF326" s="218">
        <f>IF(N326="snížená",J326,0)</f>
        <v>0</v>
      </c>
      <c r="BG326" s="218">
        <f>IF(N326="zákl. přenesená",J326,0)</f>
        <v>0</v>
      </c>
      <c r="BH326" s="218">
        <f>IF(N326="sníž. přenesená",J326,0)</f>
        <v>0</v>
      </c>
      <c r="BI326" s="218">
        <f>IF(N326="nulová",J326,0)</f>
        <v>0</v>
      </c>
      <c r="BJ326" s="19" t="s">
        <v>80</v>
      </c>
      <c r="BK326" s="218">
        <f>ROUND(I326*H326,2)</f>
        <v>0</v>
      </c>
      <c r="BL326" s="19" t="s">
        <v>240</v>
      </c>
      <c r="BM326" s="217" t="s">
        <v>493</v>
      </c>
    </row>
    <row r="327" s="2" customFormat="1">
      <c r="A327" s="40"/>
      <c r="B327" s="41"/>
      <c r="C327" s="42"/>
      <c r="D327" s="219" t="s">
        <v>135</v>
      </c>
      <c r="E327" s="42"/>
      <c r="F327" s="220" t="s">
        <v>494</v>
      </c>
      <c r="G327" s="42"/>
      <c r="H327" s="42"/>
      <c r="I327" s="221"/>
      <c r="J327" s="42"/>
      <c r="K327" s="42"/>
      <c r="L327" s="46"/>
      <c r="M327" s="222"/>
      <c r="N327" s="223"/>
      <c r="O327" s="86"/>
      <c r="P327" s="86"/>
      <c r="Q327" s="86"/>
      <c r="R327" s="86"/>
      <c r="S327" s="86"/>
      <c r="T327" s="87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T327" s="19" t="s">
        <v>135</v>
      </c>
      <c r="AU327" s="19" t="s">
        <v>82</v>
      </c>
    </row>
    <row r="328" s="2" customFormat="1">
      <c r="A328" s="40"/>
      <c r="B328" s="41"/>
      <c r="C328" s="42"/>
      <c r="D328" s="224" t="s">
        <v>137</v>
      </c>
      <c r="E328" s="42"/>
      <c r="F328" s="225" t="s">
        <v>495</v>
      </c>
      <c r="G328" s="42"/>
      <c r="H328" s="42"/>
      <c r="I328" s="221"/>
      <c r="J328" s="42"/>
      <c r="K328" s="42"/>
      <c r="L328" s="46"/>
      <c r="M328" s="222"/>
      <c r="N328" s="223"/>
      <c r="O328" s="86"/>
      <c r="P328" s="86"/>
      <c r="Q328" s="86"/>
      <c r="R328" s="86"/>
      <c r="S328" s="86"/>
      <c r="T328" s="87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T328" s="19" t="s">
        <v>137</v>
      </c>
      <c r="AU328" s="19" t="s">
        <v>82</v>
      </c>
    </row>
    <row r="329" s="13" customFormat="1">
      <c r="A329" s="13"/>
      <c r="B329" s="226"/>
      <c r="C329" s="227"/>
      <c r="D329" s="219" t="s">
        <v>139</v>
      </c>
      <c r="E329" s="228" t="s">
        <v>19</v>
      </c>
      <c r="F329" s="229" t="s">
        <v>382</v>
      </c>
      <c r="G329" s="227"/>
      <c r="H329" s="230">
        <v>55.5</v>
      </c>
      <c r="I329" s="231"/>
      <c r="J329" s="227"/>
      <c r="K329" s="227"/>
      <c r="L329" s="232"/>
      <c r="M329" s="233"/>
      <c r="N329" s="234"/>
      <c r="O329" s="234"/>
      <c r="P329" s="234"/>
      <c r="Q329" s="234"/>
      <c r="R329" s="234"/>
      <c r="S329" s="234"/>
      <c r="T329" s="235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6" t="s">
        <v>139</v>
      </c>
      <c r="AU329" s="236" t="s">
        <v>82</v>
      </c>
      <c r="AV329" s="13" t="s">
        <v>82</v>
      </c>
      <c r="AW329" s="13" t="s">
        <v>33</v>
      </c>
      <c r="AX329" s="13" t="s">
        <v>72</v>
      </c>
      <c r="AY329" s="236" t="s">
        <v>125</v>
      </c>
    </row>
    <row r="330" s="13" customFormat="1">
      <c r="A330" s="13"/>
      <c r="B330" s="226"/>
      <c r="C330" s="227"/>
      <c r="D330" s="219" t="s">
        <v>139</v>
      </c>
      <c r="E330" s="228" t="s">
        <v>19</v>
      </c>
      <c r="F330" s="229" t="s">
        <v>383</v>
      </c>
      <c r="G330" s="227"/>
      <c r="H330" s="230">
        <v>56</v>
      </c>
      <c r="I330" s="231"/>
      <c r="J330" s="227"/>
      <c r="K330" s="227"/>
      <c r="L330" s="232"/>
      <c r="M330" s="233"/>
      <c r="N330" s="234"/>
      <c r="O330" s="234"/>
      <c r="P330" s="234"/>
      <c r="Q330" s="234"/>
      <c r="R330" s="234"/>
      <c r="S330" s="234"/>
      <c r="T330" s="235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6" t="s">
        <v>139</v>
      </c>
      <c r="AU330" s="236" t="s">
        <v>82</v>
      </c>
      <c r="AV330" s="13" t="s">
        <v>82</v>
      </c>
      <c r="AW330" s="13" t="s">
        <v>33</v>
      </c>
      <c r="AX330" s="13" t="s">
        <v>72</v>
      </c>
      <c r="AY330" s="236" t="s">
        <v>125</v>
      </c>
    </row>
    <row r="331" s="14" customFormat="1">
      <c r="A331" s="14"/>
      <c r="B331" s="237"/>
      <c r="C331" s="238"/>
      <c r="D331" s="219" t="s">
        <v>139</v>
      </c>
      <c r="E331" s="239" t="s">
        <v>19</v>
      </c>
      <c r="F331" s="240" t="s">
        <v>155</v>
      </c>
      <c r="G331" s="238"/>
      <c r="H331" s="241">
        <v>111.5</v>
      </c>
      <c r="I331" s="242"/>
      <c r="J331" s="238"/>
      <c r="K331" s="238"/>
      <c r="L331" s="243"/>
      <c r="M331" s="244"/>
      <c r="N331" s="245"/>
      <c r="O331" s="245"/>
      <c r="P331" s="245"/>
      <c r="Q331" s="245"/>
      <c r="R331" s="245"/>
      <c r="S331" s="245"/>
      <c r="T331" s="246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47" t="s">
        <v>139</v>
      </c>
      <c r="AU331" s="247" t="s">
        <v>82</v>
      </c>
      <c r="AV331" s="14" t="s">
        <v>133</v>
      </c>
      <c r="AW331" s="14" t="s">
        <v>33</v>
      </c>
      <c r="AX331" s="14" t="s">
        <v>80</v>
      </c>
      <c r="AY331" s="247" t="s">
        <v>125</v>
      </c>
    </row>
    <row r="332" s="2" customFormat="1" ht="37.8" customHeight="1">
      <c r="A332" s="40"/>
      <c r="B332" s="41"/>
      <c r="C332" s="206" t="s">
        <v>496</v>
      </c>
      <c r="D332" s="206" t="s">
        <v>128</v>
      </c>
      <c r="E332" s="207" t="s">
        <v>497</v>
      </c>
      <c r="F332" s="208" t="s">
        <v>498</v>
      </c>
      <c r="G332" s="209" t="s">
        <v>150</v>
      </c>
      <c r="H332" s="210">
        <v>111.5</v>
      </c>
      <c r="I332" s="211"/>
      <c r="J332" s="212">
        <f>ROUND(I332*H332,2)</f>
        <v>0</v>
      </c>
      <c r="K332" s="208" t="s">
        <v>132</v>
      </c>
      <c r="L332" s="46"/>
      <c r="M332" s="213" t="s">
        <v>19</v>
      </c>
      <c r="N332" s="214" t="s">
        <v>43</v>
      </c>
      <c r="O332" s="86"/>
      <c r="P332" s="215">
        <f>O332*H332</f>
        <v>0</v>
      </c>
      <c r="Q332" s="215">
        <v>0.00072000000000000005</v>
      </c>
      <c r="R332" s="215">
        <f>Q332*H332</f>
        <v>0.080280000000000004</v>
      </c>
      <c r="S332" s="215">
        <v>0</v>
      </c>
      <c r="T332" s="216">
        <f>S332*H332</f>
        <v>0</v>
      </c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R332" s="217" t="s">
        <v>240</v>
      </c>
      <c r="AT332" s="217" t="s">
        <v>128</v>
      </c>
      <c r="AU332" s="217" t="s">
        <v>82</v>
      </c>
      <c r="AY332" s="19" t="s">
        <v>125</v>
      </c>
      <c r="BE332" s="218">
        <f>IF(N332="základní",J332,0)</f>
        <v>0</v>
      </c>
      <c r="BF332" s="218">
        <f>IF(N332="snížená",J332,0)</f>
        <v>0</v>
      </c>
      <c r="BG332" s="218">
        <f>IF(N332="zákl. přenesená",J332,0)</f>
        <v>0</v>
      </c>
      <c r="BH332" s="218">
        <f>IF(N332="sníž. přenesená",J332,0)</f>
        <v>0</v>
      </c>
      <c r="BI332" s="218">
        <f>IF(N332="nulová",J332,0)</f>
        <v>0</v>
      </c>
      <c r="BJ332" s="19" t="s">
        <v>80</v>
      </c>
      <c r="BK332" s="218">
        <f>ROUND(I332*H332,2)</f>
        <v>0</v>
      </c>
      <c r="BL332" s="19" t="s">
        <v>240</v>
      </c>
      <c r="BM332" s="217" t="s">
        <v>499</v>
      </c>
    </row>
    <row r="333" s="2" customFormat="1">
      <c r="A333" s="40"/>
      <c r="B333" s="41"/>
      <c r="C333" s="42"/>
      <c r="D333" s="219" t="s">
        <v>135</v>
      </c>
      <c r="E333" s="42"/>
      <c r="F333" s="220" t="s">
        <v>500</v>
      </c>
      <c r="G333" s="42"/>
      <c r="H333" s="42"/>
      <c r="I333" s="221"/>
      <c r="J333" s="42"/>
      <c r="K333" s="42"/>
      <c r="L333" s="46"/>
      <c r="M333" s="222"/>
      <c r="N333" s="223"/>
      <c r="O333" s="86"/>
      <c r="P333" s="86"/>
      <c r="Q333" s="86"/>
      <c r="R333" s="86"/>
      <c r="S333" s="86"/>
      <c r="T333" s="87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T333" s="19" t="s">
        <v>135</v>
      </c>
      <c r="AU333" s="19" t="s">
        <v>82</v>
      </c>
    </row>
    <row r="334" s="2" customFormat="1">
      <c r="A334" s="40"/>
      <c r="B334" s="41"/>
      <c r="C334" s="42"/>
      <c r="D334" s="224" t="s">
        <v>137</v>
      </c>
      <c r="E334" s="42"/>
      <c r="F334" s="225" t="s">
        <v>501</v>
      </c>
      <c r="G334" s="42"/>
      <c r="H334" s="42"/>
      <c r="I334" s="221"/>
      <c r="J334" s="42"/>
      <c r="K334" s="42"/>
      <c r="L334" s="46"/>
      <c r="M334" s="222"/>
      <c r="N334" s="223"/>
      <c r="O334" s="86"/>
      <c r="P334" s="86"/>
      <c r="Q334" s="86"/>
      <c r="R334" s="86"/>
      <c r="S334" s="86"/>
      <c r="T334" s="87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T334" s="19" t="s">
        <v>137</v>
      </c>
      <c r="AU334" s="19" t="s">
        <v>82</v>
      </c>
    </row>
    <row r="335" s="13" customFormat="1">
      <c r="A335" s="13"/>
      <c r="B335" s="226"/>
      <c r="C335" s="227"/>
      <c r="D335" s="219" t="s">
        <v>139</v>
      </c>
      <c r="E335" s="228" t="s">
        <v>19</v>
      </c>
      <c r="F335" s="229" t="s">
        <v>382</v>
      </c>
      <c r="G335" s="227"/>
      <c r="H335" s="230">
        <v>55.5</v>
      </c>
      <c r="I335" s="231"/>
      <c r="J335" s="227"/>
      <c r="K335" s="227"/>
      <c r="L335" s="232"/>
      <c r="M335" s="233"/>
      <c r="N335" s="234"/>
      <c r="O335" s="234"/>
      <c r="P335" s="234"/>
      <c r="Q335" s="234"/>
      <c r="R335" s="234"/>
      <c r="S335" s="234"/>
      <c r="T335" s="235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6" t="s">
        <v>139</v>
      </c>
      <c r="AU335" s="236" t="s">
        <v>82</v>
      </c>
      <c r="AV335" s="13" t="s">
        <v>82</v>
      </c>
      <c r="AW335" s="13" t="s">
        <v>33</v>
      </c>
      <c r="AX335" s="13" t="s">
        <v>72</v>
      </c>
      <c r="AY335" s="236" t="s">
        <v>125</v>
      </c>
    </row>
    <row r="336" s="13" customFormat="1">
      <c r="A336" s="13"/>
      <c r="B336" s="226"/>
      <c r="C336" s="227"/>
      <c r="D336" s="219" t="s">
        <v>139</v>
      </c>
      <c r="E336" s="228" t="s">
        <v>19</v>
      </c>
      <c r="F336" s="229" t="s">
        <v>383</v>
      </c>
      <c r="G336" s="227"/>
      <c r="H336" s="230">
        <v>56</v>
      </c>
      <c r="I336" s="231"/>
      <c r="J336" s="227"/>
      <c r="K336" s="227"/>
      <c r="L336" s="232"/>
      <c r="M336" s="233"/>
      <c r="N336" s="234"/>
      <c r="O336" s="234"/>
      <c r="P336" s="234"/>
      <c r="Q336" s="234"/>
      <c r="R336" s="234"/>
      <c r="S336" s="234"/>
      <c r="T336" s="235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36" t="s">
        <v>139</v>
      </c>
      <c r="AU336" s="236" t="s">
        <v>82</v>
      </c>
      <c r="AV336" s="13" t="s">
        <v>82</v>
      </c>
      <c r="AW336" s="13" t="s">
        <v>33</v>
      </c>
      <c r="AX336" s="13" t="s">
        <v>72</v>
      </c>
      <c r="AY336" s="236" t="s">
        <v>125</v>
      </c>
    </row>
    <row r="337" s="14" customFormat="1">
      <c r="A337" s="14"/>
      <c r="B337" s="237"/>
      <c r="C337" s="238"/>
      <c r="D337" s="219" t="s">
        <v>139</v>
      </c>
      <c r="E337" s="239" t="s">
        <v>19</v>
      </c>
      <c r="F337" s="240" t="s">
        <v>155</v>
      </c>
      <c r="G337" s="238"/>
      <c r="H337" s="241">
        <v>111.5</v>
      </c>
      <c r="I337" s="242"/>
      <c r="J337" s="238"/>
      <c r="K337" s="238"/>
      <c r="L337" s="243"/>
      <c r="M337" s="244"/>
      <c r="N337" s="245"/>
      <c r="O337" s="245"/>
      <c r="P337" s="245"/>
      <c r="Q337" s="245"/>
      <c r="R337" s="245"/>
      <c r="S337" s="245"/>
      <c r="T337" s="246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47" t="s">
        <v>139</v>
      </c>
      <c r="AU337" s="247" t="s">
        <v>82</v>
      </c>
      <c r="AV337" s="14" t="s">
        <v>133</v>
      </c>
      <c r="AW337" s="14" t="s">
        <v>33</v>
      </c>
      <c r="AX337" s="14" t="s">
        <v>80</v>
      </c>
      <c r="AY337" s="247" t="s">
        <v>125</v>
      </c>
    </row>
    <row r="338" s="2" customFormat="1" ht="24.15" customHeight="1">
      <c r="A338" s="40"/>
      <c r="B338" s="41"/>
      <c r="C338" s="258" t="s">
        <v>502</v>
      </c>
      <c r="D338" s="258" t="s">
        <v>385</v>
      </c>
      <c r="E338" s="259" t="s">
        <v>503</v>
      </c>
      <c r="F338" s="260" t="s">
        <v>504</v>
      </c>
      <c r="G338" s="261" t="s">
        <v>150</v>
      </c>
      <c r="H338" s="262">
        <v>55.5</v>
      </c>
      <c r="I338" s="263"/>
      <c r="J338" s="264">
        <f>ROUND(I338*H338,2)</f>
        <v>0</v>
      </c>
      <c r="K338" s="260" t="s">
        <v>165</v>
      </c>
      <c r="L338" s="265"/>
      <c r="M338" s="266" t="s">
        <v>19</v>
      </c>
      <c r="N338" s="267" t="s">
        <v>43</v>
      </c>
      <c r="O338" s="86"/>
      <c r="P338" s="215">
        <f>O338*H338</f>
        <v>0</v>
      </c>
      <c r="Q338" s="215">
        <v>0</v>
      </c>
      <c r="R338" s="215">
        <f>Q338*H338</f>
        <v>0</v>
      </c>
      <c r="S338" s="215">
        <v>0</v>
      </c>
      <c r="T338" s="216">
        <f>S338*H338</f>
        <v>0</v>
      </c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R338" s="217" t="s">
        <v>346</v>
      </c>
      <c r="AT338" s="217" t="s">
        <v>385</v>
      </c>
      <c r="AU338" s="217" t="s">
        <v>82</v>
      </c>
      <c r="AY338" s="19" t="s">
        <v>125</v>
      </c>
      <c r="BE338" s="218">
        <f>IF(N338="základní",J338,0)</f>
        <v>0</v>
      </c>
      <c r="BF338" s="218">
        <f>IF(N338="snížená",J338,0)</f>
        <v>0</v>
      </c>
      <c r="BG338" s="218">
        <f>IF(N338="zákl. přenesená",J338,0)</f>
        <v>0</v>
      </c>
      <c r="BH338" s="218">
        <f>IF(N338="sníž. přenesená",J338,0)</f>
        <v>0</v>
      </c>
      <c r="BI338" s="218">
        <f>IF(N338="nulová",J338,0)</f>
        <v>0</v>
      </c>
      <c r="BJ338" s="19" t="s">
        <v>80</v>
      </c>
      <c r="BK338" s="218">
        <f>ROUND(I338*H338,2)</f>
        <v>0</v>
      </c>
      <c r="BL338" s="19" t="s">
        <v>240</v>
      </c>
      <c r="BM338" s="217" t="s">
        <v>505</v>
      </c>
    </row>
    <row r="339" s="2" customFormat="1">
      <c r="A339" s="40"/>
      <c r="B339" s="41"/>
      <c r="C339" s="42"/>
      <c r="D339" s="219" t="s">
        <v>135</v>
      </c>
      <c r="E339" s="42"/>
      <c r="F339" s="220" t="s">
        <v>504</v>
      </c>
      <c r="G339" s="42"/>
      <c r="H339" s="42"/>
      <c r="I339" s="221"/>
      <c r="J339" s="42"/>
      <c r="K339" s="42"/>
      <c r="L339" s="46"/>
      <c r="M339" s="222"/>
      <c r="N339" s="223"/>
      <c r="O339" s="86"/>
      <c r="P339" s="86"/>
      <c r="Q339" s="86"/>
      <c r="R339" s="86"/>
      <c r="S339" s="86"/>
      <c r="T339" s="87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T339" s="19" t="s">
        <v>135</v>
      </c>
      <c r="AU339" s="19" t="s">
        <v>82</v>
      </c>
    </row>
    <row r="340" s="13" customFormat="1">
      <c r="A340" s="13"/>
      <c r="B340" s="226"/>
      <c r="C340" s="227"/>
      <c r="D340" s="219" t="s">
        <v>139</v>
      </c>
      <c r="E340" s="228" t="s">
        <v>19</v>
      </c>
      <c r="F340" s="229" t="s">
        <v>382</v>
      </c>
      <c r="G340" s="227"/>
      <c r="H340" s="230">
        <v>55.5</v>
      </c>
      <c r="I340" s="231"/>
      <c r="J340" s="227"/>
      <c r="K340" s="227"/>
      <c r="L340" s="232"/>
      <c r="M340" s="233"/>
      <c r="N340" s="234"/>
      <c r="O340" s="234"/>
      <c r="P340" s="234"/>
      <c r="Q340" s="234"/>
      <c r="R340" s="234"/>
      <c r="S340" s="234"/>
      <c r="T340" s="235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6" t="s">
        <v>139</v>
      </c>
      <c r="AU340" s="236" t="s">
        <v>82</v>
      </c>
      <c r="AV340" s="13" t="s">
        <v>82</v>
      </c>
      <c r="AW340" s="13" t="s">
        <v>33</v>
      </c>
      <c r="AX340" s="13" t="s">
        <v>80</v>
      </c>
      <c r="AY340" s="236" t="s">
        <v>125</v>
      </c>
    </row>
    <row r="341" s="2" customFormat="1" ht="37.8" customHeight="1">
      <c r="A341" s="40"/>
      <c r="B341" s="41"/>
      <c r="C341" s="258" t="s">
        <v>506</v>
      </c>
      <c r="D341" s="258" t="s">
        <v>385</v>
      </c>
      <c r="E341" s="259" t="s">
        <v>507</v>
      </c>
      <c r="F341" s="260" t="s">
        <v>508</v>
      </c>
      <c r="G341" s="261" t="s">
        <v>150</v>
      </c>
      <c r="H341" s="262">
        <v>56</v>
      </c>
      <c r="I341" s="263"/>
      <c r="J341" s="264">
        <f>ROUND(I341*H341,2)</f>
        <v>0</v>
      </c>
      <c r="K341" s="260" t="s">
        <v>165</v>
      </c>
      <c r="L341" s="265"/>
      <c r="M341" s="266" t="s">
        <v>19</v>
      </c>
      <c r="N341" s="267" t="s">
        <v>43</v>
      </c>
      <c r="O341" s="86"/>
      <c r="P341" s="215">
        <f>O341*H341</f>
        <v>0</v>
      </c>
      <c r="Q341" s="215">
        <v>0</v>
      </c>
      <c r="R341" s="215">
        <f>Q341*H341</f>
        <v>0</v>
      </c>
      <c r="S341" s="215">
        <v>0</v>
      </c>
      <c r="T341" s="216">
        <f>S341*H341</f>
        <v>0</v>
      </c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R341" s="217" t="s">
        <v>346</v>
      </c>
      <c r="AT341" s="217" t="s">
        <v>385</v>
      </c>
      <c r="AU341" s="217" t="s">
        <v>82</v>
      </c>
      <c r="AY341" s="19" t="s">
        <v>125</v>
      </c>
      <c r="BE341" s="218">
        <f>IF(N341="základní",J341,0)</f>
        <v>0</v>
      </c>
      <c r="BF341" s="218">
        <f>IF(N341="snížená",J341,0)</f>
        <v>0</v>
      </c>
      <c r="BG341" s="218">
        <f>IF(N341="zákl. přenesená",J341,0)</f>
        <v>0</v>
      </c>
      <c r="BH341" s="218">
        <f>IF(N341="sníž. přenesená",J341,0)</f>
        <v>0</v>
      </c>
      <c r="BI341" s="218">
        <f>IF(N341="nulová",J341,0)</f>
        <v>0</v>
      </c>
      <c r="BJ341" s="19" t="s">
        <v>80</v>
      </c>
      <c r="BK341" s="218">
        <f>ROUND(I341*H341,2)</f>
        <v>0</v>
      </c>
      <c r="BL341" s="19" t="s">
        <v>240</v>
      </c>
      <c r="BM341" s="217" t="s">
        <v>509</v>
      </c>
    </row>
    <row r="342" s="2" customFormat="1">
      <c r="A342" s="40"/>
      <c r="B342" s="41"/>
      <c r="C342" s="42"/>
      <c r="D342" s="219" t="s">
        <v>135</v>
      </c>
      <c r="E342" s="42"/>
      <c r="F342" s="220" t="s">
        <v>508</v>
      </c>
      <c r="G342" s="42"/>
      <c r="H342" s="42"/>
      <c r="I342" s="221"/>
      <c r="J342" s="42"/>
      <c r="K342" s="42"/>
      <c r="L342" s="46"/>
      <c r="M342" s="222"/>
      <c r="N342" s="223"/>
      <c r="O342" s="86"/>
      <c r="P342" s="86"/>
      <c r="Q342" s="86"/>
      <c r="R342" s="86"/>
      <c r="S342" s="86"/>
      <c r="T342" s="87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T342" s="19" t="s">
        <v>135</v>
      </c>
      <c r="AU342" s="19" t="s">
        <v>82</v>
      </c>
    </row>
    <row r="343" s="13" customFormat="1">
      <c r="A343" s="13"/>
      <c r="B343" s="226"/>
      <c r="C343" s="227"/>
      <c r="D343" s="219" t="s">
        <v>139</v>
      </c>
      <c r="E343" s="228" t="s">
        <v>19</v>
      </c>
      <c r="F343" s="229" t="s">
        <v>383</v>
      </c>
      <c r="G343" s="227"/>
      <c r="H343" s="230">
        <v>56</v>
      </c>
      <c r="I343" s="231"/>
      <c r="J343" s="227"/>
      <c r="K343" s="227"/>
      <c r="L343" s="232"/>
      <c r="M343" s="233"/>
      <c r="N343" s="234"/>
      <c r="O343" s="234"/>
      <c r="P343" s="234"/>
      <c r="Q343" s="234"/>
      <c r="R343" s="234"/>
      <c r="S343" s="234"/>
      <c r="T343" s="235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6" t="s">
        <v>139</v>
      </c>
      <c r="AU343" s="236" t="s">
        <v>82</v>
      </c>
      <c r="AV343" s="13" t="s">
        <v>82</v>
      </c>
      <c r="AW343" s="13" t="s">
        <v>33</v>
      </c>
      <c r="AX343" s="13" t="s">
        <v>80</v>
      </c>
      <c r="AY343" s="236" t="s">
        <v>125</v>
      </c>
    </row>
    <row r="344" s="2" customFormat="1" ht="24.15" customHeight="1">
      <c r="A344" s="40"/>
      <c r="B344" s="41"/>
      <c r="C344" s="206" t="s">
        <v>510</v>
      </c>
      <c r="D344" s="206" t="s">
        <v>128</v>
      </c>
      <c r="E344" s="207" t="s">
        <v>511</v>
      </c>
      <c r="F344" s="208" t="s">
        <v>512</v>
      </c>
      <c r="G344" s="209" t="s">
        <v>150</v>
      </c>
      <c r="H344" s="210">
        <v>278.39999999999998</v>
      </c>
      <c r="I344" s="211"/>
      <c r="J344" s="212">
        <f>ROUND(I344*H344,2)</f>
        <v>0</v>
      </c>
      <c r="K344" s="208" t="s">
        <v>132</v>
      </c>
      <c r="L344" s="46"/>
      <c r="M344" s="213" t="s">
        <v>19</v>
      </c>
      <c r="N344" s="214" t="s">
        <v>43</v>
      </c>
      <c r="O344" s="86"/>
      <c r="P344" s="215">
        <f>O344*H344</f>
        <v>0</v>
      </c>
      <c r="Q344" s="215">
        <v>6.0000000000000002E-05</v>
      </c>
      <c r="R344" s="215">
        <f>Q344*H344</f>
        <v>0.016704</v>
      </c>
      <c r="S344" s="215">
        <v>0</v>
      </c>
      <c r="T344" s="216">
        <f>S344*H344</f>
        <v>0</v>
      </c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R344" s="217" t="s">
        <v>240</v>
      </c>
      <c r="AT344" s="217" t="s">
        <v>128</v>
      </c>
      <c r="AU344" s="217" t="s">
        <v>82</v>
      </c>
      <c r="AY344" s="19" t="s">
        <v>125</v>
      </c>
      <c r="BE344" s="218">
        <f>IF(N344="základní",J344,0)</f>
        <v>0</v>
      </c>
      <c r="BF344" s="218">
        <f>IF(N344="snížená",J344,0)</f>
        <v>0</v>
      </c>
      <c r="BG344" s="218">
        <f>IF(N344="zákl. přenesená",J344,0)</f>
        <v>0</v>
      </c>
      <c r="BH344" s="218">
        <f>IF(N344="sníž. přenesená",J344,0)</f>
        <v>0</v>
      </c>
      <c r="BI344" s="218">
        <f>IF(N344="nulová",J344,0)</f>
        <v>0</v>
      </c>
      <c r="BJ344" s="19" t="s">
        <v>80</v>
      </c>
      <c r="BK344" s="218">
        <f>ROUND(I344*H344,2)</f>
        <v>0</v>
      </c>
      <c r="BL344" s="19" t="s">
        <v>240</v>
      </c>
      <c r="BM344" s="217" t="s">
        <v>513</v>
      </c>
    </row>
    <row r="345" s="2" customFormat="1">
      <c r="A345" s="40"/>
      <c r="B345" s="41"/>
      <c r="C345" s="42"/>
      <c r="D345" s="219" t="s">
        <v>135</v>
      </c>
      <c r="E345" s="42"/>
      <c r="F345" s="220" t="s">
        <v>514</v>
      </c>
      <c r="G345" s="42"/>
      <c r="H345" s="42"/>
      <c r="I345" s="221"/>
      <c r="J345" s="42"/>
      <c r="K345" s="42"/>
      <c r="L345" s="46"/>
      <c r="M345" s="222"/>
      <c r="N345" s="223"/>
      <c r="O345" s="86"/>
      <c r="P345" s="86"/>
      <c r="Q345" s="86"/>
      <c r="R345" s="86"/>
      <c r="S345" s="86"/>
      <c r="T345" s="87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T345" s="19" t="s">
        <v>135</v>
      </c>
      <c r="AU345" s="19" t="s">
        <v>82</v>
      </c>
    </row>
    <row r="346" s="2" customFormat="1">
      <c r="A346" s="40"/>
      <c r="B346" s="41"/>
      <c r="C346" s="42"/>
      <c r="D346" s="224" t="s">
        <v>137</v>
      </c>
      <c r="E346" s="42"/>
      <c r="F346" s="225" t="s">
        <v>515</v>
      </c>
      <c r="G346" s="42"/>
      <c r="H346" s="42"/>
      <c r="I346" s="221"/>
      <c r="J346" s="42"/>
      <c r="K346" s="42"/>
      <c r="L346" s="46"/>
      <c r="M346" s="222"/>
      <c r="N346" s="223"/>
      <c r="O346" s="86"/>
      <c r="P346" s="86"/>
      <c r="Q346" s="86"/>
      <c r="R346" s="86"/>
      <c r="S346" s="86"/>
      <c r="T346" s="87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T346" s="19" t="s">
        <v>137</v>
      </c>
      <c r="AU346" s="19" t="s">
        <v>82</v>
      </c>
    </row>
    <row r="347" s="13" customFormat="1">
      <c r="A347" s="13"/>
      <c r="B347" s="226"/>
      <c r="C347" s="227"/>
      <c r="D347" s="219" t="s">
        <v>139</v>
      </c>
      <c r="E347" s="228" t="s">
        <v>19</v>
      </c>
      <c r="F347" s="229" t="s">
        <v>516</v>
      </c>
      <c r="G347" s="227"/>
      <c r="H347" s="230">
        <v>278.39999999999998</v>
      </c>
      <c r="I347" s="231"/>
      <c r="J347" s="227"/>
      <c r="K347" s="227"/>
      <c r="L347" s="232"/>
      <c r="M347" s="233"/>
      <c r="N347" s="234"/>
      <c r="O347" s="234"/>
      <c r="P347" s="234"/>
      <c r="Q347" s="234"/>
      <c r="R347" s="234"/>
      <c r="S347" s="234"/>
      <c r="T347" s="235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36" t="s">
        <v>139</v>
      </c>
      <c r="AU347" s="236" t="s">
        <v>82</v>
      </c>
      <c r="AV347" s="13" t="s">
        <v>82</v>
      </c>
      <c r="AW347" s="13" t="s">
        <v>33</v>
      </c>
      <c r="AX347" s="13" t="s">
        <v>72</v>
      </c>
      <c r="AY347" s="236" t="s">
        <v>125</v>
      </c>
    </row>
    <row r="348" s="14" customFormat="1">
      <c r="A348" s="14"/>
      <c r="B348" s="237"/>
      <c r="C348" s="238"/>
      <c r="D348" s="219" t="s">
        <v>139</v>
      </c>
      <c r="E348" s="239" t="s">
        <v>19</v>
      </c>
      <c r="F348" s="240" t="s">
        <v>155</v>
      </c>
      <c r="G348" s="238"/>
      <c r="H348" s="241">
        <v>278.39999999999998</v>
      </c>
      <c r="I348" s="242"/>
      <c r="J348" s="238"/>
      <c r="K348" s="238"/>
      <c r="L348" s="243"/>
      <c r="M348" s="244"/>
      <c r="N348" s="245"/>
      <c r="O348" s="245"/>
      <c r="P348" s="245"/>
      <c r="Q348" s="245"/>
      <c r="R348" s="245"/>
      <c r="S348" s="245"/>
      <c r="T348" s="246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47" t="s">
        <v>139</v>
      </c>
      <c r="AU348" s="247" t="s">
        <v>82</v>
      </c>
      <c r="AV348" s="14" t="s">
        <v>133</v>
      </c>
      <c r="AW348" s="14" t="s">
        <v>33</v>
      </c>
      <c r="AX348" s="14" t="s">
        <v>80</v>
      </c>
      <c r="AY348" s="247" t="s">
        <v>125</v>
      </c>
    </row>
    <row r="349" s="2" customFormat="1" ht="24.15" customHeight="1">
      <c r="A349" s="40"/>
      <c r="B349" s="41"/>
      <c r="C349" s="206" t="s">
        <v>517</v>
      </c>
      <c r="D349" s="206" t="s">
        <v>128</v>
      </c>
      <c r="E349" s="207" t="s">
        <v>518</v>
      </c>
      <c r="F349" s="208" t="s">
        <v>519</v>
      </c>
      <c r="G349" s="209" t="s">
        <v>150</v>
      </c>
      <c r="H349" s="210">
        <v>278.39999999999998</v>
      </c>
      <c r="I349" s="211"/>
      <c r="J349" s="212">
        <f>ROUND(I349*H349,2)</f>
        <v>0</v>
      </c>
      <c r="K349" s="208" t="s">
        <v>132</v>
      </c>
      <c r="L349" s="46"/>
      <c r="M349" s="213" t="s">
        <v>19</v>
      </c>
      <c r="N349" s="214" t="s">
        <v>43</v>
      </c>
      <c r="O349" s="86"/>
      <c r="P349" s="215">
        <f>O349*H349</f>
        <v>0</v>
      </c>
      <c r="Q349" s="215">
        <v>6.9999999999999994E-05</v>
      </c>
      <c r="R349" s="215">
        <f>Q349*H349</f>
        <v>0.019487999999999998</v>
      </c>
      <c r="S349" s="215">
        <v>0</v>
      </c>
      <c r="T349" s="216">
        <f>S349*H349</f>
        <v>0</v>
      </c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R349" s="217" t="s">
        <v>240</v>
      </c>
      <c r="AT349" s="217" t="s">
        <v>128</v>
      </c>
      <c r="AU349" s="217" t="s">
        <v>82</v>
      </c>
      <c r="AY349" s="19" t="s">
        <v>125</v>
      </c>
      <c r="BE349" s="218">
        <f>IF(N349="základní",J349,0)</f>
        <v>0</v>
      </c>
      <c r="BF349" s="218">
        <f>IF(N349="snížená",J349,0)</f>
        <v>0</v>
      </c>
      <c r="BG349" s="218">
        <f>IF(N349="zákl. přenesená",J349,0)</f>
        <v>0</v>
      </c>
      <c r="BH349" s="218">
        <f>IF(N349="sníž. přenesená",J349,0)</f>
        <v>0</v>
      </c>
      <c r="BI349" s="218">
        <f>IF(N349="nulová",J349,0)</f>
        <v>0</v>
      </c>
      <c r="BJ349" s="19" t="s">
        <v>80</v>
      </c>
      <c r="BK349" s="218">
        <f>ROUND(I349*H349,2)</f>
        <v>0</v>
      </c>
      <c r="BL349" s="19" t="s">
        <v>240</v>
      </c>
      <c r="BM349" s="217" t="s">
        <v>520</v>
      </c>
    </row>
    <row r="350" s="2" customFormat="1">
      <c r="A350" s="40"/>
      <c r="B350" s="41"/>
      <c r="C350" s="42"/>
      <c r="D350" s="219" t="s">
        <v>135</v>
      </c>
      <c r="E350" s="42"/>
      <c r="F350" s="220" t="s">
        <v>521</v>
      </c>
      <c r="G350" s="42"/>
      <c r="H350" s="42"/>
      <c r="I350" s="221"/>
      <c r="J350" s="42"/>
      <c r="K350" s="42"/>
      <c r="L350" s="46"/>
      <c r="M350" s="222"/>
      <c r="N350" s="223"/>
      <c r="O350" s="86"/>
      <c r="P350" s="86"/>
      <c r="Q350" s="86"/>
      <c r="R350" s="86"/>
      <c r="S350" s="86"/>
      <c r="T350" s="87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T350" s="19" t="s">
        <v>135</v>
      </c>
      <c r="AU350" s="19" t="s">
        <v>82</v>
      </c>
    </row>
    <row r="351" s="2" customFormat="1">
      <c r="A351" s="40"/>
      <c r="B351" s="41"/>
      <c r="C351" s="42"/>
      <c r="D351" s="224" t="s">
        <v>137</v>
      </c>
      <c r="E351" s="42"/>
      <c r="F351" s="225" t="s">
        <v>522</v>
      </c>
      <c r="G351" s="42"/>
      <c r="H351" s="42"/>
      <c r="I351" s="221"/>
      <c r="J351" s="42"/>
      <c r="K351" s="42"/>
      <c r="L351" s="46"/>
      <c r="M351" s="222"/>
      <c r="N351" s="223"/>
      <c r="O351" s="86"/>
      <c r="P351" s="86"/>
      <c r="Q351" s="86"/>
      <c r="R351" s="86"/>
      <c r="S351" s="86"/>
      <c r="T351" s="87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T351" s="19" t="s">
        <v>137</v>
      </c>
      <c r="AU351" s="19" t="s">
        <v>82</v>
      </c>
    </row>
    <row r="352" s="13" customFormat="1">
      <c r="A352" s="13"/>
      <c r="B352" s="226"/>
      <c r="C352" s="227"/>
      <c r="D352" s="219" t="s">
        <v>139</v>
      </c>
      <c r="E352" s="228" t="s">
        <v>19</v>
      </c>
      <c r="F352" s="229" t="s">
        <v>516</v>
      </c>
      <c r="G352" s="227"/>
      <c r="H352" s="230">
        <v>278.39999999999998</v>
      </c>
      <c r="I352" s="231"/>
      <c r="J352" s="227"/>
      <c r="K352" s="227"/>
      <c r="L352" s="232"/>
      <c r="M352" s="233"/>
      <c r="N352" s="234"/>
      <c r="O352" s="234"/>
      <c r="P352" s="234"/>
      <c r="Q352" s="234"/>
      <c r="R352" s="234"/>
      <c r="S352" s="234"/>
      <c r="T352" s="235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6" t="s">
        <v>139</v>
      </c>
      <c r="AU352" s="236" t="s">
        <v>82</v>
      </c>
      <c r="AV352" s="13" t="s">
        <v>82</v>
      </c>
      <c r="AW352" s="13" t="s">
        <v>33</v>
      </c>
      <c r="AX352" s="13" t="s">
        <v>72</v>
      </c>
      <c r="AY352" s="236" t="s">
        <v>125</v>
      </c>
    </row>
    <row r="353" s="14" customFormat="1">
      <c r="A353" s="14"/>
      <c r="B353" s="237"/>
      <c r="C353" s="238"/>
      <c r="D353" s="219" t="s">
        <v>139</v>
      </c>
      <c r="E353" s="239" t="s">
        <v>19</v>
      </c>
      <c r="F353" s="240" t="s">
        <v>155</v>
      </c>
      <c r="G353" s="238"/>
      <c r="H353" s="241">
        <v>278.39999999999998</v>
      </c>
      <c r="I353" s="242"/>
      <c r="J353" s="238"/>
      <c r="K353" s="238"/>
      <c r="L353" s="243"/>
      <c r="M353" s="244"/>
      <c r="N353" s="245"/>
      <c r="O353" s="245"/>
      <c r="P353" s="245"/>
      <c r="Q353" s="245"/>
      <c r="R353" s="245"/>
      <c r="S353" s="245"/>
      <c r="T353" s="246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47" t="s">
        <v>139</v>
      </c>
      <c r="AU353" s="247" t="s">
        <v>82</v>
      </c>
      <c r="AV353" s="14" t="s">
        <v>133</v>
      </c>
      <c r="AW353" s="14" t="s">
        <v>33</v>
      </c>
      <c r="AX353" s="14" t="s">
        <v>80</v>
      </c>
      <c r="AY353" s="247" t="s">
        <v>125</v>
      </c>
    </row>
    <row r="354" s="2" customFormat="1" ht="24.15" customHeight="1">
      <c r="A354" s="40"/>
      <c r="B354" s="41"/>
      <c r="C354" s="206" t="s">
        <v>523</v>
      </c>
      <c r="D354" s="206" t="s">
        <v>128</v>
      </c>
      <c r="E354" s="207" t="s">
        <v>524</v>
      </c>
      <c r="F354" s="208" t="s">
        <v>525</v>
      </c>
      <c r="G354" s="209" t="s">
        <v>310</v>
      </c>
      <c r="H354" s="210">
        <v>0.11600000000000001</v>
      </c>
      <c r="I354" s="211"/>
      <c r="J354" s="212">
        <f>ROUND(I354*H354,2)</f>
        <v>0</v>
      </c>
      <c r="K354" s="208" t="s">
        <v>132</v>
      </c>
      <c r="L354" s="46"/>
      <c r="M354" s="213" t="s">
        <v>19</v>
      </c>
      <c r="N354" s="214" t="s">
        <v>43</v>
      </c>
      <c r="O354" s="86"/>
      <c r="P354" s="215">
        <f>O354*H354</f>
        <v>0</v>
      </c>
      <c r="Q354" s="215">
        <v>0</v>
      </c>
      <c r="R354" s="215">
        <f>Q354*H354</f>
        <v>0</v>
      </c>
      <c r="S354" s="215">
        <v>0</v>
      </c>
      <c r="T354" s="216">
        <f>S354*H354</f>
        <v>0</v>
      </c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R354" s="217" t="s">
        <v>240</v>
      </c>
      <c r="AT354" s="217" t="s">
        <v>128</v>
      </c>
      <c r="AU354" s="217" t="s">
        <v>82</v>
      </c>
      <c r="AY354" s="19" t="s">
        <v>125</v>
      </c>
      <c r="BE354" s="218">
        <f>IF(N354="základní",J354,0)</f>
        <v>0</v>
      </c>
      <c r="BF354" s="218">
        <f>IF(N354="snížená",J354,0)</f>
        <v>0</v>
      </c>
      <c r="BG354" s="218">
        <f>IF(N354="zákl. přenesená",J354,0)</f>
        <v>0</v>
      </c>
      <c r="BH354" s="218">
        <f>IF(N354="sníž. přenesená",J354,0)</f>
        <v>0</v>
      </c>
      <c r="BI354" s="218">
        <f>IF(N354="nulová",J354,0)</f>
        <v>0</v>
      </c>
      <c r="BJ354" s="19" t="s">
        <v>80</v>
      </c>
      <c r="BK354" s="218">
        <f>ROUND(I354*H354,2)</f>
        <v>0</v>
      </c>
      <c r="BL354" s="19" t="s">
        <v>240</v>
      </c>
      <c r="BM354" s="217" t="s">
        <v>526</v>
      </c>
    </row>
    <row r="355" s="2" customFormat="1">
      <c r="A355" s="40"/>
      <c r="B355" s="41"/>
      <c r="C355" s="42"/>
      <c r="D355" s="219" t="s">
        <v>135</v>
      </c>
      <c r="E355" s="42"/>
      <c r="F355" s="220" t="s">
        <v>527</v>
      </c>
      <c r="G355" s="42"/>
      <c r="H355" s="42"/>
      <c r="I355" s="221"/>
      <c r="J355" s="42"/>
      <c r="K355" s="42"/>
      <c r="L355" s="46"/>
      <c r="M355" s="222"/>
      <c r="N355" s="223"/>
      <c r="O355" s="86"/>
      <c r="P355" s="86"/>
      <c r="Q355" s="86"/>
      <c r="R355" s="86"/>
      <c r="S355" s="86"/>
      <c r="T355" s="87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T355" s="19" t="s">
        <v>135</v>
      </c>
      <c r="AU355" s="19" t="s">
        <v>82</v>
      </c>
    </row>
    <row r="356" s="2" customFormat="1">
      <c r="A356" s="40"/>
      <c r="B356" s="41"/>
      <c r="C356" s="42"/>
      <c r="D356" s="224" t="s">
        <v>137</v>
      </c>
      <c r="E356" s="42"/>
      <c r="F356" s="225" t="s">
        <v>528</v>
      </c>
      <c r="G356" s="42"/>
      <c r="H356" s="42"/>
      <c r="I356" s="221"/>
      <c r="J356" s="42"/>
      <c r="K356" s="42"/>
      <c r="L356" s="46"/>
      <c r="M356" s="222"/>
      <c r="N356" s="223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9" t="s">
        <v>137</v>
      </c>
      <c r="AU356" s="19" t="s">
        <v>82</v>
      </c>
    </row>
    <row r="357" s="2" customFormat="1" ht="33" customHeight="1">
      <c r="A357" s="40"/>
      <c r="B357" s="41"/>
      <c r="C357" s="206" t="s">
        <v>529</v>
      </c>
      <c r="D357" s="206" t="s">
        <v>128</v>
      </c>
      <c r="E357" s="207" t="s">
        <v>530</v>
      </c>
      <c r="F357" s="208" t="s">
        <v>531</v>
      </c>
      <c r="G357" s="209" t="s">
        <v>310</v>
      </c>
      <c r="H357" s="210">
        <v>0.11600000000000001</v>
      </c>
      <c r="I357" s="211"/>
      <c r="J357" s="212">
        <f>ROUND(I357*H357,2)</f>
        <v>0</v>
      </c>
      <c r="K357" s="208" t="s">
        <v>132</v>
      </c>
      <c r="L357" s="46"/>
      <c r="M357" s="213" t="s">
        <v>19</v>
      </c>
      <c r="N357" s="214" t="s">
        <v>43</v>
      </c>
      <c r="O357" s="86"/>
      <c r="P357" s="215">
        <f>O357*H357</f>
        <v>0</v>
      </c>
      <c r="Q357" s="215">
        <v>0</v>
      </c>
      <c r="R357" s="215">
        <f>Q357*H357</f>
        <v>0</v>
      </c>
      <c r="S357" s="215">
        <v>0</v>
      </c>
      <c r="T357" s="216">
        <f>S357*H357</f>
        <v>0</v>
      </c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R357" s="217" t="s">
        <v>240</v>
      </c>
      <c r="AT357" s="217" t="s">
        <v>128</v>
      </c>
      <c r="AU357" s="217" t="s">
        <v>82</v>
      </c>
      <c r="AY357" s="19" t="s">
        <v>125</v>
      </c>
      <c r="BE357" s="218">
        <f>IF(N357="základní",J357,0)</f>
        <v>0</v>
      </c>
      <c r="BF357" s="218">
        <f>IF(N357="snížená",J357,0)</f>
        <v>0</v>
      </c>
      <c r="BG357" s="218">
        <f>IF(N357="zákl. přenesená",J357,0)</f>
        <v>0</v>
      </c>
      <c r="BH357" s="218">
        <f>IF(N357="sníž. přenesená",J357,0)</f>
        <v>0</v>
      </c>
      <c r="BI357" s="218">
        <f>IF(N357="nulová",J357,0)</f>
        <v>0</v>
      </c>
      <c r="BJ357" s="19" t="s">
        <v>80</v>
      </c>
      <c r="BK357" s="218">
        <f>ROUND(I357*H357,2)</f>
        <v>0</v>
      </c>
      <c r="BL357" s="19" t="s">
        <v>240</v>
      </c>
      <c r="BM357" s="217" t="s">
        <v>532</v>
      </c>
    </row>
    <row r="358" s="2" customFormat="1">
      <c r="A358" s="40"/>
      <c r="B358" s="41"/>
      <c r="C358" s="42"/>
      <c r="D358" s="219" t="s">
        <v>135</v>
      </c>
      <c r="E358" s="42"/>
      <c r="F358" s="220" t="s">
        <v>533</v>
      </c>
      <c r="G358" s="42"/>
      <c r="H358" s="42"/>
      <c r="I358" s="221"/>
      <c r="J358" s="42"/>
      <c r="K358" s="42"/>
      <c r="L358" s="46"/>
      <c r="M358" s="222"/>
      <c r="N358" s="223"/>
      <c r="O358" s="86"/>
      <c r="P358" s="86"/>
      <c r="Q358" s="86"/>
      <c r="R358" s="86"/>
      <c r="S358" s="86"/>
      <c r="T358" s="87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T358" s="19" t="s">
        <v>135</v>
      </c>
      <c r="AU358" s="19" t="s">
        <v>82</v>
      </c>
    </row>
    <row r="359" s="2" customFormat="1">
      <c r="A359" s="40"/>
      <c r="B359" s="41"/>
      <c r="C359" s="42"/>
      <c r="D359" s="224" t="s">
        <v>137</v>
      </c>
      <c r="E359" s="42"/>
      <c r="F359" s="225" t="s">
        <v>534</v>
      </c>
      <c r="G359" s="42"/>
      <c r="H359" s="42"/>
      <c r="I359" s="221"/>
      <c r="J359" s="42"/>
      <c r="K359" s="42"/>
      <c r="L359" s="46"/>
      <c r="M359" s="222"/>
      <c r="N359" s="223"/>
      <c r="O359" s="86"/>
      <c r="P359" s="86"/>
      <c r="Q359" s="86"/>
      <c r="R359" s="86"/>
      <c r="S359" s="86"/>
      <c r="T359" s="87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T359" s="19" t="s">
        <v>137</v>
      </c>
      <c r="AU359" s="19" t="s">
        <v>82</v>
      </c>
    </row>
    <row r="360" s="12" customFormat="1" ht="22.8" customHeight="1">
      <c r="A360" s="12"/>
      <c r="B360" s="190"/>
      <c r="C360" s="191"/>
      <c r="D360" s="192" t="s">
        <v>71</v>
      </c>
      <c r="E360" s="204" t="s">
        <v>535</v>
      </c>
      <c r="F360" s="204" t="s">
        <v>536</v>
      </c>
      <c r="G360" s="191"/>
      <c r="H360" s="191"/>
      <c r="I360" s="194"/>
      <c r="J360" s="205">
        <f>BK360</f>
        <v>0</v>
      </c>
      <c r="K360" s="191"/>
      <c r="L360" s="196"/>
      <c r="M360" s="197"/>
      <c r="N360" s="198"/>
      <c r="O360" s="198"/>
      <c r="P360" s="199">
        <f>SUM(P361:P464)</f>
        <v>0</v>
      </c>
      <c r="Q360" s="198"/>
      <c r="R360" s="199">
        <f>SUM(R361:R464)</f>
        <v>5.7149812799999982</v>
      </c>
      <c r="S360" s="198"/>
      <c r="T360" s="200">
        <f>SUM(T361:T464)</f>
        <v>5.6753669999999996</v>
      </c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R360" s="201" t="s">
        <v>82</v>
      </c>
      <c r="AT360" s="202" t="s">
        <v>71</v>
      </c>
      <c r="AU360" s="202" t="s">
        <v>80</v>
      </c>
      <c r="AY360" s="201" t="s">
        <v>125</v>
      </c>
      <c r="BK360" s="203">
        <f>SUM(BK361:BK464)</f>
        <v>0</v>
      </c>
    </row>
    <row r="361" s="2" customFormat="1" ht="16.5" customHeight="1">
      <c r="A361" s="40"/>
      <c r="B361" s="41"/>
      <c r="C361" s="206" t="s">
        <v>537</v>
      </c>
      <c r="D361" s="206" t="s">
        <v>128</v>
      </c>
      <c r="E361" s="207" t="s">
        <v>538</v>
      </c>
      <c r="F361" s="208" t="s">
        <v>539</v>
      </c>
      <c r="G361" s="209" t="s">
        <v>131</v>
      </c>
      <c r="H361" s="210">
        <v>145.84</v>
      </c>
      <c r="I361" s="211"/>
      <c r="J361" s="212">
        <f>ROUND(I361*H361,2)</f>
        <v>0</v>
      </c>
      <c r="K361" s="208" t="s">
        <v>132</v>
      </c>
      <c r="L361" s="46"/>
      <c r="M361" s="213" t="s">
        <v>19</v>
      </c>
      <c r="N361" s="214" t="s">
        <v>43</v>
      </c>
      <c r="O361" s="86"/>
      <c r="P361" s="215">
        <f>O361*H361</f>
        <v>0</v>
      </c>
      <c r="Q361" s="215">
        <v>0</v>
      </c>
      <c r="R361" s="215">
        <f>Q361*H361</f>
        <v>0</v>
      </c>
      <c r="S361" s="215">
        <v>0</v>
      </c>
      <c r="T361" s="216">
        <f>S361*H361</f>
        <v>0</v>
      </c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R361" s="217" t="s">
        <v>240</v>
      </c>
      <c r="AT361" s="217" t="s">
        <v>128</v>
      </c>
      <c r="AU361" s="217" t="s">
        <v>82</v>
      </c>
      <c r="AY361" s="19" t="s">
        <v>125</v>
      </c>
      <c r="BE361" s="218">
        <f>IF(N361="základní",J361,0)</f>
        <v>0</v>
      </c>
      <c r="BF361" s="218">
        <f>IF(N361="snížená",J361,0)</f>
        <v>0</v>
      </c>
      <c r="BG361" s="218">
        <f>IF(N361="zákl. přenesená",J361,0)</f>
        <v>0</v>
      </c>
      <c r="BH361" s="218">
        <f>IF(N361="sníž. přenesená",J361,0)</f>
        <v>0</v>
      </c>
      <c r="BI361" s="218">
        <f>IF(N361="nulová",J361,0)</f>
        <v>0</v>
      </c>
      <c r="BJ361" s="19" t="s">
        <v>80</v>
      </c>
      <c r="BK361" s="218">
        <f>ROUND(I361*H361,2)</f>
        <v>0</v>
      </c>
      <c r="BL361" s="19" t="s">
        <v>240</v>
      </c>
      <c r="BM361" s="217" t="s">
        <v>540</v>
      </c>
    </row>
    <row r="362" s="2" customFormat="1">
      <c r="A362" s="40"/>
      <c r="B362" s="41"/>
      <c r="C362" s="42"/>
      <c r="D362" s="219" t="s">
        <v>135</v>
      </c>
      <c r="E362" s="42"/>
      <c r="F362" s="220" t="s">
        <v>541</v>
      </c>
      <c r="G362" s="42"/>
      <c r="H362" s="42"/>
      <c r="I362" s="221"/>
      <c r="J362" s="42"/>
      <c r="K362" s="42"/>
      <c r="L362" s="46"/>
      <c r="M362" s="222"/>
      <c r="N362" s="223"/>
      <c r="O362" s="86"/>
      <c r="P362" s="86"/>
      <c r="Q362" s="86"/>
      <c r="R362" s="86"/>
      <c r="S362" s="86"/>
      <c r="T362" s="87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T362" s="19" t="s">
        <v>135</v>
      </c>
      <c r="AU362" s="19" t="s">
        <v>82</v>
      </c>
    </row>
    <row r="363" s="2" customFormat="1">
      <c r="A363" s="40"/>
      <c r="B363" s="41"/>
      <c r="C363" s="42"/>
      <c r="D363" s="224" t="s">
        <v>137</v>
      </c>
      <c r="E363" s="42"/>
      <c r="F363" s="225" t="s">
        <v>542</v>
      </c>
      <c r="G363" s="42"/>
      <c r="H363" s="42"/>
      <c r="I363" s="221"/>
      <c r="J363" s="42"/>
      <c r="K363" s="42"/>
      <c r="L363" s="46"/>
      <c r="M363" s="222"/>
      <c r="N363" s="223"/>
      <c r="O363" s="86"/>
      <c r="P363" s="86"/>
      <c r="Q363" s="86"/>
      <c r="R363" s="86"/>
      <c r="S363" s="86"/>
      <c r="T363" s="87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T363" s="19" t="s">
        <v>137</v>
      </c>
      <c r="AU363" s="19" t="s">
        <v>82</v>
      </c>
    </row>
    <row r="364" s="15" customFormat="1">
      <c r="A364" s="15"/>
      <c r="B364" s="248"/>
      <c r="C364" s="249"/>
      <c r="D364" s="219" t="s">
        <v>139</v>
      </c>
      <c r="E364" s="250" t="s">
        <v>19</v>
      </c>
      <c r="F364" s="251" t="s">
        <v>543</v>
      </c>
      <c r="G364" s="249"/>
      <c r="H364" s="250" t="s">
        <v>19</v>
      </c>
      <c r="I364" s="252"/>
      <c r="J364" s="249"/>
      <c r="K364" s="249"/>
      <c r="L364" s="253"/>
      <c r="M364" s="254"/>
      <c r="N364" s="255"/>
      <c r="O364" s="255"/>
      <c r="P364" s="255"/>
      <c r="Q364" s="255"/>
      <c r="R364" s="255"/>
      <c r="S364" s="255"/>
      <c r="T364" s="256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T364" s="257" t="s">
        <v>139</v>
      </c>
      <c r="AU364" s="257" t="s">
        <v>82</v>
      </c>
      <c r="AV364" s="15" t="s">
        <v>80</v>
      </c>
      <c r="AW364" s="15" t="s">
        <v>33</v>
      </c>
      <c r="AX364" s="15" t="s">
        <v>72</v>
      </c>
      <c r="AY364" s="257" t="s">
        <v>125</v>
      </c>
    </row>
    <row r="365" s="13" customFormat="1">
      <c r="A365" s="13"/>
      <c r="B365" s="226"/>
      <c r="C365" s="227"/>
      <c r="D365" s="219" t="s">
        <v>139</v>
      </c>
      <c r="E365" s="228" t="s">
        <v>19</v>
      </c>
      <c r="F365" s="229" t="s">
        <v>197</v>
      </c>
      <c r="G365" s="227"/>
      <c r="H365" s="230">
        <v>71.849999999999994</v>
      </c>
      <c r="I365" s="231"/>
      <c r="J365" s="227"/>
      <c r="K365" s="227"/>
      <c r="L365" s="232"/>
      <c r="M365" s="233"/>
      <c r="N365" s="234"/>
      <c r="O365" s="234"/>
      <c r="P365" s="234"/>
      <c r="Q365" s="234"/>
      <c r="R365" s="234"/>
      <c r="S365" s="234"/>
      <c r="T365" s="235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6" t="s">
        <v>139</v>
      </c>
      <c r="AU365" s="236" t="s">
        <v>82</v>
      </c>
      <c r="AV365" s="13" t="s">
        <v>82</v>
      </c>
      <c r="AW365" s="13" t="s">
        <v>33</v>
      </c>
      <c r="AX365" s="13" t="s">
        <v>72</v>
      </c>
      <c r="AY365" s="236" t="s">
        <v>125</v>
      </c>
    </row>
    <row r="366" s="13" customFormat="1">
      <c r="A366" s="13"/>
      <c r="B366" s="226"/>
      <c r="C366" s="227"/>
      <c r="D366" s="219" t="s">
        <v>139</v>
      </c>
      <c r="E366" s="228" t="s">
        <v>19</v>
      </c>
      <c r="F366" s="229" t="s">
        <v>198</v>
      </c>
      <c r="G366" s="227"/>
      <c r="H366" s="230">
        <v>73.989999999999995</v>
      </c>
      <c r="I366" s="231"/>
      <c r="J366" s="227"/>
      <c r="K366" s="227"/>
      <c r="L366" s="232"/>
      <c r="M366" s="233"/>
      <c r="N366" s="234"/>
      <c r="O366" s="234"/>
      <c r="P366" s="234"/>
      <c r="Q366" s="234"/>
      <c r="R366" s="234"/>
      <c r="S366" s="234"/>
      <c r="T366" s="235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6" t="s">
        <v>139</v>
      </c>
      <c r="AU366" s="236" t="s">
        <v>82</v>
      </c>
      <c r="AV366" s="13" t="s">
        <v>82</v>
      </c>
      <c r="AW366" s="13" t="s">
        <v>33</v>
      </c>
      <c r="AX366" s="13" t="s">
        <v>72</v>
      </c>
      <c r="AY366" s="236" t="s">
        <v>125</v>
      </c>
    </row>
    <row r="367" s="14" customFormat="1">
      <c r="A367" s="14"/>
      <c r="B367" s="237"/>
      <c r="C367" s="238"/>
      <c r="D367" s="219" t="s">
        <v>139</v>
      </c>
      <c r="E367" s="239" t="s">
        <v>19</v>
      </c>
      <c r="F367" s="240" t="s">
        <v>155</v>
      </c>
      <c r="G367" s="238"/>
      <c r="H367" s="241">
        <v>145.84</v>
      </c>
      <c r="I367" s="242"/>
      <c r="J367" s="238"/>
      <c r="K367" s="238"/>
      <c r="L367" s="243"/>
      <c r="M367" s="244"/>
      <c r="N367" s="245"/>
      <c r="O367" s="245"/>
      <c r="P367" s="245"/>
      <c r="Q367" s="245"/>
      <c r="R367" s="245"/>
      <c r="S367" s="245"/>
      <c r="T367" s="246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47" t="s">
        <v>139</v>
      </c>
      <c r="AU367" s="247" t="s">
        <v>82</v>
      </c>
      <c r="AV367" s="14" t="s">
        <v>133</v>
      </c>
      <c r="AW367" s="14" t="s">
        <v>33</v>
      </c>
      <c r="AX367" s="14" t="s">
        <v>80</v>
      </c>
      <c r="AY367" s="247" t="s">
        <v>125</v>
      </c>
    </row>
    <row r="368" s="2" customFormat="1" ht="16.5" customHeight="1">
      <c r="A368" s="40"/>
      <c r="B368" s="41"/>
      <c r="C368" s="206" t="s">
        <v>544</v>
      </c>
      <c r="D368" s="206" t="s">
        <v>128</v>
      </c>
      <c r="E368" s="207" t="s">
        <v>545</v>
      </c>
      <c r="F368" s="208" t="s">
        <v>546</v>
      </c>
      <c r="G368" s="209" t="s">
        <v>131</v>
      </c>
      <c r="H368" s="210">
        <v>165.30600000000001</v>
      </c>
      <c r="I368" s="211"/>
      <c r="J368" s="212">
        <f>ROUND(I368*H368,2)</f>
        <v>0</v>
      </c>
      <c r="K368" s="208" t="s">
        <v>132</v>
      </c>
      <c r="L368" s="46"/>
      <c r="M368" s="213" t="s">
        <v>19</v>
      </c>
      <c r="N368" s="214" t="s">
        <v>43</v>
      </c>
      <c r="O368" s="86"/>
      <c r="P368" s="215">
        <f>O368*H368</f>
        <v>0</v>
      </c>
      <c r="Q368" s="215">
        <v>0.00029999999999999997</v>
      </c>
      <c r="R368" s="215">
        <f>Q368*H368</f>
        <v>0.049591799999999998</v>
      </c>
      <c r="S368" s="215">
        <v>0</v>
      </c>
      <c r="T368" s="216">
        <f>S368*H368</f>
        <v>0</v>
      </c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R368" s="217" t="s">
        <v>240</v>
      </c>
      <c r="AT368" s="217" t="s">
        <v>128</v>
      </c>
      <c r="AU368" s="217" t="s">
        <v>82</v>
      </c>
      <c r="AY368" s="19" t="s">
        <v>125</v>
      </c>
      <c r="BE368" s="218">
        <f>IF(N368="základní",J368,0)</f>
        <v>0</v>
      </c>
      <c r="BF368" s="218">
        <f>IF(N368="snížená",J368,0)</f>
        <v>0</v>
      </c>
      <c r="BG368" s="218">
        <f>IF(N368="zákl. přenesená",J368,0)</f>
        <v>0</v>
      </c>
      <c r="BH368" s="218">
        <f>IF(N368="sníž. přenesená",J368,0)</f>
        <v>0</v>
      </c>
      <c r="BI368" s="218">
        <f>IF(N368="nulová",J368,0)</f>
        <v>0</v>
      </c>
      <c r="BJ368" s="19" t="s">
        <v>80</v>
      </c>
      <c r="BK368" s="218">
        <f>ROUND(I368*H368,2)</f>
        <v>0</v>
      </c>
      <c r="BL368" s="19" t="s">
        <v>240</v>
      </c>
      <c r="BM368" s="217" t="s">
        <v>547</v>
      </c>
    </row>
    <row r="369" s="2" customFormat="1">
      <c r="A369" s="40"/>
      <c r="B369" s="41"/>
      <c r="C369" s="42"/>
      <c r="D369" s="219" t="s">
        <v>135</v>
      </c>
      <c r="E369" s="42"/>
      <c r="F369" s="220" t="s">
        <v>548</v>
      </c>
      <c r="G369" s="42"/>
      <c r="H369" s="42"/>
      <c r="I369" s="221"/>
      <c r="J369" s="42"/>
      <c r="K369" s="42"/>
      <c r="L369" s="46"/>
      <c r="M369" s="222"/>
      <c r="N369" s="223"/>
      <c r="O369" s="86"/>
      <c r="P369" s="86"/>
      <c r="Q369" s="86"/>
      <c r="R369" s="86"/>
      <c r="S369" s="86"/>
      <c r="T369" s="87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T369" s="19" t="s">
        <v>135</v>
      </c>
      <c r="AU369" s="19" t="s">
        <v>82</v>
      </c>
    </row>
    <row r="370" s="2" customFormat="1">
      <c r="A370" s="40"/>
      <c r="B370" s="41"/>
      <c r="C370" s="42"/>
      <c r="D370" s="224" t="s">
        <v>137</v>
      </c>
      <c r="E370" s="42"/>
      <c r="F370" s="225" t="s">
        <v>549</v>
      </c>
      <c r="G370" s="42"/>
      <c r="H370" s="42"/>
      <c r="I370" s="221"/>
      <c r="J370" s="42"/>
      <c r="K370" s="42"/>
      <c r="L370" s="46"/>
      <c r="M370" s="222"/>
      <c r="N370" s="223"/>
      <c r="O370" s="86"/>
      <c r="P370" s="86"/>
      <c r="Q370" s="86"/>
      <c r="R370" s="86"/>
      <c r="S370" s="86"/>
      <c r="T370" s="87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T370" s="19" t="s">
        <v>137</v>
      </c>
      <c r="AU370" s="19" t="s">
        <v>82</v>
      </c>
    </row>
    <row r="371" s="15" customFormat="1">
      <c r="A371" s="15"/>
      <c r="B371" s="248"/>
      <c r="C371" s="249"/>
      <c r="D371" s="219" t="s">
        <v>139</v>
      </c>
      <c r="E371" s="250" t="s">
        <v>19</v>
      </c>
      <c r="F371" s="251" t="s">
        <v>543</v>
      </c>
      <c r="G371" s="249"/>
      <c r="H371" s="250" t="s">
        <v>19</v>
      </c>
      <c r="I371" s="252"/>
      <c r="J371" s="249"/>
      <c r="K371" s="249"/>
      <c r="L371" s="253"/>
      <c r="M371" s="254"/>
      <c r="N371" s="255"/>
      <c r="O371" s="255"/>
      <c r="P371" s="255"/>
      <c r="Q371" s="255"/>
      <c r="R371" s="255"/>
      <c r="S371" s="255"/>
      <c r="T371" s="256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T371" s="257" t="s">
        <v>139</v>
      </c>
      <c r="AU371" s="257" t="s">
        <v>82</v>
      </c>
      <c r="AV371" s="15" t="s">
        <v>80</v>
      </c>
      <c r="AW371" s="15" t="s">
        <v>33</v>
      </c>
      <c r="AX371" s="15" t="s">
        <v>72</v>
      </c>
      <c r="AY371" s="257" t="s">
        <v>125</v>
      </c>
    </row>
    <row r="372" s="13" customFormat="1">
      <c r="A372" s="13"/>
      <c r="B372" s="226"/>
      <c r="C372" s="227"/>
      <c r="D372" s="219" t="s">
        <v>139</v>
      </c>
      <c r="E372" s="228" t="s">
        <v>19</v>
      </c>
      <c r="F372" s="229" t="s">
        <v>197</v>
      </c>
      <c r="G372" s="227"/>
      <c r="H372" s="230">
        <v>71.849999999999994</v>
      </c>
      <c r="I372" s="231"/>
      <c r="J372" s="227"/>
      <c r="K372" s="227"/>
      <c r="L372" s="232"/>
      <c r="M372" s="233"/>
      <c r="N372" s="234"/>
      <c r="O372" s="234"/>
      <c r="P372" s="234"/>
      <c r="Q372" s="234"/>
      <c r="R372" s="234"/>
      <c r="S372" s="234"/>
      <c r="T372" s="235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36" t="s">
        <v>139</v>
      </c>
      <c r="AU372" s="236" t="s">
        <v>82</v>
      </c>
      <c r="AV372" s="13" t="s">
        <v>82</v>
      </c>
      <c r="AW372" s="13" t="s">
        <v>33</v>
      </c>
      <c r="AX372" s="13" t="s">
        <v>72</v>
      </c>
      <c r="AY372" s="236" t="s">
        <v>125</v>
      </c>
    </row>
    <row r="373" s="13" customFormat="1">
      <c r="A373" s="13"/>
      <c r="B373" s="226"/>
      <c r="C373" s="227"/>
      <c r="D373" s="219" t="s">
        <v>139</v>
      </c>
      <c r="E373" s="228" t="s">
        <v>19</v>
      </c>
      <c r="F373" s="229" t="s">
        <v>198</v>
      </c>
      <c r="G373" s="227"/>
      <c r="H373" s="230">
        <v>73.989999999999995</v>
      </c>
      <c r="I373" s="231"/>
      <c r="J373" s="227"/>
      <c r="K373" s="227"/>
      <c r="L373" s="232"/>
      <c r="M373" s="233"/>
      <c r="N373" s="234"/>
      <c r="O373" s="234"/>
      <c r="P373" s="234"/>
      <c r="Q373" s="234"/>
      <c r="R373" s="234"/>
      <c r="S373" s="234"/>
      <c r="T373" s="235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6" t="s">
        <v>139</v>
      </c>
      <c r="AU373" s="236" t="s">
        <v>82</v>
      </c>
      <c r="AV373" s="13" t="s">
        <v>82</v>
      </c>
      <c r="AW373" s="13" t="s">
        <v>33</v>
      </c>
      <c r="AX373" s="13" t="s">
        <v>72</v>
      </c>
      <c r="AY373" s="236" t="s">
        <v>125</v>
      </c>
    </row>
    <row r="374" s="13" customFormat="1">
      <c r="A374" s="13"/>
      <c r="B374" s="226"/>
      <c r="C374" s="227"/>
      <c r="D374" s="219" t="s">
        <v>139</v>
      </c>
      <c r="E374" s="228" t="s">
        <v>19</v>
      </c>
      <c r="F374" s="229" t="s">
        <v>550</v>
      </c>
      <c r="G374" s="227"/>
      <c r="H374" s="230">
        <v>11.268000000000001</v>
      </c>
      <c r="I374" s="231"/>
      <c r="J374" s="227"/>
      <c r="K374" s="227"/>
      <c r="L374" s="232"/>
      <c r="M374" s="233"/>
      <c r="N374" s="234"/>
      <c r="O374" s="234"/>
      <c r="P374" s="234"/>
      <c r="Q374" s="234"/>
      <c r="R374" s="234"/>
      <c r="S374" s="234"/>
      <c r="T374" s="235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36" t="s">
        <v>139</v>
      </c>
      <c r="AU374" s="236" t="s">
        <v>82</v>
      </c>
      <c r="AV374" s="13" t="s">
        <v>82</v>
      </c>
      <c r="AW374" s="13" t="s">
        <v>33</v>
      </c>
      <c r="AX374" s="13" t="s">
        <v>72</v>
      </c>
      <c r="AY374" s="236" t="s">
        <v>125</v>
      </c>
    </row>
    <row r="375" s="13" customFormat="1">
      <c r="A375" s="13"/>
      <c r="B375" s="226"/>
      <c r="C375" s="227"/>
      <c r="D375" s="219" t="s">
        <v>139</v>
      </c>
      <c r="E375" s="228" t="s">
        <v>19</v>
      </c>
      <c r="F375" s="229" t="s">
        <v>551</v>
      </c>
      <c r="G375" s="227"/>
      <c r="H375" s="230">
        <v>8.1980000000000004</v>
      </c>
      <c r="I375" s="231"/>
      <c r="J375" s="227"/>
      <c r="K375" s="227"/>
      <c r="L375" s="232"/>
      <c r="M375" s="233"/>
      <c r="N375" s="234"/>
      <c r="O375" s="234"/>
      <c r="P375" s="234"/>
      <c r="Q375" s="234"/>
      <c r="R375" s="234"/>
      <c r="S375" s="234"/>
      <c r="T375" s="235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6" t="s">
        <v>139</v>
      </c>
      <c r="AU375" s="236" t="s">
        <v>82</v>
      </c>
      <c r="AV375" s="13" t="s">
        <v>82</v>
      </c>
      <c r="AW375" s="13" t="s">
        <v>33</v>
      </c>
      <c r="AX375" s="13" t="s">
        <v>72</v>
      </c>
      <c r="AY375" s="236" t="s">
        <v>125</v>
      </c>
    </row>
    <row r="376" s="14" customFormat="1">
      <c r="A376" s="14"/>
      <c r="B376" s="237"/>
      <c r="C376" s="238"/>
      <c r="D376" s="219" t="s">
        <v>139</v>
      </c>
      <c r="E376" s="239" t="s">
        <v>19</v>
      </c>
      <c r="F376" s="240" t="s">
        <v>155</v>
      </c>
      <c r="G376" s="238"/>
      <c r="H376" s="241">
        <v>165.30600000000001</v>
      </c>
      <c r="I376" s="242"/>
      <c r="J376" s="238"/>
      <c r="K376" s="238"/>
      <c r="L376" s="243"/>
      <c r="M376" s="244"/>
      <c r="N376" s="245"/>
      <c r="O376" s="245"/>
      <c r="P376" s="245"/>
      <c r="Q376" s="245"/>
      <c r="R376" s="245"/>
      <c r="S376" s="245"/>
      <c r="T376" s="246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47" t="s">
        <v>139</v>
      </c>
      <c r="AU376" s="247" t="s">
        <v>82</v>
      </c>
      <c r="AV376" s="14" t="s">
        <v>133</v>
      </c>
      <c r="AW376" s="14" t="s">
        <v>33</v>
      </c>
      <c r="AX376" s="14" t="s">
        <v>80</v>
      </c>
      <c r="AY376" s="247" t="s">
        <v>125</v>
      </c>
    </row>
    <row r="377" s="2" customFormat="1" ht="24.15" customHeight="1">
      <c r="A377" s="40"/>
      <c r="B377" s="41"/>
      <c r="C377" s="206" t="s">
        <v>552</v>
      </c>
      <c r="D377" s="206" t="s">
        <v>128</v>
      </c>
      <c r="E377" s="207" t="s">
        <v>553</v>
      </c>
      <c r="F377" s="208" t="s">
        <v>554</v>
      </c>
      <c r="G377" s="209" t="s">
        <v>150</v>
      </c>
      <c r="H377" s="210">
        <v>162.22</v>
      </c>
      <c r="I377" s="211"/>
      <c r="J377" s="212">
        <f>ROUND(I377*H377,2)</f>
        <v>0</v>
      </c>
      <c r="K377" s="208" t="s">
        <v>132</v>
      </c>
      <c r="L377" s="46"/>
      <c r="M377" s="213" t="s">
        <v>19</v>
      </c>
      <c r="N377" s="214" t="s">
        <v>43</v>
      </c>
      <c r="O377" s="86"/>
      <c r="P377" s="215">
        <f>O377*H377</f>
        <v>0</v>
      </c>
      <c r="Q377" s="215">
        <v>0</v>
      </c>
      <c r="R377" s="215">
        <f>Q377*H377</f>
        <v>0</v>
      </c>
      <c r="S377" s="215">
        <v>0.0032499999999999999</v>
      </c>
      <c r="T377" s="216">
        <f>S377*H377</f>
        <v>0.52721499999999999</v>
      </c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R377" s="217" t="s">
        <v>240</v>
      </c>
      <c r="AT377" s="217" t="s">
        <v>128</v>
      </c>
      <c r="AU377" s="217" t="s">
        <v>82</v>
      </c>
      <c r="AY377" s="19" t="s">
        <v>125</v>
      </c>
      <c r="BE377" s="218">
        <f>IF(N377="základní",J377,0)</f>
        <v>0</v>
      </c>
      <c r="BF377" s="218">
        <f>IF(N377="snížená",J377,0)</f>
        <v>0</v>
      </c>
      <c r="BG377" s="218">
        <f>IF(N377="zákl. přenesená",J377,0)</f>
        <v>0</v>
      </c>
      <c r="BH377" s="218">
        <f>IF(N377="sníž. přenesená",J377,0)</f>
        <v>0</v>
      </c>
      <c r="BI377" s="218">
        <f>IF(N377="nulová",J377,0)</f>
        <v>0</v>
      </c>
      <c r="BJ377" s="19" t="s">
        <v>80</v>
      </c>
      <c r="BK377" s="218">
        <f>ROUND(I377*H377,2)</f>
        <v>0</v>
      </c>
      <c r="BL377" s="19" t="s">
        <v>240</v>
      </c>
      <c r="BM377" s="217" t="s">
        <v>555</v>
      </c>
    </row>
    <row r="378" s="2" customFormat="1">
      <c r="A378" s="40"/>
      <c r="B378" s="41"/>
      <c r="C378" s="42"/>
      <c r="D378" s="219" t="s">
        <v>135</v>
      </c>
      <c r="E378" s="42"/>
      <c r="F378" s="220" t="s">
        <v>554</v>
      </c>
      <c r="G378" s="42"/>
      <c r="H378" s="42"/>
      <c r="I378" s="221"/>
      <c r="J378" s="42"/>
      <c r="K378" s="42"/>
      <c r="L378" s="46"/>
      <c r="M378" s="222"/>
      <c r="N378" s="223"/>
      <c r="O378" s="86"/>
      <c r="P378" s="86"/>
      <c r="Q378" s="86"/>
      <c r="R378" s="86"/>
      <c r="S378" s="86"/>
      <c r="T378" s="87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T378" s="19" t="s">
        <v>135</v>
      </c>
      <c r="AU378" s="19" t="s">
        <v>82</v>
      </c>
    </row>
    <row r="379" s="2" customFormat="1">
      <c r="A379" s="40"/>
      <c r="B379" s="41"/>
      <c r="C379" s="42"/>
      <c r="D379" s="224" t="s">
        <v>137</v>
      </c>
      <c r="E379" s="42"/>
      <c r="F379" s="225" t="s">
        <v>556</v>
      </c>
      <c r="G379" s="42"/>
      <c r="H379" s="42"/>
      <c r="I379" s="221"/>
      <c r="J379" s="42"/>
      <c r="K379" s="42"/>
      <c r="L379" s="46"/>
      <c r="M379" s="222"/>
      <c r="N379" s="223"/>
      <c r="O379" s="86"/>
      <c r="P379" s="86"/>
      <c r="Q379" s="86"/>
      <c r="R379" s="86"/>
      <c r="S379" s="86"/>
      <c r="T379" s="87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T379" s="19" t="s">
        <v>137</v>
      </c>
      <c r="AU379" s="19" t="s">
        <v>82</v>
      </c>
    </row>
    <row r="380" s="13" customFormat="1">
      <c r="A380" s="13"/>
      <c r="B380" s="226"/>
      <c r="C380" s="227"/>
      <c r="D380" s="219" t="s">
        <v>139</v>
      </c>
      <c r="E380" s="228" t="s">
        <v>19</v>
      </c>
      <c r="F380" s="229" t="s">
        <v>205</v>
      </c>
      <c r="G380" s="227"/>
      <c r="H380" s="230">
        <v>93.900000000000006</v>
      </c>
      <c r="I380" s="231"/>
      <c r="J380" s="227"/>
      <c r="K380" s="227"/>
      <c r="L380" s="232"/>
      <c r="M380" s="233"/>
      <c r="N380" s="234"/>
      <c r="O380" s="234"/>
      <c r="P380" s="234"/>
      <c r="Q380" s="234"/>
      <c r="R380" s="234"/>
      <c r="S380" s="234"/>
      <c r="T380" s="235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36" t="s">
        <v>139</v>
      </c>
      <c r="AU380" s="236" t="s">
        <v>82</v>
      </c>
      <c r="AV380" s="13" t="s">
        <v>82</v>
      </c>
      <c r="AW380" s="13" t="s">
        <v>33</v>
      </c>
      <c r="AX380" s="13" t="s">
        <v>72</v>
      </c>
      <c r="AY380" s="236" t="s">
        <v>125</v>
      </c>
    </row>
    <row r="381" s="13" customFormat="1">
      <c r="A381" s="13"/>
      <c r="B381" s="226"/>
      <c r="C381" s="227"/>
      <c r="D381" s="219" t="s">
        <v>139</v>
      </c>
      <c r="E381" s="228" t="s">
        <v>19</v>
      </c>
      <c r="F381" s="229" t="s">
        <v>206</v>
      </c>
      <c r="G381" s="227"/>
      <c r="H381" s="230">
        <v>68.319999999999993</v>
      </c>
      <c r="I381" s="231"/>
      <c r="J381" s="227"/>
      <c r="K381" s="227"/>
      <c r="L381" s="232"/>
      <c r="M381" s="233"/>
      <c r="N381" s="234"/>
      <c r="O381" s="234"/>
      <c r="P381" s="234"/>
      <c r="Q381" s="234"/>
      <c r="R381" s="234"/>
      <c r="S381" s="234"/>
      <c r="T381" s="235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36" t="s">
        <v>139</v>
      </c>
      <c r="AU381" s="236" t="s">
        <v>82</v>
      </c>
      <c r="AV381" s="13" t="s">
        <v>82</v>
      </c>
      <c r="AW381" s="13" t="s">
        <v>33</v>
      </c>
      <c r="AX381" s="13" t="s">
        <v>72</v>
      </c>
      <c r="AY381" s="236" t="s">
        <v>125</v>
      </c>
    </row>
    <row r="382" s="14" customFormat="1">
      <c r="A382" s="14"/>
      <c r="B382" s="237"/>
      <c r="C382" s="238"/>
      <c r="D382" s="219" t="s">
        <v>139</v>
      </c>
      <c r="E382" s="239" t="s">
        <v>19</v>
      </c>
      <c r="F382" s="240" t="s">
        <v>155</v>
      </c>
      <c r="G382" s="238"/>
      <c r="H382" s="241">
        <v>162.22</v>
      </c>
      <c r="I382" s="242"/>
      <c r="J382" s="238"/>
      <c r="K382" s="238"/>
      <c r="L382" s="243"/>
      <c r="M382" s="244"/>
      <c r="N382" s="245"/>
      <c r="O382" s="245"/>
      <c r="P382" s="245"/>
      <c r="Q382" s="245"/>
      <c r="R382" s="245"/>
      <c r="S382" s="245"/>
      <c r="T382" s="246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47" t="s">
        <v>139</v>
      </c>
      <c r="AU382" s="247" t="s">
        <v>82</v>
      </c>
      <c r="AV382" s="14" t="s">
        <v>133</v>
      </c>
      <c r="AW382" s="14" t="s">
        <v>33</v>
      </c>
      <c r="AX382" s="14" t="s">
        <v>80</v>
      </c>
      <c r="AY382" s="247" t="s">
        <v>125</v>
      </c>
    </row>
    <row r="383" s="2" customFormat="1" ht="33" customHeight="1">
      <c r="A383" s="40"/>
      <c r="B383" s="41"/>
      <c r="C383" s="206" t="s">
        <v>557</v>
      </c>
      <c r="D383" s="206" t="s">
        <v>128</v>
      </c>
      <c r="E383" s="207" t="s">
        <v>558</v>
      </c>
      <c r="F383" s="208" t="s">
        <v>559</v>
      </c>
      <c r="G383" s="209" t="s">
        <v>150</v>
      </c>
      <c r="H383" s="210">
        <v>162.22</v>
      </c>
      <c r="I383" s="211"/>
      <c r="J383" s="212">
        <f>ROUND(I383*H383,2)</f>
        <v>0</v>
      </c>
      <c r="K383" s="208" t="s">
        <v>132</v>
      </c>
      <c r="L383" s="46"/>
      <c r="M383" s="213" t="s">
        <v>19</v>
      </c>
      <c r="N383" s="214" t="s">
        <v>43</v>
      </c>
      <c r="O383" s="86"/>
      <c r="P383" s="215">
        <f>O383*H383</f>
        <v>0</v>
      </c>
      <c r="Q383" s="215">
        <v>0.00058</v>
      </c>
      <c r="R383" s="215">
        <f>Q383*H383</f>
        <v>0.094087599999999993</v>
      </c>
      <c r="S383" s="215">
        <v>0</v>
      </c>
      <c r="T383" s="216">
        <f>S383*H383</f>
        <v>0</v>
      </c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R383" s="217" t="s">
        <v>240</v>
      </c>
      <c r="AT383" s="217" t="s">
        <v>128</v>
      </c>
      <c r="AU383" s="217" t="s">
        <v>82</v>
      </c>
      <c r="AY383" s="19" t="s">
        <v>125</v>
      </c>
      <c r="BE383" s="218">
        <f>IF(N383="základní",J383,0)</f>
        <v>0</v>
      </c>
      <c r="BF383" s="218">
        <f>IF(N383="snížená",J383,0)</f>
        <v>0</v>
      </c>
      <c r="BG383" s="218">
        <f>IF(N383="zákl. přenesená",J383,0)</f>
        <v>0</v>
      </c>
      <c r="BH383" s="218">
        <f>IF(N383="sníž. přenesená",J383,0)</f>
        <v>0</v>
      </c>
      <c r="BI383" s="218">
        <f>IF(N383="nulová",J383,0)</f>
        <v>0</v>
      </c>
      <c r="BJ383" s="19" t="s">
        <v>80</v>
      </c>
      <c r="BK383" s="218">
        <f>ROUND(I383*H383,2)</f>
        <v>0</v>
      </c>
      <c r="BL383" s="19" t="s">
        <v>240</v>
      </c>
      <c r="BM383" s="217" t="s">
        <v>560</v>
      </c>
    </row>
    <row r="384" s="2" customFormat="1">
      <c r="A384" s="40"/>
      <c r="B384" s="41"/>
      <c r="C384" s="42"/>
      <c r="D384" s="219" t="s">
        <v>135</v>
      </c>
      <c r="E384" s="42"/>
      <c r="F384" s="220" t="s">
        <v>561</v>
      </c>
      <c r="G384" s="42"/>
      <c r="H384" s="42"/>
      <c r="I384" s="221"/>
      <c r="J384" s="42"/>
      <c r="K384" s="42"/>
      <c r="L384" s="46"/>
      <c r="M384" s="222"/>
      <c r="N384" s="223"/>
      <c r="O384" s="86"/>
      <c r="P384" s="86"/>
      <c r="Q384" s="86"/>
      <c r="R384" s="86"/>
      <c r="S384" s="86"/>
      <c r="T384" s="87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T384" s="19" t="s">
        <v>135</v>
      </c>
      <c r="AU384" s="19" t="s">
        <v>82</v>
      </c>
    </row>
    <row r="385" s="2" customFormat="1">
      <c r="A385" s="40"/>
      <c r="B385" s="41"/>
      <c r="C385" s="42"/>
      <c r="D385" s="224" t="s">
        <v>137</v>
      </c>
      <c r="E385" s="42"/>
      <c r="F385" s="225" t="s">
        <v>562</v>
      </c>
      <c r="G385" s="42"/>
      <c r="H385" s="42"/>
      <c r="I385" s="221"/>
      <c r="J385" s="42"/>
      <c r="K385" s="42"/>
      <c r="L385" s="46"/>
      <c r="M385" s="222"/>
      <c r="N385" s="223"/>
      <c r="O385" s="86"/>
      <c r="P385" s="86"/>
      <c r="Q385" s="86"/>
      <c r="R385" s="86"/>
      <c r="S385" s="86"/>
      <c r="T385" s="87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T385" s="19" t="s">
        <v>137</v>
      </c>
      <c r="AU385" s="19" t="s">
        <v>82</v>
      </c>
    </row>
    <row r="386" s="13" customFormat="1">
      <c r="A386" s="13"/>
      <c r="B386" s="226"/>
      <c r="C386" s="227"/>
      <c r="D386" s="219" t="s">
        <v>139</v>
      </c>
      <c r="E386" s="228" t="s">
        <v>19</v>
      </c>
      <c r="F386" s="229" t="s">
        <v>205</v>
      </c>
      <c r="G386" s="227"/>
      <c r="H386" s="230">
        <v>93.900000000000006</v>
      </c>
      <c r="I386" s="231"/>
      <c r="J386" s="227"/>
      <c r="K386" s="227"/>
      <c r="L386" s="232"/>
      <c r="M386" s="233"/>
      <c r="N386" s="234"/>
      <c r="O386" s="234"/>
      <c r="P386" s="234"/>
      <c r="Q386" s="234"/>
      <c r="R386" s="234"/>
      <c r="S386" s="234"/>
      <c r="T386" s="235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36" t="s">
        <v>139</v>
      </c>
      <c r="AU386" s="236" t="s">
        <v>82</v>
      </c>
      <c r="AV386" s="13" t="s">
        <v>82</v>
      </c>
      <c r="AW386" s="13" t="s">
        <v>33</v>
      </c>
      <c r="AX386" s="13" t="s">
        <v>72</v>
      </c>
      <c r="AY386" s="236" t="s">
        <v>125</v>
      </c>
    </row>
    <row r="387" s="13" customFormat="1">
      <c r="A387" s="13"/>
      <c r="B387" s="226"/>
      <c r="C387" s="227"/>
      <c r="D387" s="219" t="s">
        <v>139</v>
      </c>
      <c r="E387" s="228" t="s">
        <v>19</v>
      </c>
      <c r="F387" s="229" t="s">
        <v>206</v>
      </c>
      <c r="G387" s="227"/>
      <c r="H387" s="230">
        <v>68.319999999999993</v>
      </c>
      <c r="I387" s="231"/>
      <c r="J387" s="227"/>
      <c r="K387" s="227"/>
      <c r="L387" s="232"/>
      <c r="M387" s="233"/>
      <c r="N387" s="234"/>
      <c r="O387" s="234"/>
      <c r="P387" s="234"/>
      <c r="Q387" s="234"/>
      <c r="R387" s="234"/>
      <c r="S387" s="234"/>
      <c r="T387" s="235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36" t="s">
        <v>139</v>
      </c>
      <c r="AU387" s="236" t="s">
        <v>82</v>
      </c>
      <c r="AV387" s="13" t="s">
        <v>82</v>
      </c>
      <c r="AW387" s="13" t="s">
        <v>33</v>
      </c>
      <c r="AX387" s="13" t="s">
        <v>72</v>
      </c>
      <c r="AY387" s="236" t="s">
        <v>125</v>
      </c>
    </row>
    <row r="388" s="14" customFormat="1">
      <c r="A388" s="14"/>
      <c r="B388" s="237"/>
      <c r="C388" s="238"/>
      <c r="D388" s="219" t="s">
        <v>139</v>
      </c>
      <c r="E388" s="239" t="s">
        <v>19</v>
      </c>
      <c r="F388" s="240" t="s">
        <v>155</v>
      </c>
      <c r="G388" s="238"/>
      <c r="H388" s="241">
        <v>162.22</v>
      </c>
      <c r="I388" s="242"/>
      <c r="J388" s="238"/>
      <c r="K388" s="238"/>
      <c r="L388" s="243"/>
      <c r="M388" s="244"/>
      <c r="N388" s="245"/>
      <c r="O388" s="245"/>
      <c r="P388" s="245"/>
      <c r="Q388" s="245"/>
      <c r="R388" s="245"/>
      <c r="S388" s="245"/>
      <c r="T388" s="246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47" t="s">
        <v>139</v>
      </c>
      <c r="AU388" s="247" t="s">
        <v>82</v>
      </c>
      <c r="AV388" s="14" t="s">
        <v>133</v>
      </c>
      <c r="AW388" s="14" t="s">
        <v>33</v>
      </c>
      <c r="AX388" s="14" t="s">
        <v>80</v>
      </c>
      <c r="AY388" s="247" t="s">
        <v>125</v>
      </c>
    </row>
    <row r="389" s="2" customFormat="1" ht="24.15" customHeight="1">
      <c r="A389" s="40"/>
      <c r="B389" s="41"/>
      <c r="C389" s="258" t="s">
        <v>563</v>
      </c>
      <c r="D389" s="258" t="s">
        <v>385</v>
      </c>
      <c r="E389" s="259" t="s">
        <v>564</v>
      </c>
      <c r="F389" s="260" t="s">
        <v>565</v>
      </c>
      <c r="G389" s="261" t="s">
        <v>150</v>
      </c>
      <c r="H389" s="262">
        <v>178.44200000000001</v>
      </c>
      <c r="I389" s="263"/>
      <c r="J389" s="264">
        <f>ROUND(I389*H389,2)</f>
        <v>0</v>
      </c>
      <c r="K389" s="260" t="s">
        <v>132</v>
      </c>
      <c r="L389" s="265"/>
      <c r="M389" s="266" t="s">
        <v>19</v>
      </c>
      <c r="N389" s="267" t="s">
        <v>43</v>
      </c>
      <c r="O389" s="86"/>
      <c r="P389" s="215">
        <f>O389*H389</f>
        <v>0</v>
      </c>
      <c r="Q389" s="215">
        <v>0.00264</v>
      </c>
      <c r="R389" s="215">
        <f>Q389*H389</f>
        <v>0.47108688000000004</v>
      </c>
      <c r="S389" s="215">
        <v>0</v>
      </c>
      <c r="T389" s="216">
        <f>S389*H389</f>
        <v>0</v>
      </c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R389" s="217" t="s">
        <v>346</v>
      </c>
      <c r="AT389" s="217" t="s">
        <v>385</v>
      </c>
      <c r="AU389" s="217" t="s">
        <v>82</v>
      </c>
      <c r="AY389" s="19" t="s">
        <v>125</v>
      </c>
      <c r="BE389" s="218">
        <f>IF(N389="základní",J389,0)</f>
        <v>0</v>
      </c>
      <c r="BF389" s="218">
        <f>IF(N389="snížená",J389,0)</f>
        <v>0</v>
      </c>
      <c r="BG389" s="218">
        <f>IF(N389="zákl. přenesená",J389,0)</f>
        <v>0</v>
      </c>
      <c r="BH389" s="218">
        <f>IF(N389="sníž. přenesená",J389,0)</f>
        <v>0</v>
      </c>
      <c r="BI389" s="218">
        <f>IF(N389="nulová",J389,0)</f>
        <v>0</v>
      </c>
      <c r="BJ389" s="19" t="s">
        <v>80</v>
      </c>
      <c r="BK389" s="218">
        <f>ROUND(I389*H389,2)</f>
        <v>0</v>
      </c>
      <c r="BL389" s="19" t="s">
        <v>240</v>
      </c>
      <c r="BM389" s="217" t="s">
        <v>566</v>
      </c>
    </row>
    <row r="390" s="2" customFormat="1">
      <c r="A390" s="40"/>
      <c r="B390" s="41"/>
      <c r="C390" s="42"/>
      <c r="D390" s="219" t="s">
        <v>135</v>
      </c>
      <c r="E390" s="42"/>
      <c r="F390" s="220" t="s">
        <v>565</v>
      </c>
      <c r="G390" s="42"/>
      <c r="H390" s="42"/>
      <c r="I390" s="221"/>
      <c r="J390" s="42"/>
      <c r="K390" s="42"/>
      <c r="L390" s="46"/>
      <c r="M390" s="222"/>
      <c r="N390" s="223"/>
      <c r="O390" s="86"/>
      <c r="P390" s="86"/>
      <c r="Q390" s="86"/>
      <c r="R390" s="86"/>
      <c r="S390" s="86"/>
      <c r="T390" s="87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T390" s="19" t="s">
        <v>135</v>
      </c>
      <c r="AU390" s="19" t="s">
        <v>82</v>
      </c>
    </row>
    <row r="391" s="13" customFormat="1">
      <c r="A391" s="13"/>
      <c r="B391" s="226"/>
      <c r="C391" s="227"/>
      <c r="D391" s="219" t="s">
        <v>139</v>
      </c>
      <c r="E391" s="228" t="s">
        <v>19</v>
      </c>
      <c r="F391" s="229" t="s">
        <v>567</v>
      </c>
      <c r="G391" s="227"/>
      <c r="H391" s="230">
        <v>162.22</v>
      </c>
      <c r="I391" s="231"/>
      <c r="J391" s="227"/>
      <c r="K391" s="227"/>
      <c r="L391" s="232"/>
      <c r="M391" s="233"/>
      <c r="N391" s="234"/>
      <c r="O391" s="234"/>
      <c r="P391" s="234"/>
      <c r="Q391" s="234"/>
      <c r="R391" s="234"/>
      <c r="S391" s="234"/>
      <c r="T391" s="235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6" t="s">
        <v>139</v>
      </c>
      <c r="AU391" s="236" t="s">
        <v>82</v>
      </c>
      <c r="AV391" s="13" t="s">
        <v>82</v>
      </c>
      <c r="AW391" s="13" t="s">
        <v>33</v>
      </c>
      <c r="AX391" s="13" t="s">
        <v>80</v>
      </c>
      <c r="AY391" s="236" t="s">
        <v>125</v>
      </c>
    </row>
    <row r="392" s="13" customFormat="1">
      <c r="A392" s="13"/>
      <c r="B392" s="226"/>
      <c r="C392" s="227"/>
      <c r="D392" s="219" t="s">
        <v>139</v>
      </c>
      <c r="E392" s="227"/>
      <c r="F392" s="229" t="s">
        <v>568</v>
      </c>
      <c r="G392" s="227"/>
      <c r="H392" s="230">
        <v>178.44200000000001</v>
      </c>
      <c r="I392" s="231"/>
      <c r="J392" s="227"/>
      <c r="K392" s="227"/>
      <c r="L392" s="232"/>
      <c r="M392" s="233"/>
      <c r="N392" s="234"/>
      <c r="O392" s="234"/>
      <c r="P392" s="234"/>
      <c r="Q392" s="234"/>
      <c r="R392" s="234"/>
      <c r="S392" s="234"/>
      <c r="T392" s="235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36" t="s">
        <v>139</v>
      </c>
      <c r="AU392" s="236" t="s">
        <v>82</v>
      </c>
      <c r="AV392" s="13" t="s">
        <v>82</v>
      </c>
      <c r="AW392" s="13" t="s">
        <v>4</v>
      </c>
      <c r="AX392" s="13" t="s">
        <v>80</v>
      </c>
      <c r="AY392" s="236" t="s">
        <v>125</v>
      </c>
    </row>
    <row r="393" s="2" customFormat="1" ht="16.5" customHeight="1">
      <c r="A393" s="40"/>
      <c r="B393" s="41"/>
      <c r="C393" s="206" t="s">
        <v>569</v>
      </c>
      <c r="D393" s="206" t="s">
        <v>128</v>
      </c>
      <c r="E393" s="207" t="s">
        <v>570</v>
      </c>
      <c r="F393" s="208" t="s">
        <v>571</v>
      </c>
      <c r="G393" s="209" t="s">
        <v>131</v>
      </c>
      <c r="H393" s="210">
        <v>145.84</v>
      </c>
      <c r="I393" s="211"/>
      <c r="J393" s="212">
        <f>ROUND(I393*H393,2)</f>
        <v>0</v>
      </c>
      <c r="K393" s="208" t="s">
        <v>132</v>
      </c>
      <c r="L393" s="46"/>
      <c r="M393" s="213" t="s">
        <v>19</v>
      </c>
      <c r="N393" s="214" t="s">
        <v>43</v>
      </c>
      <c r="O393" s="86"/>
      <c r="P393" s="215">
        <f>O393*H393</f>
        <v>0</v>
      </c>
      <c r="Q393" s="215">
        <v>0</v>
      </c>
      <c r="R393" s="215">
        <f>Q393*H393</f>
        <v>0</v>
      </c>
      <c r="S393" s="215">
        <v>0.035299999999999998</v>
      </c>
      <c r="T393" s="216">
        <f>S393*H393</f>
        <v>5.1481519999999996</v>
      </c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R393" s="217" t="s">
        <v>240</v>
      </c>
      <c r="AT393" s="217" t="s">
        <v>128</v>
      </c>
      <c r="AU393" s="217" t="s">
        <v>82</v>
      </c>
      <c r="AY393" s="19" t="s">
        <v>125</v>
      </c>
      <c r="BE393" s="218">
        <f>IF(N393="základní",J393,0)</f>
        <v>0</v>
      </c>
      <c r="BF393" s="218">
        <f>IF(N393="snížená",J393,0)</f>
        <v>0</v>
      </c>
      <c r="BG393" s="218">
        <f>IF(N393="zákl. přenesená",J393,0)</f>
        <v>0</v>
      </c>
      <c r="BH393" s="218">
        <f>IF(N393="sníž. přenesená",J393,0)</f>
        <v>0</v>
      </c>
      <c r="BI393" s="218">
        <f>IF(N393="nulová",J393,0)</f>
        <v>0</v>
      </c>
      <c r="BJ393" s="19" t="s">
        <v>80</v>
      </c>
      <c r="BK393" s="218">
        <f>ROUND(I393*H393,2)</f>
        <v>0</v>
      </c>
      <c r="BL393" s="19" t="s">
        <v>240</v>
      </c>
      <c r="BM393" s="217" t="s">
        <v>572</v>
      </c>
    </row>
    <row r="394" s="2" customFormat="1">
      <c r="A394" s="40"/>
      <c r="B394" s="41"/>
      <c r="C394" s="42"/>
      <c r="D394" s="219" t="s">
        <v>135</v>
      </c>
      <c r="E394" s="42"/>
      <c r="F394" s="220" t="s">
        <v>571</v>
      </c>
      <c r="G394" s="42"/>
      <c r="H394" s="42"/>
      <c r="I394" s="221"/>
      <c r="J394" s="42"/>
      <c r="K394" s="42"/>
      <c r="L394" s="46"/>
      <c r="M394" s="222"/>
      <c r="N394" s="223"/>
      <c r="O394" s="86"/>
      <c r="P394" s="86"/>
      <c r="Q394" s="86"/>
      <c r="R394" s="86"/>
      <c r="S394" s="86"/>
      <c r="T394" s="87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T394" s="19" t="s">
        <v>135</v>
      </c>
      <c r="AU394" s="19" t="s">
        <v>82</v>
      </c>
    </row>
    <row r="395" s="2" customFormat="1">
      <c r="A395" s="40"/>
      <c r="B395" s="41"/>
      <c r="C395" s="42"/>
      <c r="D395" s="224" t="s">
        <v>137</v>
      </c>
      <c r="E395" s="42"/>
      <c r="F395" s="225" t="s">
        <v>573</v>
      </c>
      <c r="G395" s="42"/>
      <c r="H395" s="42"/>
      <c r="I395" s="221"/>
      <c r="J395" s="42"/>
      <c r="K395" s="42"/>
      <c r="L395" s="46"/>
      <c r="M395" s="222"/>
      <c r="N395" s="223"/>
      <c r="O395" s="86"/>
      <c r="P395" s="86"/>
      <c r="Q395" s="86"/>
      <c r="R395" s="86"/>
      <c r="S395" s="86"/>
      <c r="T395" s="87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T395" s="19" t="s">
        <v>137</v>
      </c>
      <c r="AU395" s="19" t="s">
        <v>82</v>
      </c>
    </row>
    <row r="396" s="2" customFormat="1" ht="37.8" customHeight="1">
      <c r="A396" s="40"/>
      <c r="B396" s="41"/>
      <c r="C396" s="206" t="s">
        <v>574</v>
      </c>
      <c r="D396" s="206" t="s">
        <v>128</v>
      </c>
      <c r="E396" s="207" t="s">
        <v>575</v>
      </c>
      <c r="F396" s="208" t="s">
        <v>576</v>
      </c>
      <c r="G396" s="209" t="s">
        <v>131</v>
      </c>
      <c r="H396" s="210">
        <v>145.84</v>
      </c>
      <c r="I396" s="211"/>
      <c r="J396" s="212">
        <f>ROUND(I396*H396,2)</f>
        <v>0</v>
      </c>
      <c r="K396" s="208" t="s">
        <v>132</v>
      </c>
      <c r="L396" s="46"/>
      <c r="M396" s="213" t="s">
        <v>19</v>
      </c>
      <c r="N396" s="214" t="s">
        <v>43</v>
      </c>
      <c r="O396" s="86"/>
      <c r="P396" s="215">
        <f>O396*H396</f>
        <v>0</v>
      </c>
      <c r="Q396" s="215">
        <v>0.0060000000000000001</v>
      </c>
      <c r="R396" s="215">
        <f>Q396*H396</f>
        <v>0.87504000000000004</v>
      </c>
      <c r="S396" s="215">
        <v>0</v>
      </c>
      <c r="T396" s="216">
        <f>S396*H396</f>
        <v>0</v>
      </c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R396" s="217" t="s">
        <v>240</v>
      </c>
      <c r="AT396" s="217" t="s">
        <v>128</v>
      </c>
      <c r="AU396" s="217" t="s">
        <v>82</v>
      </c>
      <c r="AY396" s="19" t="s">
        <v>125</v>
      </c>
      <c r="BE396" s="218">
        <f>IF(N396="základní",J396,0)</f>
        <v>0</v>
      </c>
      <c r="BF396" s="218">
        <f>IF(N396="snížená",J396,0)</f>
        <v>0</v>
      </c>
      <c r="BG396" s="218">
        <f>IF(N396="zákl. přenesená",J396,0)</f>
        <v>0</v>
      </c>
      <c r="BH396" s="218">
        <f>IF(N396="sníž. přenesená",J396,0)</f>
        <v>0</v>
      </c>
      <c r="BI396" s="218">
        <f>IF(N396="nulová",J396,0)</f>
        <v>0</v>
      </c>
      <c r="BJ396" s="19" t="s">
        <v>80</v>
      </c>
      <c r="BK396" s="218">
        <f>ROUND(I396*H396,2)</f>
        <v>0</v>
      </c>
      <c r="BL396" s="19" t="s">
        <v>240</v>
      </c>
      <c r="BM396" s="217" t="s">
        <v>577</v>
      </c>
    </row>
    <row r="397" s="2" customFormat="1">
      <c r="A397" s="40"/>
      <c r="B397" s="41"/>
      <c r="C397" s="42"/>
      <c r="D397" s="219" t="s">
        <v>135</v>
      </c>
      <c r="E397" s="42"/>
      <c r="F397" s="220" t="s">
        <v>578</v>
      </c>
      <c r="G397" s="42"/>
      <c r="H397" s="42"/>
      <c r="I397" s="221"/>
      <c r="J397" s="42"/>
      <c r="K397" s="42"/>
      <c r="L397" s="46"/>
      <c r="M397" s="222"/>
      <c r="N397" s="223"/>
      <c r="O397" s="86"/>
      <c r="P397" s="86"/>
      <c r="Q397" s="86"/>
      <c r="R397" s="86"/>
      <c r="S397" s="86"/>
      <c r="T397" s="87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T397" s="19" t="s">
        <v>135</v>
      </c>
      <c r="AU397" s="19" t="s">
        <v>82</v>
      </c>
    </row>
    <row r="398" s="2" customFormat="1">
      <c r="A398" s="40"/>
      <c r="B398" s="41"/>
      <c r="C398" s="42"/>
      <c r="D398" s="224" t="s">
        <v>137</v>
      </c>
      <c r="E398" s="42"/>
      <c r="F398" s="225" t="s">
        <v>579</v>
      </c>
      <c r="G398" s="42"/>
      <c r="H398" s="42"/>
      <c r="I398" s="221"/>
      <c r="J398" s="42"/>
      <c r="K398" s="42"/>
      <c r="L398" s="46"/>
      <c r="M398" s="222"/>
      <c r="N398" s="223"/>
      <c r="O398" s="86"/>
      <c r="P398" s="86"/>
      <c r="Q398" s="86"/>
      <c r="R398" s="86"/>
      <c r="S398" s="86"/>
      <c r="T398" s="87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T398" s="19" t="s">
        <v>137</v>
      </c>
      <c r="AU398" s="19" t="s">
        <v>82</v>
      </c>
    </row>
    <row r="399" s="2" customFormat="1" ht="33" customHeight="1">
      <c r="A399" s="40"/>
      <c r="B399" s="41"/>
      <c r="C399" s="258" t="s">
        <v>580</v>
      </c>
      <c r="D399" s="258" t="s">
        <v>385</v>
      </c>
      <c r="E399" s="259" t="s">
        <v>581</v>
      </c>
      <c r="F399" s="260" t="s">
        <v>582</v>
      </c>
      <c r="G399" s="261" t="s">
        <v>131</v>
      </c>
      <c r="H399" s="262">
        <v>160.42400000000001</v>
      </c>
      <c r="I399" s="263"/>
      <c r="J399" s="264">
        <f>ROUND(I399*H399,2)</f>
        <v>0</v>
      </c>
      <c r="K399" s="260" t="s">
        <v>132</v>
      </c>
      <c r="L399" s="265"/>
      <c r="M399" s="266" t="s">
        <v>19</v>
      </c>
      <c r="N399" s="267" t="s">
        <v>43</v>
      </c>
      <c r="O399" s="86"/>
      <c r="P399" s="215">
        <f>O399*H399</f>
        <v>0</v>
      </c>
      <c r="Q399" s="215">
        <v>0.021999999999999999</v>
      </c>
      <c r="R399" s="215">
        <f>Q399*H399</f>
        <v>3.529328</v>
      </c>
      <c r="S399" s="215">
        <v>0</v>
      </c>
      <c r="T399" s="216">
        <f>S399*H399</f>
        <v>0</v>
      </c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R399" s="217" t="s">
        <v>346</v>
      </c>
      <c r="AT399" s="217" t="s">
        <v>385</v>
      </c>
      <c r="AU399" s="217" t="s">
        <v>82</v>
      </c>
      <c r="AY399" s="19" t="s">
        <v>125</v>
      </c>
      <c r="BE399" s="218">
        <f>IF(N399="základní",J399,0)</f>
        <v>0</v>
      </c>
      <c r="BF399" s="218">
        <f>IF(N399="snížená",J399,0)</f>
        <v>0</v>
      </c>
      <c r="BG399" s="218">
        <f>IF(N399="zákl. přenesená",J399,0)</f>
        <v>0</v>
      </c>
      <c r="BH399" s="218">
        <f>IF(N399="sníž. přenesená",J399,0)</f>
        <v>0</v>
      </c>
      <c r="BI399" s="218">
        <f>IF(N399="nulová",J399,0)</f>
        <v>0</v>
      </c>
      <c r="BJ399" s="19" t="s">
        <v>80</v>
      </c>
      <c r="BK399" s="218">
        <f>ROUND(I399*H399,2)</f>
        <v>0</v>
      </c>
      <c r="BL399" s="19" t="s">
        <v>240</v>
      </c>
      <c r="BM399" s="217" t="s">
        <v>583</v>
      </c>
    </row>
    <row r="400" s="2" customFormat="1">
      <c r="A400" s="40"/>
      <c r="B400" s="41"/>
      <c r="C400" s="42"/>
      <c r="D400" s="219" t="s">
        <v>135</v>
      </c>
      <c r="E400" s="42"/>
      <c r="F400" s="220" t="s">
        <v>582</v>
      </c>
      <c r="G400" s="42"/>
      <c r="H400" s="42"/>
      <c r="I400" s="221"/>
      <c r="J400" s="42"/>
      <c r="K400" s="42"/>
      <c r="L400" s="46"/>
      <c r="M400" s="222"/>
      <c r="N400" s="223"/>
      <c r="O400" s="86"/>
      <c r="P400" s="86"/>
      <c r="Q400" s="86"/>
      <c r="R400" s="86"/>
      <c r="S400" s="86"/>
      <c r="T400" s="87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T400" s="19" t="s">
        <v>135</v>
      </c>
      <c r="AU400" s="19" t="s">
        <v>82</v>
      </c>
    </row>
    <row r="401" s="13" customFormat="1">
      <c r="A401" s="13"/>
      <c r="B401" s="226"/>
      <c r="C401" s="227"/>
      <c r="D401" s="219" t="s">
        <v>139</v>
      </c>
      <c r="E401" s="228" t="s">
        <v>19</v>
      </c>
      <c r="F401" s="229" t="s">
        <v>584</v>
      </c>
      <c r="G401" s="227"/>
      <c r="H401" s="230">
        <v>145.84</v>
      </c>
      <c r="I401" s="231"/>
      <c r="J401" s="227"/>
      <c r="K401" s="227"/>
      <c r="L401" s="232"/>
      <c r="M401" s="233"/>
      <c r="N401" s="234"/>
      <c r="O401" s="234"/>
      <c r="P401" s="234"/>
      <c r="Q401" s="234"/>
      <c r="R401" s="234"/>
      <c r="S401" s="234"/>
      <c r="T401" s="235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36" t="s">
        <v>139</v>
      </c>
      <c r="AU401" s="236" t="s">
        <v>82</v>
      </c>
      <c r="AV401" s="13" t="s">
        <v>82</v>
      </c>
      <c r="AW401" s="13" t="s">
        <v>33</v>
      </c>
      <c r="AX401" s="13" t="s">
        <v>80</v>
      </c>
      <c r="AY401" s="236" t="s">
        <v>125</v>
      </c>
    </row>
    <row r="402" s="13" customFormat="1">
      <c r="A402" s="13"/>
      <c r="B402" s="226"/>
      <c r="C402" s="227"/>
      <c r="D402" s="219" t="s">
        <v>139</v>
      </c>
      <c r="E402" s="227"/>
      <c r="F402" s="229" t="s">
        <v>585</v>
      </c>
      <c r="G402" s="227"/>
      <c r="H402" s="230">
        <v>160.42400000000001</v>
      </c>
      <c r="I402" s="231"/>
      <c r="J402" s="227"/>
      <c r="K402" s="227"/>
      <c r="L402" s="232"/>
      <c r="M402" s="233"/>
      <c r="N402" s="234"/>
      <c r="O402" s="234"/>
      <c r="P402" s="234"/>
      <c r="Q402" s="234"/>
      <c r="R402" s="234"/>
      <c r="S402" s="234"/>
      <c r="T402" s="235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36" t="s">
        <v>139</v>
      </c>
      <c r="AU402" s="236" t="s">
        <v>82</v>
      </c>
      <c r="AV402" s="13" t="s">
        <v>82</v>
      </c>
      <c r="AW402" s="13" t="s">
        <v>4</v>
      </c>
      <c r="AX402" s="13" t="s">
        <v>80</v>
      </c>
      <c r="AY402" s="236" t="s">
        <v>125</v>
      </c>
    </row>
    <row r="403" s="2" customFormat="1" ht="33" customHeight="1">
      <c r="A403" s="40"/>
      <c r="B403" s="41"/>
      <c r="C403" s="206" t="s">
        <v>586</v>
      </c>
      <c r="D403" s="206" t="s">
        <v>128</v>
      </c>
      <c r="E403" s="207" t="s">
        <v>587</v>
      </c>
      <c r="F403" s="208" t="s">
        <v>588</v>
      </c>
      <c r="G403" s="209" t="s">
        <v>131</v>
      </c>
      <c r="H403" s="210">
        <v>71.849999999999994</v>
      </c>
      <c r="I403" s="211"/>
      <c r="J403" s="212">
        <f>ROUND(I403*H403,2)</f>
        <v>0</v>
      </c>
      <c r="K403" s="208" t="s">
        <v>132</v>
      </c>
      <c r="L403" s="46"/>
      <c r="M403" s="213" t="s">
        <v>19</v>
      </c>
      <c r="N403" s="214" t="s">
        <v>43</v>
      </c>
      <c r="O403" s="86"/>
      <c r="P403" s="215">
        <f>O403*H403</f>
        <v>0</v>
      </c>
      <c r="Q403" s="215">
        <v>0</v>
      </c>
      <c r="R403" s="215">
        <f>Q403*H403</f>
        <v>0</v>
      </c>
      <c r="S403" s="215">
        <v>0</v>
      </c>
      <c r="T403" s="216">
        <f>S403*H403</f>
        <v>0</v>
      </c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R403" s="217" t="s">
        <v>240</v>
      </c>
      <c r="AT403" s="217" t="s">
        <v>128</v>
      </c>
      <c r="AU403" s="217" t="s">
        <v>82</v>
      </c>
      <c r="AY403" s="19" t="s">
        <v>125</v>
      </c>
      <c r="BE403" s="218">
        <f>IF(N403="základní",J403,0)</f>
        <v>0</v>
      </c>
      <c r="BF403" s="218">
        <f>IF(N403="snížená",J403,0)</f>
        <v>0</v>
      </c>
      <c r="BG403" s="218">
        <f>IF(N403="zákl. přenesená",J403,0)</f>
        <v>0</v>
      </c>
      <c r="BH403" s="218">
        <f>IF(N403="sníž. přenesená",J403,0)</f>
        <v>0</v>
      </c>
      <c r="BI403" s="218">
        <f>IF(N403="nulová",J403,0)</f>
        <v>0</v>
      </c>
      <c r="BJ403" s="19" t="s">
        <v>80</v>
      </c>
      <c r="BK403" s="218">
        <f>ROUND(I403*H403,2)</f>
        <v>0</v>
      </c>
      <c r="BL403" s="19" t="s">
        <v>240</v>
      </c>
      <c r="BM403" s="217" t="s">
        <v>589</v>
      </c>
    </row>
    <row r="404" s="2" customFormat="1">
      <c r="A404" s="40"/>
      <c r="B404" s="41"/>
      <c r="C404" s="42"/>
      <c r="D404" s="219" t="s">
        <v>135</v>
      </c>
      <c r="E404" s="42"/>
      <c r="F404" s="220" t="s">
        <v>590</v>
      </c>
      <c r="G404" s="42"/>
      <c r="H404" s="42"/>
      <c r="I404" s="221"/>
      <c r="J404" s="42"/>
      <c r="K404" s="42"/>
      <c r="L404" s="46"/>
      <c r="M404" s="222"/>
      <c r="N404" s="223"/>
      <c r="O404" s="86"/>
      <c r="P404" s="86"/>
      <c r="Q404" s="86"/>
      <c r="R404" s="86"/>
      <c r="S404" s="86"/>
      <c r="T404" s="87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T404" s="19" t="s">
        <v>135</v>
      </c>
      <c r="AU404" s="19" t="s">
        <v>82</v>
      </c>
    </row>
    <row r="405" s="2" customFormat="1">
      <c r="A405" s="40"/>
      <c r="B405" s="41"/>
      <c r="C405" s="42"/>
      <c r="D405" s="224" t="s">
        <v>137</v>
      </c>
      <c r="E405" s="42"/>
      <c r="F405" s="225" t="s">
        <v>591</v>
      </c>
      <c r="G405" s="42"/>
      <c r="H405" s="42"/>
      <c r="I405" s="221"/>
      <c r="J405" s="42"/>
      <c r="K405" s="42"/>
      <c r="L405" s="46"/>
      <c r="M405" s="222"/>
      <c r="N405" s="223"/>
      <c r="O405" s="86"/>
      <c r="P405" s="86"/>
      <c r="Q405" s="86"/>
      <c r="R405" s="86"/>
      <c r="S405" s="86"/>
      <c r="T405" s="87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T405" s="19" t="s">
        <v>137</v>
      </c>
      <c r="AU405" s="19" t="s">
        <v>82</v>
      </c>
    </row>
    <row r="406" s="13" customFormat="1">
      <c r="A406" s="13"/>
      <c r="B406" s="226"/>
      <c r="C406" s="227"/>
      <c r="D406" s="219" t="s">
        <v>139</v>
      </c>
      <c r="E406" s="228" t="s">
        <v>19</v>
      </c>
      <c r="F406" s="229" t="s">
        <v>197</v>
      </c>
      <c r="G406" s="227"/>
      <c r="H406" s="230">
        <v>71.849999999999994</v>
      </c>
      <c r="I406" s="231"/>
      <c r="J406" s="227"/>
      <c r="K406" s="227"/>
      <c r="L406" s="232"/>
      <c r="M406" s="233"/>
      <c r="N406" s="234"/>
      <c r="O406" s="234"/>
      <c r="P406" s="234"/>
      <c r="Q406" s="234"/>
      <c r="R406" s="234"/>
      <c r="S406" s="234"/>
      <c r="T406" s="235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36" t="s">
        <v>139</v>
      </c>
      <c r="AU406" s="236" t="s">
        <v>82</v>
      </c>
      <c r="AV406" s="13" t="s">
        <v>82</v>
      </c>
      <c r="AW406" s="13" t="s">
        <v>33</v>
      </c>
      <c r="AX406" s="13" t="s">
        <v>80</v>
      </c>
      <c r="AY406" s="236" t="s">
        <v>125</v>
      </c>
    </row>
    <row r="407" s="2" customFormat="1" ht="24.15" customHeight="1">
      <c r="A407" s="40"/>
      <c r="B407" s="41"/>
      <c r="C407" s="206" t="s">
        <v>592</v>
      </c>
      <c r="D407" s="206" t="s">
        <v>128</v>
      </c>
      <c r="E407" s="207" t="s">
        <v>593</v>
      </c>
      <c r="F407" s="208" t="s">
        <v>594</v>
      </c>
      <c r="G407" s="209" t="s">
        <v>131</v>
      </c>
      <c r="H407" s="210">
        <v>165.30600000000001</v>
      </c>
      <c r="I407" s="211"/>
      <c r="J407" s="212">
        <f>ROUND(I407*H407,2)</f>
        <v>0</v>
      </c>
      <c r="K407" s="208" t="s">
        <v>132</v>
      </c>
      <c r="L407" s="46"/>
      <c r="M407" s="213" t="s">
        <v>19</v>
      </c>
      <c r="N407" s="214" t="s">
        <v>43</v>
      </c>
      <c r="O407" s="86"/>
      <c r="P407" s="215">
        <f>O407*H407</f>
        <v>0</v>
      </c>
      <c r="Q407" s="215">
        <v>0.0015</v>
      </c>
      <c r="R407" s="215">
        <f>Q407*H407</f>
        <v>0.24795900000000001</v>
      </c>
      <c r="S407" s="215">
        <v>0</v>
      </c>
      <c r="T407" s="216">
        <f>S407*H407</f>
        <v>0</v>
      </c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R407" s="217" t="s">
        <v>240</v>
      </c>
      <c r="AT407" s="217" t="s">
        <v>128</v>
      </c>
      <c r="AU407" s="217" t="s">
        <v>82</v>
      </c>
      <c r="AY407" s="19" t="s">
        <v>125</v>
      </c>
      <c r="BE407" s="218">
        <f>IF(N407="základní",J407,0)</f>
        <v>0</v>
      </c>
      <c r="BF407" s="218">
        <f>IF(N407="snížená",J407,0)</f>
        <v>0</v>
      </c>
      <c r="BG407" s="218">
        <f>IF(N407="zákl. přenesená",J407,0)</f>
        <v>0</v>
      </c>
      <c r="BH407" s="218">
        <f>IF(N407="sníž. přenesená",J407,0)</f>
        <v>0</v>
      </c>
      <c r="BI407" s="218">
        <f>IF(N407="nulová",J407,0)</f>
        <v>0</v>
      </c>
      <c r="BJ407" s="19" t="s">
        <v>80</v>
      </c>
      <c r="BK407" s="218">
        <f>ROUND(I407*H407,2)</f>
        <v>0</v>
      </c>
      <c r="BL407" s="19" t="s">
        <v>240</v>
      </c>
      <c r="BM407" s="217" t="s">
        <v>595</v>
      </c>
    </row>
    <row r="408" s="2" customFormat="1">
      <c r="A408" s="40"/>
      <c r="B408" s="41"/>
      <c r="C408" s="42"/>
      <c r="D408" s="219" t="s">
        <v>135</v>
      </c>
      <c r="E408" s="42"/>
      <c r="F408" s="220" t="s">
        <v>596</v>
      </c>
      <c r="G408" s="42"/>
      <c r="H408" s="42"/>
      <c r="I408" s="221"/>
      <c r="J408" s="42"/>
      <c r="K408" s="42"/>
      <c r="L408" s="46"/>
      <c r="M408" s="222"/>
      <c r="N408" s="223"/>
      <c r="O408" s="86"/>
      <c r="P408" s="86"/>
      <c r="Q408" s="86"/>
      <c r="R408" s="86"/>
      <c r="S408" s="86"/>
      <c r="T408" s="87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T408" s="19" t="s">
        <v>135</v>
      </c>
      <c r="AU408" s="19" t="s">
        <v>82</v>
      </c>
    </row>
    <row r="409" s="2" customFormat="1">
      <c r="A409" s="40"/>
      <c r="B409" s="41"/>
      <c r="C409" s="42"/>
      <c r="D409" s="224" t="s">
        <v>137</v>
      </c>
      <c r="E409" s="42"/>
      <c r="F409" s="225" t="s">
        <v>597</v>
      </c>
      <c r="G409" s="42"/>
      <c r="H409" s="42"/>
      <c r="I409" s="221"/>
      <c r="J409" s="42"/>
      <c r="K409" s="42"/>
      <c r="L409" s="46"/>
      <c r="M409" s="222"/>
      <c r="N409" s="223"/>
      <c r="O409" s="86"/>
      <c r="P409" s="86"/>
      <c r="Q409" s="86"/>
      <c r="R409" s="86"/>
      <c r="S409" s="86"/>
      <c r="T409" s="87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T409" s="19" t="s">
        <v>137</v>
      </c>
      <c r="AU409" s="19" t="s">
        <v>82</v>
      </c>
    </row>
    <row r="410" s="15" customFormat="1">
      <c r="A410" s="15"/>
      <c r="B410" s="248"/>
      <c r="C410" s="249"/>
      <c r="D410" s="219" t="s">
        <v>139</v>
      </c>
      <c r="E410" s="250" t="s">
        <v>19</v>
      </c>
      <c r="F410" s="251" t="s">
        <v>543</v>
      </c>
      <c r="G410" s="249"/>
      <c r="H410" s="250" t="s">
        <v>19</v>
      </c>
      <c r="I410" s="252"/>
      <c r="J410" s="249"/>
      <c r="K410" s="249"/>
      <c r="L410" s="253"/>
      <c r="M410" s="254"/>
      <c r="N410" s="255"/>
      <c r="O410" s="255"/>
      <c r="P410" s="255"/>
      <c r="Q410" s="255"/>
      <c r="R410" s="255"/>
      <c r="S410" s="255"/>
      <c r="T410" s="256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T410" s="257" t="s">
        <v>139</v>
      </c>
      <c r="AU410" s="257" t="s">
        <v>82</v>
      </c>
      <c r="AV410" s="15" t="s">
        <v>80</v>
      </c>
      <c r="AW410" s="15" t="s">
        <v>33</v>
      </c>
      <c r="AX410" s="15" t="s">
        <v>72</v>
      </c>
      <c r="AY410" s="257" t="s">
        <v>125</v>
      </c>
    </row>
    <row r="411" s="13" customFormat="1">
      <c r="A411" s="13"/>
      <c r="B411" s="226"/>
      <c r="C411" s="227"/>
      <c r="D411" s="219" t="s">
        <v>139</v>
      </c>
      <c r="E411" s="228" t="s">
        <v>19</v>
      </c>
      <c r="F411" s="229" t="s">
        <v>197</v>
      </c>
      <c r="G411" s="227"/>
      <c r="H411" s="230">
        <v>71.849999999999994</v>
      </c>
      <c r="I411" s="231"/>
      <c r="J411" s="227"/>
      <c r="K411" s="227"/>
      <c r="L411" s="232"/>
      <c r="M411" s="233"/>
      <c r="N411" s="234"/>
      <c r="O411" s="234"/>
      <c r="P411" s="234"/>
      <c r="Q411" s="234"/>
      <c r="R411" s="234"/>
      <c r="S411" s="234"/>
      <c r="T411" s="235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36" t="s">
        <v>139</v>
      </c>
      <c r="AU411" s="236" t="s">
        <v>82</v>
      </c>
      <c r="AV411" s="13" t="s">
        <v>82</v>
      </c>
      <c r="AW411" s="13" t="s">
        <v>33</v>
      </c>
      <c r="AX411" s="13" t="s">
        <v>72</v>
      </c>
      <c r="AY411" s="236" t="s">
        <v>125</v>
      </c>
    </row>
    <row r="412" s="13" customFormat="1">
      <c r="A412" s="13"/>
      <c r="B412" s="226"/>
      <c r="C412" s="227"/>
      <c r="D412" s="219" t="s">
        <v>139</v>
      </c>
      <c r="E412" s="228" t="s">
        <v>19</v>
      </c>
      <c r="F412" s="229" t="s">
        <v>198</v>
      </c>
      <c r="G412" s="227"/>
      <c r="H412" s="230">
        <v>73.989999999999995</v>
      </c>
      <c r="I412" s="231"/>
      <c r="J412" s="227"/>
      <c r="K412" s="227"/>
      <c r="L412" s="232"/>
      <c r="M412" s="233"/>
      <c r="N412" s="234"/>
      <c r="O412" s="234"/>
      <c r="P412" s="234"/>
      <c r="Q412" s="234"/>
      <c r="R412" s="234"/>
      <c r="S412" s="234"/>
      <c r="T412" s="235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36" t="s">
        <v>139</v>
      </c>
      <c r="AU412" s="236" t="s">
        <v>82</v>
      </c>
      <c r="AV412" s="13" t="s">
        <v>82</v>
      </c>
      <c r="AW412" s="13" t="s">
        <v>33</v>
      </c>
      <c r="AX412" s="13" t="s">
        <v>72</v>
      </c>
      <c r="AY412" s="236" t="s">
        <v>125</v>
      </c>
    </row>
    <row r="413" s="13" customFormat="1">
      <c r="A413" s="13"/>
      <c r="B413" s="226"/>
      <c r="C413" s="227"/>
      <c r="D413" s="219" t="s">
        <v>139</v>
      </c>
      <c r="E413" s="228" t="s">
        <v>19</v>
      </c>
      <c r="F413" s="229" t="s">
        <v>550</v>
      </c>
      <c r="G413" s="227"/>
      <c r="H413" s="230">
        <v>11.268000000000001</v>
      </c>
      <c r="I413" s="231"/>
      <c r="J413" s="227"/>
      <c r="K413" s="227"/>
      <c r="L413" s="232"/>
      <c r="M413" s="233"/>
      <c r="N413" s="234"/>
      <c r="O413" s="234"/>
      <c r="P413" s="234"/>
      <c r="Q413" s="234"/>
      <c r="R413" s="234"/>
      <c r="S413" s="234"/>
      <c r="T413" s="235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36" t="s">
        <v>139</v>
      </c>
      <c r="AU413" s="236" t="s">
        <v>82</v>
      </c>
      <c r="AV413" s="13" t="s">
        <v>82</v>
      </c>
      <c r="AW413" s="13" t="s">
        <v>33</v>
      </c>
      <c r="AX413" s="13" t="s">
        <v>72</v>
      </c>
      <c r="AY413" s="236" t="s">
        <v>125</v>
      </c>
    </row>
    <row r="414" s="13" customFormat="1">
      <c r="A414" s="13"/>
      <c r="B414" s="226"/>
      <c r="C414" s="227"/>
      <c r="D414" s="219" t="s">
        <v>139</v>
      </c>
      <c r="E414" s="228" t="s">
        <v>19</v>
      </c>
      <c r="F414" s="229" t="s">
        <v>551</v>
      </c>
      <c r="G414" s="227"/>
      <c r="H414" s="230">
        <v>8.1980000000000004</v>
      </c>
      <c r="I414" s="231"/>
      <c r="J414" s="227"/>
      <c r="K414" s="227"/>
      <c r="L414" s="232"/>
      <c r="M414" s="233"/>
      <c r="N414" s="234"/>
      <c r="O414" s="234"/>
      <c r="P414" s="234"/>
      <c r="Q414" s="234"/>
      <c r="R414" s="234"/>
      <c r="S414" s="234"/>
      <c r="T414" s="235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36" t="s">
        <v>139</v>
      </c>
      <c r="AU414" s="236" t="s">
        <v>82</v>
      </c>
      <c r="AV414" s="13" t="s">
        <v>82</v>
      </c>
      <c r="AW414" s="13" t="s">
        <v>33</v>
      </c>
      <c r="AX414" s="13" t="s">
        <v>72</v>
      </c>
      <c r="AY414" s="236" t="s">
        <v>125</v>
      </c>
    </row>
    <row r="415" s="14" customFormat="1">
      <c r="A415" s="14"/>
      <c r="B415" s="237"/>
      <c r="C415" s="238"/>
      <c r="D415" s="219" t="s">
        <v>139</v>
      </c>
      <c r="E415" s="239" t="s">
        <v>19</v>
      </c>
      <c r="F415" s="240" t="s">
        <v>155</v>
      </c>
      <c r="G415" s="238"/>
      <c r="H415" s="241">
        <v>165.30600000000001</v>
      </c>
      <c r="I415" s="242"/>
      <c r="J415" s="238"/>
      <c r="K415" s="238"/>
      <c r="L415" s="243"/>
      <c r="M415" s="244"/>
      <c r="N415" s="245"/>
      <c r="O415" s="245"/>
      <c r="P415" s="245"/>
      <c r="Q415" s="245"/>
      <c r="R415" s="245"/>
      <c r="S415" s="245"/>
      <c r="T415" s="246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47" t="s">
        <v>139</v>
      </c>
      <c r="AU415" s="247" t="s">
        <v>82</v>
      </c>
      <c r="AV415" s="14" t="s">
        <v>133</v>
      </c>
      <c r="AW415" s="14" t="s">
        <v>33</v>
      </c>
      <c r="AX415" s="14" t="s">
        <v>80</v>
      </c>
      <c r="AY415" s="247" t="s">
        <v>125</v>
      </c>
    </row>
    <row r="416" s="2" customFormat="1" ht="16.5" customHeight="1">
      <c r="A416" s="40"/>
      <c r="B416" s="41"/>
      <c r="C416" s="206" t="s">
        <v>598</v>
      </c>
      <c r="D416" s="206" t="s">
        <v>128</v>
      </c>
      <c r="E416" s="207" t="s">
        <v>599</v>
      </c>
      <c r="F416" s="208" t="s">
        <v>600</v>
      </c>
      <c r="G416" s="209" t="s">
        <v>150</v>
      </c>
      <c r="H416" s="210">
        <v>324.44</v>
      </c>
      <c r="I416" s="211"/>
      <c r="J416" s="212">
        <f>ROUND(I416*H416,2)</f>
        <v>0</v>
      </c>
      <c r="K416" s="208" t="s">
        <v>165</v>
      </c>
      <c r="L416" s="46"/>
      <c r="M416" s="213" t="s">
        <v>19</v>
      </c>
      <c r="N416" s="214" t="s">
        <v>43</v>
      </c>
      <c r="O416" s="86"/>
      <c r="P416" s="215">
        <f>O416*H416</f>
        <v>0</v>
      </c>
      <c r="Q416" s="215">
        <v>0.00010000000000000001</v>
      </c>
      <c r="R416" s="215">
        <f>Q416*H416</f>
        <v>0.032444000000000001</v>
      </c>
      <c r="S416" s="215">
        <v>0</v>
      </c>
      <c r="T416" s="216">
        <f>S416*H416</f>
        <v>0</v>
      </c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R416" s="217" t="s">
        <v>240</v>
      </c>
      <c r="AT416" s="217" t="s">
        <v>128</v>
      </c>
      <c r="AU416" s="217" t="s">
        <v>82</v>
      </c>
      <c r="AY416" s="19" t="s">
        <v>125</v>
      </c>
      <c r="BE416" s="218">
        <f>IF(N416="základní",J416,0)</f>
        <v>0</v>
      </c>
      <c r="BF416" s="218">
        <f>IF(N416="snížená",J416,0)</f>
        <v>0</v>
      </c>
      <c r="BG416" s="218">
        <f>IF(N416="zákl. přenesená",J416,0)</f>
        <v>0</v>
      </c>
      <c r="BH416" s="218">
        <f>IF(N416="sníž. přenesená",J416,0)</f>
        <v>0</v>
      </c>
      <c r="BI416" s="218">
        <f>IF(N416="nulová",J416,0)</f>
        <v>0</v>
      </c>
      <c r="BJ416" s="19" t="s">
        <v>80</v>
      </c>
      <c r="BK416" s="218">
        <f>ROUND(I416*H416,2)</f>
        <v>0</v>
      </c>
      <c r="BL416" s="19" t="s">
        <v>240</v>
      </c>
      <c r="BM416" s="217" t="s">
        <v>601</v>
      </c>
    </row>
    <row r="417" s="2" customFormat="1">
      <c r="A417" s="40"/>
      <c r="B417" s="41"/>
      <c r="C417" s="42"/>
      <c r="D417" s="219" t="s">
        <v>135</v>
      </c>
      <c r="E417" s="42"/>
      <c r="F417" s="220" t="s">
        <v>602</v>
      </c>
      <c r="G417" s="42"/>
      <c r="H417" s="42"/>
      <c r="I417" s="221"/>
      <c r="J417" s="42"/>
      <c r="K417" s="42"/>
      <c r="L417" s="46"/>
      <c r="M417" s="222"/>
      <c r="N417" s="223"/>
      <c r="O417" s="86"/>
      <c r="P417" s="86"/>
      <c r="Q417" s="86"/>
      <c r="R417" s="86"/>
      <c r="S417" s="86"/>
      <c r="T417" s="87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T417" s="19" t="s">
        <v>135</v>
      </c>
      <c r="AU417" s="19" t="s">
        <v>82</v>
      </c>
    </row>
    <row r="418" s="13" customFormat="1">
      <c r="A418" s="13"/>
      <c r="B418" s="226"/>
      <c r="C418" s="227"/>
      <c r="D418" s="219" t="s">
        <v>139</v>
      </c>
      <c r="E418" s="228" t="s">
        <v>19</v>
      </c>
      <c r="F418" s="229" t="s">
        <v>603</v>
      </c>
      <c r="G418" s="227"/>
      <c r="H418" s="230">
        <v>187.80000000000001</v>
      </c>
      <c r="I418" s="231"/>
      <c r="J418" s="227"/>
      <c r="K418" s="227"/>
      <c r="L418" s="232"/>
      <c r="M418" s="233"/>
      <c r="N418" s="234"/>
      <c r="O418" s="234"/>
      <c r="P418" s="234"/>
      <c r="Q418" s="234"/>
      <c r="R418" s="234"/>
      <c r="S418" s="234"/>
      <c r="T418" s="235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36" t="s">
        <v>139</v>
      </c>
      <c r="AU418" s="236" t="s">
        <v>82</v>
      </c>
      <c r="AV418" s="13" t="s">
        <v>82</v>
      </c>
      <c r="AW418" s="13" t="s">
        <v>33</v>
      </c>
      <c r="AX418" s="13" t="s">
        <v>72</v>
      </c>
      <c r="AY418" s="236" t="s">
        <v>125</v>
      </c>
    </row>
    <row r="419" s="13" customFormat="1">
      <c r="A419" s="13"/>
      <c r="B419" s="226"/>
      <c r="C419" s="227"/>
      <c r="D419" s="219" t="s">
        <v>139</v>
      </c>
      <c r="E419" s="228" t="s">
        <v>19</v>
      </c>
      <c r="F419" s="229" t="s">
        <v>604</v>
      </c>
      <c r="G419" s="227"/>
      <c r="H419" s="230">
        <v>136.63999999999999</v>
      </c>
      <c r="I419" s="231"/>
      <c r="J419" s="227"/>
      <c r="K419" s="227"/>
      <c r="L419" s="232"/>
      <c r="M419" s="233"/>
      <c r="N419" s="234"/>
      <c r="O419" s="234"/>
      <c r="P419" s="234"/>
      <c r="Q419" s="234"/>
      <c r="R419" s="234"/>
      <c r="S419" s="234"/>
      <c r="T419" s="235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36" t="s">
        <v>139</v>
      </c>
      <c r="AU419" s="236" t="s">
        <v>82</v>
      </c>
      <c r="AV419" s="13" t="s">
        <v>82</v>
      </c>
      <c r="AW419" s="13" t="s">
        <v>33</v>
      </c>
      <c r="AX419" s="13" t="s">
        <v>72</v>
      </c>
      <c r="AY419" s="236" t="s">
        <v>125</v>
      </c>
    </row>
    <row r="420" s="14" customFormat="1">
      <c r="A420" s="14"/>
      <c r="B420" s="237"/>
      <c r="C420" s="238"/>
      <c r="D420" s="219" t="s">
        <v>139</v>
      </c>
      <c r="E420" s="239" t="s">
        <v>19</v>
      </c>
      <c r="F420" s="240" t="s">
        <v>155</v>
      </c>
      <c r="G420" s="238"/>
      <c r="H420" s="241">
        <v>324.44</v>
      </c>
      <c r="I420" s="242"/>
      <c r="J420" s="238"/>
      <c r="K420" s="238"/>
      <c r="L420" s="243"/>
      <c r="M420" s="244"/>
      <c r="N420" s="245"/>
      <c r="O420" s="245"/>
      <c r="P420" s="245"/>
      <c r="Q420" s="245"/>
      <c r="R420" s="245"/>
      <c r="S420" s="245"/>
      <c r="T420" s="246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47" t="s">
        <v>139</v>
      </c>
      <c r="AU420" s="247" t="s">
        <v>82</v>
      </c>
      <c r="AV420" s="14" t="s">
        <v>133</v>
      </c>
      <c r="AW420" s="14" t="s">
        <v>33</v>
      </c>
      <c r="AX420" s="14" t="s">
        <v>80</v>
      </c>
      <c r="AY420" s="247" t="s">
        <v>125</v>
      </c>
    </row>
    <row r="421" s="2" customFormat="1" ht="24.15" customHeight="1">
      <c r="A421" s="40"/>
      <c r="B421" s="41"/>
      <c r="C421" s="206" t="s">
        <v>605</v>
      </c>
      <c r="D421" s="206" t="s">
        <v>128</v>
      </c>
      <c r="E421" s="207" t="s">
        <v>606</v>
      </c>
      <c r="F421" s="208" t="s">
        <v>607</v>
      </c>
      <c r="G421" s="209" t="s">
        <v>150</v>
      </c>
      <c r="H421" s="210">
        <v>162.22</v>
      </c>
      <c r="I421" s="211"/>
      <c r="J421" s="212">
        <f>ROUND(I421*H421,2)</f>
        <v>0</v>
      </c>
      <c r="K421" s="208" t="s">
        <v>132</v>
      </c>
      <c r="L421" s="46"/>
      <c r="M421" s="213" t="s">
        <v>19</v>
      </c>
      <c r="N421" s="214" t="s">
        <v>43</v>
      </c>
      <c r="O421" s="86"/>
      <c r="P421" s="215">
        <f>O421*H421</f>
        <v>0</v>
      </c>
      <c r="Q421" s="215">
        <v>3.0000000000000001E-05</v>
      </c>
      <c r="R421" s="215">
        <f>Q421*H421</f>
        <v>0.0048666000000000004</v>
      </c>
      <c r="S421" s="215">
        <v>0</v>
      </c>
      <c r="T421" s="216">
        <f>S421*H421</f>
        <v>0</v>
      </c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R421" s="217" t="s">
        <v>240</v>
      </c>
      <c r="AT421" s="217" t="s">
        <v>128</v>
      </c>
      <c r="AU421" s="217" t="s">
        <v>82</v>
      </c>
      <c r="AY421" s="19" t="s">
        <v>125</v>
      </c>
      <c r="BE421" s="218">
        <f>IF(N421="základní",J421,0)</f>
        <v>0</v>
      </c>
      <c r="BF421" s="218">
        <f>IF(N421="snížená",J421,0)</f>
        <v>0</v>
      </c>
      <c r="BG421" s="218">
        <f>IF(N421="zákl. přenesená",J421,0)</f>
        <v>0</v>
      </c>
      <c r="BH421" s="218">
        <f>IF(N421="sníž. přenesená",J421,0)</f>
        <v>0</v>
      </c>
      <c r="BI421" s="218">
        <f>IF(N421="nulová",J421,0)</f>
        <v>0</v>
      </c>
      <c r="BJ421" s="19" t="s">
        <v>80</v>
      </c>
      <c r="BK421" s="218">
        <f>ROUND(I421*H421,2)</f>
        <v>0</v>
      </c>
      <c r="BL421" s="19" t="s">
        <v>240</v>
      </c>
      <c r="BM421" s="217" t="s">
        <v>608</v>
      </c>
    </row>
    <row r="422" s="2" customFormat="1">
      <c r="A422" s="40"/>
      <c r="B422" s="41"/>
      <c r="C422" s="42"/>
      <c r="D422" s="219" t="s">
        <v>135</v>
      </c>
      <c r="E422" s="42"/>
      <c r="F422" s="220" t="s">
        <v>609</v>
      </c>
      <c r="G422" s="42"/>
      <c r="H422" s="42"/>
      <c r="I422" s="221"/>
      <c r="J422" s="42"/>
      <c r="K422" s="42"/>
      <c r="L422" s="46"/>
      <c r="M422" s="222"/>
      <c r="N422" s="223"/>
      <c r="O422" s="86"/>
      <c r="P422" s="86"/>
      <c r="Q422" s="86"/>
      <c r="R422" s="86"/>
      <c r="S422" s="86"/>
      <c r="T422" s="87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T422" s="19" t="s">
        <v>135</v>
      </c>
      <c r="AU422" s="19" t="s">
        <v>82</v>
      </c>
    </row>
    <row r="423" s="2" customFormat="1">
      <c r="A423" s="40"/>
      <c r="B423" s="41"/>
      <c r="C423" s="42"/>
      <c r="D423" s="224" t="s">
        <v>137</v>
      </c>
      <c r="E423" s="42"/>
      <c r="F423" s="225" t="s">
        <v>610</v>
      </c>
      <c r="G423" s="42"/>
      <c r="H423" s="42"/>
      <c r="I423" s="221"/>
      <c r="J423" s="42"/>
      <c r="K423" s="42"/>
      <c r="L423" s="46"/>
      <c r="M423" s="222"/>
      <c r="N423" s="223"/>
      <c r="O423" s="86"/>
      <c r="P423" s="86"/>
      <c r="Q423" s="86"/>
      <c r="R423" s="86"/>
      <c r="S423" s="86"/>
      <c r="T423" s="87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T423" s="19" t="s">
        <v>137</v>
      </c>
      <c r="AU423" s="19" t="s">
        <v>82</v>
      </c>
    </row>
    <row r="424" s="13" customFormat="1">
      <c r="A424" s="13"/>
      <c r="B424" s="226"/>
      <c r="C424" s="227"/>
      <c r="D424" s="219" t="s">
        <v>139</v>
      </c>
      <c r="E424" s="228" t="s">
        <v>19</v>
      </c>
      <c r="F424" s="229" t="s">
        <v>205</v>
      </c>
      <c r="G424" s="227"/>
      <c r="H424" s="230">
        <v>93.900000000000006</v>
      </c>
      <c r="I424" s="231"/>
      <c r="J424" s="227"/>
      <c r="K424" s="227"/>
      <c r="L424" s="232"/>
      <c r="M424" s="233"/>
      <c r="N424" s="234"/>
      <c r="O424" s="234"/>
      <c r="P424" s="234"/>
      <c r="Q424" s="234"/>
      <c r="R424" s="234"/>
      <c r="S424" s="234"/>
      <c r="T424" s="235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36" t="s">
        <v>139</v>
      </c>
      <c r="AU424" s="236" t="s">
        <v>82</v>
      </c>
      <c r="AV424" s="13" t="s">
        <v>82</v>
      </c>
      <c r="AW424" s="13" t="s">
        <v>33</v>
      </c>
      <c r="AX424" s="13" t="s">
        <v>72</v>
      </c>
      <c r="AY424" s="236" t="s">
        <v>125</v>
      </c>
    </row>
    <row r="425" s="13" customFormat="1">
      <c r="A425" s="13"/>
      <c r="B425" s="226"/>
      <c r="C425" s="227"/>
      <c r="D425" s="219" t="s">
        <v>139</v>
      </c>
      <c r="E425" s="228" t="s">
        <v>19</v>
      </c>
      <c r="F425" s="229" t="s">
        <v>206</v>
      </c>
      <c r="G425" s="227"/>
      <c r="H425" s="230">
        <v>68.319999999999993</v>
      </c>
      <c r="I425" s="231"/>
      <c r="J425" s="227"/>
      <c r="K425" s="227"/>
      <c r="L425" s="232"/>
      <c r="M425" s="233"/>
      <c r="N425" s="234"/>
      <c r="O425" s="234"/>
      <c r="P425" s="234"/>
      <c r="Q425" s="234"/>
      <c r="R425" s="234"/>
      <c r="S425" s="234"/>
      <c r="T425" s="235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36" t="s">
        <v>139</v>
      </c>
      <c r="AU425" s="236" t="s">
        <v>82</v>
      </c>
      <c r="AV425" s="13" t="s">
        <v>82</v>
      </c>
      <c r="AW425" s="13" t="s">
        <v>33</v>
      </c>
      <c r="AX425" s="13" t="s">
        <v>72</v>
      </c>
      <c r="AY425" s="236" t="s">
        <v>125</v>
      </c>
    </row>
    <row r="426" s="14" customFormat="1">
      <c r="A426" s="14"/>
      <c r="B426" s="237"/>
      <c r="C426" s="238"/>
      <c r="D426" s="219" t="s">
        <v>139</v>
      </c>
      <c r="E426" s="239" t="s">
        <v>19</v>
      </c>
      <c r="F426" s="240" t="s">
        <v>155</v>
      </c>
      <c r="G426" s="238"/>
      <c r="H426" s="241">
        <v>162.22</v>
      </c>
      <c r="I426" s="242"/>
      <c r="J426" s="238"/>
      <c r="K426" s="238"/>
      <c r="L426" s="243"/>
      <c r="M426" s="244"/>
      <c r="N426" s="245"/>
      <c r="O426" s="245"/>
      <c r="P426" s="245"/>
      <c r="Q426" s="245"/>
      <c r="R426" s="245"/>
      <c r="S426" s="245"/>
      <c r="T426" s="246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47" t="s">
        <v>139</v>
      </c>
      <c r="AU426" s="247" t="s">
        <v>82</v>
      </c>
      <c r="AV426" s="14" t="s">
        <v>133</v>
      </c>
      <c r="AW426" s="14" t="s">
        <v>33</v>
      </c>
      <c r="AX426" s="14" t="s">
        <v>80</v>
      </c>
      <c r="AY426" s="247" t="s">
        <v>125</v>
      </c>
    </row>
    <row r="427" s="2" customFormat="1" ht="16.5" customHeight="1">
      <c r="A427" s="40"/>
      <c r="B427" s="41"/>
      <c r="C427" s="206" t="s">
        <v>611</v>
      </c>
      <c r="D427" s="206" t="s">
        <v>128</v>
      </c>
      <c r="E427" s="207" t="s">
        <v>612</v>
      </c>
      <c r="F427" s="208" t="s">
        <v>613</v>
      </c>
      <c r="G427" s="209" t="s">
        <v>224</v>
      </c>
      <c r="H427" s="210">
        <v>58</v>
      </c>
      <c r="I427" s="211"/>
      <c r="J427" s="212">
        <f>ROUND(I427*H427,2)</f>
        <v>0</v>
      </c>
      <c r="K427" s="208" t="s">
        <v>132</v>
      </c>
      <c r="L427" s="46"/>
      <c r="M427" s="213" t="s">
        <v>19</v>
      </c>
      <c r="N427" s="214" t="s">
        <v>43</v>
      </c>
      <c r="O427" s="86"/>
      <c r="P427" s="215">
        <f>O427*H427</f>
        <v>0</v>
      </c>
      <c r="Q427" s="215">
        <v>0.00021000000000000001</v>
      </c>
      <c r="R427" s="215">
        <f>Q427*H427</f>
        <v>0.01218</v>
      </c>
      <c r="S427" s="215">
        <v>0</v>
      </c>
      <c r="T427" s="216">
        <f>S427*H427</f>
        <v>0</v>
      </c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R427" s="217" t="s">
        <v>240</v>
      </c>
      <c r="AT427" s="217" t="s">
        <v>128</v>
      </c>
      <c r="AU427" s="217" t="s">
        <v>82</v>
      </c>
      <c r="AY427" s="19" t="s">
        <v>125</v>
      </c>
      <c r="BE427" s="218">
        <f>IF(N427="základní",J427,0)</f>
        <v>0</v>
      </c>
      <c r="BF427" s="218">
        <f>IF(N427="snížená",J427,0)</f>
        <v>0</v>
      </c>
      <c r="BG427" s="218">
        <f>IF(N427="zákl. přenesená",J427,0)</f>
        <v>0</v>
      </c>
      <c r="BH427" s="218">
        <f>IF(N427="sníž. přenesená",J427,0)</f>
        <v>0</v>
      </c>
      <c r="BI427" s="218">
        <f>IF(N427="nulová",J427,0)</f>
        <v>0</v>
      </c>
      <c r="BJ427" s="19" t="s">
        <v>80</v>
      </c>
      <c r="BK427" s="218">
        <f>ROUND(I427*H427,2)</f>
        <v>0</v>
      </c>
      <c r="BL427" s="19" t="s">
        <v>240</v>
      </c>
      <c r="BM427" s="217" t="s">
        <v>614</v>
      </c>
    </row>
    <row r="428" s="2" customFormat="1">
      <c r="A428" s="40"/>
      <c r="B428" s="41"/>
      <c r="C428" s="42"/>
      <c r="D428" s="219" t="s">
        <v>135</v>
      </c>
      <c r="E428" s="42"/>
      <c r="F428" s="220" t="s">
        <v>615</v>
      </c>
      <c r="G428" s="42"/>
      <c r="H428" s="42"/>
      <c r="I428" s="221"/>
      <c r="J428" s="42"/>
      <c r="K428" s="42"/>
      <c r="L428" s="46"/>
      <c r="M428" s="222"/>
      <c r="N428" s="223"/>
      <c r="O428" s="86"/>
      <c r="P428" s="86"/>
      <c r="Q428" s="86"/>
      <c r="R428" s="86"/>
      <c r="S428" s="86"/>
      <c r="T428" s="87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T428" s="19" t="s">
        <v>135</v>
      </c>
      <c r="AU428" s="19" t="s">
        <v>82</v>
      </c>
    </row>
    <row r="429" s="2" customFormat="1">
      <c r="A429" s="40"/>
      <c r="B429" s="41"/>
      <c r="C429" s="42"/>
      <c r="D429" s="224" t="s">
        <v>137</v>
      </c>
      <c r="E429" s="42"/>
      <c r="F429" s="225" t="s">
        <v>616</v>
      </c>
      <c r="G429" s="42"/>
      <c r="H429" s="42"/>
      <c r="I429" s="221"/>
      <c r="J429" s="42"/>
      <c r="K429" s="42"/>
      <c r="L429" s="46"/>
      <c r="M429" s="222"/>
      <c r="N429" s="223"/>
      <c r="O429" s="86"/>
      <c r="P429" s="86"/>
      <c r="Q429" s="86"/>
      <c r="R429" s="86"/>
      <c r="S429" s="86"/>
      <c r="T429" s="87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T429" s="19" t="s">
        <v>137</v>
      </c>
      <c r="AU429" s="19" t="s">
        <v>82</v>
      </c>
    </row>
    <row r="430" s="13" customFormat="1">
      <c r="A430" s="13"/>
      <c r="B430" s="226"/>
      <c r="C430" s="227"/>
      <c r="D430" s="219" t="s">
        <v>139</v>
      </c>
      <c r="E430" s="228" t="s">
        <v>19</v>
      </c>
      <c r="F430" s="229" t="s">
        <v>389</v>
      </c>
      <c r="G430" s="227"/>
      <c r="H430" s="230">
        <v>30</v>
      </c>
      <c r="I430" s="231"/>
      <c r="J430" s="227"/>
      <c r="K430" s="227"/>
      <c r="L430" s="232"/>
      <c r="M430" s="233"/>
      <c r="N430" s="234"/>
      <c r="O430" s="234"/>
      <c r="P430" s="234"/>
      <c r="Q430" s="234"/>
      <c r="R430" s="234"/>
      <c r="S430" s="234"/>
      <c r="T430" s="235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36" t="s">
        <v>139</v>
      </c>
      <c r="AU430" s="236" t="s">
        <v>82</v>
      </c>
      <c r="AV430" s="13" t="s">
        <v>82</v>
      </c>
      <c r="AW430" s="13" t="s">
        <v>33</v>
      </c>
      <c r="AX430" s="13" t="s">
        <v>72</v>
      </c>
      <c r="AY430" s="236" t="s">
        <v>125</v>
      </c>
    </row>
    <row r="431" s="13" customFormat="1">
      <c r="A431" s="13"/>
      <c r="B431" s="226"/>
      <c r="C431" s="227"/>
      <c r="D431" s="219" t="s">
        <v>139</v>
      </c>
      <c r="E431" s="228" t="s">
        <v>19</v>
      </c>
      <c r="F431" s="229" t="s">
        <v>617</v>
      </c>
      <c r="G431" s="227"/>
      <c r="H431" s="230">
        <v>28</v>
      </c>
      <c r="I431" s="231"/>
      <c r="J431" s="227"/>
      <c r="K431" s="227"/>
      <c r="L431" s="232"/>
      <c r="M431" s="233"/>
      <c r="N431" s="234"/>
      <c r="O431" s="234"/>
      <c r="P431" s="234"/>
      <c r="Q431" s="234"/>
      <c r="R431" s="234"/>
      <c r="S431" s="234"/>
      <c r="T431" s="235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36" t="s">
        <v>139</v>
      </c>
      <c r="AU431" s="236" t="s">
        <v>82</v>
      </c>
      <c r="AV431" s="13" t="s">
        <v>82</v>
      </c>
      <c r="AW431" s="13" t="s">
        <v>33</v>
      </c>
      <c r="AX431" s="13" t="s">
        <v>72</v>
      </c>
      <c r="AY431" s="236" t="s">
        <v>125</v>
      </c>
    </row>
    <row r="432" s="14" customFormat="1">
      <c r="A432" s="14"/>
      <c r="B432" s="237"/>
      <c r="C432" s="238"/>
      <c r="D432" s="219" t="s">
        <v>139</v>
      </c>
      <c r="E432" s="239" t="s">
        <v>19</v>
      </c>
      <c r="F432" s="240" t="s">
        <v>155</v>
      </c>
      <c r="G432" s="238"/>
      <c r="H432" s="241">
        <v>58</v>
      </c>
      <c r="I432" s="242"/>
      <c r="J432" s="238"/>
      <c r="K432" s="238"/>
      <c r="L432" s="243"/>
      <c r="M432" s="244"/>
      <c r="N432" s="245"/>
      <c r="O432" s="245"/>
      <c r="P432" s="245"/>
      <c r="Q432" s="245"/>
      <c r="R432" s="245"/>
      <c r="S432" s="245"/>
      <c r="T432" s="246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47" t="s">
        <v>139</v>
      </c>
      <c r="AU432" s="247" t="s">
        <v>82</v>
      </c>
      <c r="AV432" s="14" t="s">
        <v>133</v>
      </c>
      <c r="AW432" s="14" t="s">
        <v>33</v>
      </c>
      <c r="AX432" s="14" t="s">
        <v>80</v>
      </c>
      <c r="AY432" s="247" t="s">
        <v>125</v>
      </c>
    </row>
    <row r="433" s="2" customFormat="1" ht="16.5" customHeight="1">
      <c r="A433" s="40"/>
      <c r="B433" s="41"/>
      <c r="C433" s="206" t="s">
        <v>618</v>
      </c>
      <c r="D433" s="206" t="s">
        <v>128</v>
      </c>
      <c r="E433" s="207" t="s">
        <v>619</v>
      </c>
      <c r="F433" s="208" t="s">
        <v>620</v>
      </c>
      <c r="G433" s="209" t="s">
        <v>224</v>
      </c>
      <c r="H433" s="210">
        <v>43</v>
      </c>
      <c r="I433" s="211"/>
      <c r="J433" s="212">
        <f>ROUND(I433*H433,2)</f>
        <v>0</v>
      </c>
      <c r="K433" s="208" t="s">
        <v>132</v>
      </c>
      <c r="L433" s="46"/>
      <c r="M433" s="213" t="s">
        <v>19</v>
      </c>
      <c r="N433" s="214" t="s">
        <v>43</v>
      </c>
      <c r="O433" s="86"/>
      <c r="P433" s="215">
        <f>O433*H433</f>
        <v>0</v>
      </c>
      <c r="Q433" s="215">
        <v>0.00020000000000000001</v>
      </c>
      <c r="R433" s="215">
        <f>Q433*H433</f>
        <v>0.0086</v>
      </c>
      <c r="S433" s="215">
        <v>0</v>
      </c>
      <c r="T433" s="216">
        <f>S433*H433</f>
        <v>0</v>
      </c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R433" s="217" t="s">
        <v>240</v>
      </c>
      <c r="AT433" s="217" t="s">
        <v>128</v>
      </c>
      <c r="AU433" s="217" t="s">
        <v>82</v>
      </c>
      <c r="AY433" s="19" t="s">
        <v>125</v>
      </c>
      <c r="BE433" s="218">
        <f>IF(N433="základní",J433,0)</f>
        <v>0</v>
      </c>
      <c r="BF433" s="218">
        <f>IF(N433="snížená",J433,0)</f>
        <v>0</v>
      </c>
      <c r="BG433" s="218">
        <f>IF(N433="zákl. přenesená",J433,0)</f>
        <v>0</v>
      </c>
      <c r="BH433" s="218">
        <f>IF(N433="sníž. přenesená",J433,0)</f>
        <v>0</v>
      </c>
      <c r="BI433" s="218">
        <f>IF(N433="nulová",J433,0)</f>
        <v>0</v>
      </c>
      <c r="BJ433" s="19" t="s">
        <v>80</v>
      </c>
      <c r="BK433" s="218">
        <f>ROUND(I433*H433,2)</f>
        <v>0</v>
      </c>
      <c r="BL433" s="19" t="s">
        <v>240</v>
      </c>
      <c r="BM433" s="217" t="s">
        <v>621</v>
      </c>
    </row>
    <row r="434" s="2" customFormat="1">
      <c r="A434" s="40"/>
      <c r="B434" s="41"/>
      <c r="C434" s="42"/>
      <c r="D434" s="219" t="s">
        <v>135</v>
      </c>
      <c r="E434" s="42"/>
      <c r="F434" s="220" t="s">
        <v>622</v>
      </c>
      <c r="G434" s="42"/>
      <c r="H434" s="42"/>
      <c r="I434" s="221"/>
      <c r="J434" s="42"/>
      <c r="K434" s="42"/>
      <c r="L434" s="46"/>
      <c r="M434" s="222"/>
      <c r="N434" s="223"/>
      <c r="O434" s="86"/>
      <c r="P434" s="86"/>
      <c r="Q434" s="86"/>
      <c r="R434" s="86"/>
      <c r="S434" s="86"/>
      <c r="T434" s="87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T434" s="19" t="s">
        <v>135</v>
      </c>
      <c r="AU434" s="19" t="s">
        <v>82</v>
      </c>
    </row>
    <row r="435" s="2" customFormat="1">
      <c r="A435" s="40"/>
      <c r="B435" s="41"/>
      <c r="C435" s="42"/>
      <c r="D435" s="224" t="s">
        <v>137</v>
      </c>
      <c r="E435" s="42"/>
      <c r="F435" s="225" t="s">
        <v>623</v>
      </c>
      <c r="G435" s="42"/>
      <c r="H435" s="42"/>
      <c r="I435" s="221"/>
      <c r="J435" s="42"/>
      <c r="K435" s="42"/>
      <c r="L435" s="46"/>
      <c r="M435" s="222"/>
      <c r="N435" s="223"/>
      <c r="O435" s="86"/>
      <c r="P435" s="86"/>
      <c r="Q435" s="86"/>
      <c r="R435" s="86"/>
      <c r="S435" s="86"/>
      <c r="T435" s="87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T435" s="19" t="s">
        <v>137</v>
      </c>
      <c r="AU435" s="19" t="s">
        <v>82</v>
      </c>
    </row>
    <row r="436" s="13" customFormat="1">
      <c r="A436" s="13"/>
      <c r="B436" s="226"/>
      <c r="C436" s="227"/>
      <c r="D436" s="219" t="s">
        <v>139</v>
      </c>
      <c r="E436" s="228" t="s">
        <v>19</v>
      </c>
      <c r="F436" s="229" t="s">
        <v>395</v>
      </c>
      <c r="G436" s="227"/>
      <c r="H436" s="230">
        <v>15</v>
      </c>
      <c r="I436" s="231"/>
      <c r="J436" s="227"/>
      <c r="K436" s="227"/>
      <c r="L436" s="232"/>
      <c r="M436" s="233"/>
      <c r="N436" s="234"/>
      <c r="O436" s="234"/>
      <c r="P436" s="234"/>
      <c r="Q436" s="234"/>
      <c r="R436" s="234"/>
      <c r="S436" s="234"/>
      <c r="T436" s="235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36" t="s">
        <v>139</v>
      </c>
      <c r="AU436" s="236" t="s">
        <v>82</v>
      </c>
      <c r="AV436" s="13" t="s">
        <v>82</v>
      </c>
      <c r="AW436" s="13" t="s">
        <v>33</v>
      </c>
      <c r="AX436" s="13" t="s">
        <v>72</v>
      </c>
      <c r="AY436" s="236" t="s">
        <v>125</v>
      </c>
    </row>
    <row r="437" s="13" customFormat="1">
      <c r="A437" s="13"/>
      <c r="B437" s="226"/>
      <c r="C437" s="227"/>
      <c r="D437" s="219" t="s">
        <v>139</v>
      </c>
      <c r="E437" s="228" t="s">
        <v>19</v>
      </c>
      <c r="F437" s="229" t="s">
        <v>617</v>
      </c>
      <c r="G437" s="227"/>
      <c r="H437" s="230">
        <v>28</v>
      </c>
      <c r="I437" s="231"/>
      <c r="J437" s="227"/>
      <c r="K437" s="227"/>
      <c r="L437" s="232"/>
      <c r="M437" s="233"/>
      <c r="N437" s="234"/>
      <c r="O437" s="234"/>
      <c r="P437" s="234"/>
      <c r="Q437" s="234"/>
      <c r="R437" s="234"/>
      <c r="S437" s="234"/>
      <c r="T437" s="235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36" t="s">
        <v>139</v>
      </c>
      <c r="AU437" s="236" t="s">
        <v>82</v>
      </c>
      <c r="AV437" s="13" t="s">
        <v>82</v>
      </c>
      <c r="AW437" s="13" t="s">
        <v>33</v>
      </c>
      <c r="AX437" s="13" t="s">
        <v>72</v>
      </c>
      <c r="AY437" s="236" t="s">
        <v>125</v>
      </c>
    </row>
    <row r="438" s="14" customFormat="1">
      <c r="A438" s="14"/>
      <c r="B438" s="237"/>
      <c r="C438" s="238"/>
      <c r="D438" s="219" t="s">
        <v>139</v>
      </c>
      <c r="E438" s="239" t="s">
        <v>19</v>
      </c>
      <c r="F438" s="240" t="s">
        <v>155</v>
      </c>
      <c r="G438" s="238"/>
      <c r="H438" s="241">
        <v>43</v>
      </c>
      <c r="I438" s="242"/>
      <c r="J438" s="238"/>
      <c r="K438" s="238"/>
      <c r="L438" s="243"/>
      <c r="M438" s="244"/>
      <c r="N438" s="245"/>
      <c r="O438" s="245"/>
      <c r="P438" s="245"/>
      <c r="Q438" s="245"/>
      <c r="R438" s="245"/>
      <c r="S438" s="245"/>
      <c r="T438" s="246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47" t="s">
        <v>139</v>
      </c>
      <c r="AU438" s="247" t="s">
        <v>82</v>
      </c>
      <c r="AV438" s="14" t="s">
        <v>133</v>
      </c>
      <c r="AW438" s="14" t="s">
        <v>33</v>
      </c>
      <c r="AX438" s="14" t="s">
        <v>80</v>
      </c>
      <c r="AY438" s="247" t="s">
        <v>125</v>
      </c>
    </row>
    <row r="439" s="2" customFormat="1" ht="16.5" customHeight="1">
      <c r="A439" s="40"/>
      <c r="B439" s="41"/>
      <c r="C439" s="206" t="s">
        <v>624</v>
      </c>
      <c r="D439" s="206" t="s">
        <v>128</v>
      </c>
      <c r="E439" s="207" t="s">
        <v>625</v>
      </c>
      <c r="F439" s="208" t="s">
        <v>626</v>
      </c>
      <c r="G439" s="209" t="s">
        <v>150</v>
      </c>
      <c r="H439" s="210">
        <v>162.22</v>
      </c>
      <c r="I439" s="211"/>
      <c r="J439" s="212">
        <f>ROUND(I439*H439,2)</f>
        <v>0</v>
      </c>
      <c r="K439" s="208" t="s">
        <v>132</v>
      </c>
      <c r="L439" s="46"/>
      <c r="M439" s="213" t="s">
        <v>19</v>
      </c>
      <c r="N439" s="214" t="s">
        <v>43</v>
      </c>
      <c r="O439" s="86"/>
      <c r="P439" s="215">
        <f>O439*H439</f>
        <v>0</v>
      </c>
      <c r="Q439" s="215">
        <v>0.00142</v>
      </c>
      <c r="R439" s="215">
        <f>Q439*H439</f>
        <v>0.23035240000000001</v>
      </c>
      <c r="S439" s="215">
        <v>0</v>
      </c>
      <c r="T439" s="216">
        <f>S439*H439</f>
        <v>0</v>
      </c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R439" s="217" t="s">
        <v>240</v>
      </c>
      <c r="AT439" s="217" t="s">
        <v>128</v>
      </c>
      <c r="AU439" s="217" t="s">
        <v>82</v>
      </c>
      <c r="AY439" s="19" t="s">
        <v>125</v>
      </c>
      <c r="BE439" s="218">
        <f>IF(N439="základní",J439,0)</f>
        <v>0</v>
      </c>
      <c r="BF439" s="218">
        <f>IF(N439="snížená",J439,0)</f>
        <v>0</v>
      </c>
      <c r="BG439" s="218">
        <f>IF(N439="zákl. přenesená",J439,0)</f>
        <v>0</v>
      </c>
      <c r="BH439" s="218">
        <f>IF(N439="sníž. přenesená",J439,0)</f>
        <v>0</v>
      </c>
      <c r="BI439" s="218">
        <f>IF(N439="nulová",J439,0)</f>
        <v>0</v>
      </c>
      <c r="BJ439" s="19" t="s">
        <v>80</v>
      </c>
      <c r="BK439" s="218">
        <f>ROUND(I439*H439,2)</f>
        <v>0</v>
      </c>
      <c r="BL439" s="19" t="s">
        <v>240</v>
      </c>
      <c r="BM439" s="217" t="s">
        <v>627</v>
      </c>
    </row>
    <row r="440" s="2" customFormat="1">
      <c r="A440" s="40"/>
      <c r="B440" s="41"/>
      <c r="C440" s="42"/>
      <c r="D440" s="219" t="s">
        <v>135</v>
      </c>
      <c r="E440" s="42"/>
      <c r="F440" s="220" t="s">
        <v>628</v>
      </c>
      <c r="G440" s="42"/>
      <c r="H440" s="42"/>
      <c r="I440" s="221"/>
      <c r="J440" s="42"/>
      <c r="K440" s="42"/>
      <c r="L440" s="46"/>
      <c r="M440" s="222"/>
      <c r="N440" s="223"/>
      <c r="O440" s="86"/>
      <c r="P440" s="86"/>
      <c r="Q440" s="86"/>
      <c r="R440" s="86"/>
      <c r="S440" s="86"/>
      <c r="T440" s="87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T440" s="19" t="s">
        <v>135</v>
      </c>
      <c r="AU440" s="19" t="s">
        <v>82</v>
      </c>
    </row>
    <row r="441" s="2" customFormat="1">
      <c r="A441" s="40"/>
      <c r="B441" s="41"/>
      <c r="C441" s="42"/>
      <c r="D441" s="224" t="s">
        <v>137</v>
      </c>
      <c r="E441" s="42"/>
      <c r="F441" s="225" t="s">
        <v>629</v>
      </c>
      <c r="G441" s="42"/>
      <c r="H441" s="42"/>
      <c r="I441" s="221"/>
      <c r="J441" s="42"/>
      <c r="K441" s="42"/>
      <c r="L441" s="46"/>
      <c r="M441" s="222"/>
      <c r="N441" s="223"/>
      <c r="O441" s="86"/>
      <c r="P441" s="86"/>
      <c r="Q441" s="86"/>
      <c r="R441" s="86"/>
      <c r="S441" s="86"/>
      <c r="T441" s="87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T441" s="19" t="s">
        <v>137</v>
      </c>
      <c r="AU441" s="19" t="s">
        <v>82</v>
      </c>
    </row>
    <row r="442" s="13" customFormat="1">
      <c r="A442" s="13"/>
      <c r="B442" s="226"/>
      <c r="C442" s="227"/>
      <c r="D442" s="219" t="s">
        <v>139</v>
      </c>
      <c r="E442" s="228" t="s">
        <v>19</v>
      </c>
      <c r="F442" s="229" t="s">
        <v>205</v>
      </c>
      <c r="G442" s="227"/>
      <c r="H442" s="230">
        <v>93.900000000000006</v>
      </c>
      <c r="I442" s="231"/>
      <c r="J442" s="227"/>
      <c r="K442" s="227"/>
      <c r="L442" s="232"/>
      <c r="M442" s="233"/>
      <c r="N442" s="234"/>
      <c r="O442" s="234"/>
      <c r="P442" s="234"/>
      <c r="Q442" s="234"/>
      <c r="R442" s="234"/>
      <c r="S442" s="234"/>
      <c r="T442" s="235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36" t="s">
        <v>139</v>
      </c>
      <c r="AU442" s="236" t="s">
        <v>82</v>
      </c>
      <c r="AV442" s="13" t="s">
        <v>82</v>
      </c>
      <c r="AW442" s="13" t="s">
        <v>33</v>
      </c>
      <c r="AX442" s="13" t="s">
        <v>72</v>
      </c>
      <c r="AY442" s="236" t="s">
        <v>125</v>
      </c>
    </row>
    <row r="443" s="13" customFormat="1">
      <c r="A443" s="13"/>
      <c r="B443" s="226"/>
      <c r="C443" s="227"/>
      <c r="D443" s="219" t="s">
        <v>139</v>
      </c>
      <c r="E443" s="228" t="s">
        <v>19</v>
      </c>
      <c r="F443" s="229" t="s">
        <v>206</v>
      </c>
      <c r="G443" s="227"/>
      <c r="H443" s="230">
        <v>68.319999999999993</v>
      </c>
      <c r="I443" s="231"/>
      <c r="J443" s="227"/>
      <c r="K443" s="227"/>
      <c r="L443" s="232"/>
      <c r="M443" s="233"/>
      <c r="N443" s="234"/>
      <c r="O443" s="234"/>
      <c r="P443" s="234"/>
      <c r="Q443" s="234"/>
      <c r="R443" s="234"/>
      <c r="S443" s="234"/>
      <c r="T443" s="235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36" t="s">
        <v>139</v>
      </c>
      <c r="AU443" s="236" t="s">
        <v>82</v>
      </c>
      <c r="AV443" s="13" t="s">
        <v>82</v>
      </c>
      <c r="AW443" s="13" t="s">
        <v>33</v>
      </c>
      <c r="AX443" s="13" t="s">
        <v>72</v>
      </c>
      <c r="AY443" s="236" t="s">
        <v>125</v>
      </c>
    </row>
    <row r="444" s="14" customFormat="1">
      <c r="A444" s="14"/>
      <c r="B444" s="237"/>
      <c r="C444" s="238"/>
      <c r="D444" s="219" t="s">
        <v>139</v>
      </c>
      <c r="E444" s="239" t="s">
        <v>19</v>
      </c>
      <c r="F444" s="240" t="s">
        <v>155</v>
      </c>
      <c r="G444" s="238"/>
      <c r="H444" s="241">
        <v>162.22</v>
      </c>
      <c r="I444" s="242"/>
      <c r="J444" s="238"/>
      <c r="K444" s="238"/>
      <c r="L444" s="243"/>
      <c r="M444" s="244"/>
      <c r="N444" s="245"/>
      <c r="O444" s="245"/>
      <c r="P444" s="245"/>
      <c r="Q444" s="245"/>
      <c r="R444" s="245"/>
      <c r="S444" s="245"/>
      <c r="T444" s="246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47" t="s">
        <v>139</v>
      </c>
      <c r="AU444" s="247" t="s">
        <v>82</v>
      </c>
      <c r="AV444" s="14" t="s">
        <v>133</v>
      </c>
      <c r="AW444" s="14" t="s">
        <v>33</v>
      </c>
      <c r="AX444" s="14" t="s">
        <v>80</v>
      </c>
      <c r="AY444" s="247" t="s">
        <v>125</v>
      </c>
    </row>
    <row r="445" s="2" customFormat="1" ht="24.15" customHeight="1">
      <c r="A445" s="40"/>
      <c r="B445" s="41"/>
      <c r="C445" s="206" t="s">
        <v>630</v>
      </c>
      <c r="D445" s="206" t="s">
        <v>128</v>
      </c>
      <c r="E445" s="207" t="s">
        <v>631</v>
      </c>
      <c r="F445" s="208" t="s">
        <v>632</v>
      </c>
      <c r="G445" s="209" t="s">
        <v>150</v>
      </c>
      <c r="H445" s="210">
        <v>111.5</v>
      </c>
      <c r="I445" s="211"/>
      <c r="J445" s="212">
        <f>ROUND(I445*H445,2)</f>
        <v>0</v>
      </c>
      <c r="K445" s="208" t="s">
        <v>132</v>
      </c>
      <c r="L445" s="46"/>
      <c r="M445" s="213" t="s">
        <v>19</v>
      </c>
      <c r="N445" s="214" t="s">
        <v>43</v>
      </c>
      <c r="O445" s="86"/>
      <c r="P445" s="215">
        <f>O445*H445</f>
        <v>0</v>
      </c>
      <c r="Q445" s="215">
        <v>0.0014300000000000001</v>
      </c>
      <c r="R445" s="215">
        <f>Q445*H445</f>
        <v>0.159445</v>
      </c>
      <c r="S445" s="215">
        <v>0</v>
      </c>
      <c r="T445" s="216">
        <f>S445*H445</f>
        <v>0</v>
      </c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R445" s="217" t="s">
        <v>240</v>
      </c>
      <c r="AT445" s="217" t="s">
        <v>128</v>
      </c>
      <c r="AU445" s="217" t="s">
        <v>82</v>
      </c>
      <c r="AY445" s="19" t="s">
        <v>125</v>
      </c>
      <c r="BE445" s="218">
        <f>IF(N445="základní",J445,0)</f>
        <v>0</v>
      </c>
      <c r="BF445" s="218">
        <f>IF(N445="snížená",J445,0)</f>
        <v>0</v>
      </c>
      <c r="BG445" s="218">
        <f>IF(N445="zákl. přenesená",J445,0)</f>
        <v>0</v>
      </c>
      <c r="BH445" s="218">
        <f>IF(N445="sníž. přenesená",J445,0)</f>
        <v>0</v>
      </c>
      <c r="BI445" s="218">
        <f>IF(N445="nulová",J445,0)</f>
        <v>0</v>
      </c>
      <c r="BJ445" s="19" t="s">
        <v>80</v>
      </c>
      <c r="BK445" s="218">
        <f>ROUND(I445*H445,2)</f>
        <v>0</v>
      </c>
      <c r="BL445" s="19" t="s">
        <v>240</v>
      </c>
      <c r="BM445" s="217" t="s">
        <v>633</v>
      </c>
    </row>
    <row r="446" s="2" customFormat="1">
      <c r="A446" s="40"/>
      <c r="B446" s="41"/>
      <c r="C446" s="42"/>
      <c r="D446" s="219" t="s">
        <v>135</v>
      </c>
      <c r="E446" s="42"/>
      <c r="F446" s="220" t="s">
        <v>634</v>
      </c>
      <c r="G446" s="42"/>
      <c r="H446" s="42"/>
      <c r="I446" s="221"/>
      <c r="J446" s="42"/>
      <c r="K446" s="42"/>
      <c r="L446" s="46"/>
      <c r="M446" s="222"/>
      <c r="N446" s="223"/>
      <c r="O446" s="86"/>
      <c r="P446" s="86"/>
      <c r="Q446" s="86"/>
      <c r="R446" s="86"/>
      <c r="S446" s="86"/>
      <c r="T446" s="87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T446" s="19" t="s">
        <v>135</v>
      </c>
      <c r="AU446" s="19" t="s">
        <v>82</v>
      </c>
    </row>
    <row r="447" s="2" customFormat="1">
      <c r="A447" s="40"/>
      <c r="B447" s="41"/>
      <c r="C447" s="42"/>
      <c r="D447" s="224" t="s">
        <v>137</v>
      </c>
      <c r="E447" s="42"/>
      <c r="F447" s="225" t="s">
        <v>635</v>
      </c>
      <c r="G447" s="42"/>
      <c r="H447" s="42"/>
      <c r="I447" s="221"/>
      <c r="J447" s="42"/>
      <c r="K447" s="42"/>
      <c r="L447" s="46"/>
      <c r="M447" s="222"/>
      <c r="N447" s="223"/>
      <c r="O447" s="86"/>
      <c r="P447" s="86"/>
      <c r="Q447" s="86"/>
      <c r="R447" s="86"/>
      <c r="S447" s="86"/>
      <c r="T447" s="87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T447" s="19" t="s">
        <v>137</v>
      </c>
      <c r="AU447" s="19" t="s">
        <v>82</v>
      </c>
    </row>
    <row r="448" s="15" customFormat="1">
      <c r="A448" s="15"/>
      <c r="B448" s="248"/>
      <c r="C448" s="249"/>
      <c r="D448" s="219" t="s">
        <v>139</v>
      </c>
      <c r="E448" s="250" t="s">
        <v>19</v>
      </c>
      <c r="F448" s="251" t="s">
        <v>636</v>
      </c>
      <c r="G448" s="249"/>
      <c r="H448" s="250" t="s">
        <v>19</v>
      </c>
      <c r="I448" s="252"/>
      <c r="J448" s="249"/>
      <c r="K448" s="249"/>
      <c r="L448" s="253"/>
      <c r="M448" s="254"/>
      <c r="N448" s="255"/>
      <c r="O448" s="255"/>
      <c r="P448" s="255"/>
      <c r="Q448" s="255"/>
      <c r="R448" s="255"/>
      <c r="S448" s="255"/>
      <c r="T448" s="256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T448" s="257" t="s">
        <v>139</v>
      </c>
      <c r="AU448" s="257" t="s">
        <v>82</v>
      </c>
      <c r="AV448" s="15" t="s">
        <v>80</v>
      </c>
      <c r="AW448" s="15" t="s">
        <v>33</v>
      </c>
      <c r="AX448" s="15" t="s">
        <v>72</v>
      </c>
      <c r="AY448" s="257" t="s">
        <v>125</v>
      </c>
    </row>
    <row r="449" s="13" customFormat="1">
      <c r="A449" s="13"/>
      <c r="B449" s="226"/>
      <c r="C449" s="227"/>
      <c r="D449" s="219" t="s">
        <v>139</v>
      </c>
      <c r="E449" s="228" t="s">
        <v>19</v>
      </c>
      <c r="F449" s="229" t="s">
        <v>382</v>
      </c>
      <c r="G449" s="227"/>
      <c r="H449" s="230">
        <v>55.5</v>
      </c>
      <c r="I449" s="231"/>
      <c r="J449" s="227"/>
      <c r="K449" s="227"/>
      <c r="L449" s="232"/>
      <c r="M449" s="233"/>
      <c r="N449" s="234"/>
      <c r="O449" s="234"/>
      <c r="P449" s="234"/>
      <c r="Q449" s="234"/>
      <c r="R449" s="234"/>
      <c r="S449" s="234"/>
      <c r="T449" s="235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36" t="s">
        <v>139</v>
      </c>
      <c r="AU449" s="236" t="s">
        <v>82</v>
      </c>
      <c r="AV449" s="13" t="s">
        <v>82</v>
      </c>
      <c r="AW449" s="13" t="s">
        <v>33</v>
      </c>
      <c r="AX449" s="13" t="s">
        <v>72</v>
      </c>
      <c r="AY449" s="236" t="s">
        <v>125</v>
      </c>
    </row>
    <row r="450" s="13" customFormat="1">
      <c r="A450" s="13"/>
      <c r="B450" s="226"/>
      <c r="C450" s="227"/>
      <c r="D450" s="219" t="s">
        <v>139</v>
      </c>
      <c r="E450" s="228" t="s">
        <v>19</v>
      </c>
      <c r="F450" s="229" t="s">
        <v>383</v>
      </c>
      <c r="G450" s="227"/>
      <c r="H450" s="230">
        <v>56</v>
      </c>
      <c r="I450" s="231"/>
      <c r="J450" s="227"/>
      <c r="K450" s="227"/>
      <c r="L450" s="232"/>
      <c r="M450" s="233"/>
      <c r="N450" s="234"/>
      <c r="O450" s="234"/>
      <c r="P450" s="234"/>
      <c r="Q450" s="234"/>
      <c r="R450" s="234"/>
      <c r="S450" s="234"/>
      <c r="T450" s="235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36" t="s">
        <v>139</v>
      </c>
      <c r="AU450" s="236" t="s">
        <v>82</v>
      </c>
      <c r="AV450" s="13" t="s">
        <v>82</v>
      </c>
      <c r="AW450" s="13" t="s">
        <v>33</v>
      </c>
      <c r="AX450" s="13" t="s">
        <v>72</v>
      </c>
      <c r="AY450" s="236" t="s">
        <v>125</v>
      </c>
    </row>
    <row r="451" s="14" customFormat="1">
      <c r="A451" s="14"/>
      <c r="B451" s="237"/>
      <c r="C451" s="238"/>
      <c r="D451" s="219" t="s">
        <v>139</v>
      </c>
      <c r="E451" s="239" t="s">
        <v>19</v>
      </c>
      <c r="F451" s="240" t="s">
        <v>155</v>
      </c>
      <c r="G451" s="238"/>
      <c r="H451" s="241">
        <v>111.5</v>
      </c>
      <c r="I451" s="242"/>
      <c r="J451" s="238"/>
      <c r="K451" s="238"/>
      <c r="L451" s="243"/>
      <c r="M451" s="244"/>
      <c r="N451" s="245"/>
      <c r="O451" s="245"/>
      <c r="P451" s="245"/>
      <c r="Q451" s="245"/>
      <c r="R451" s="245"/>
      <c r="S451" s="245"/>
      <c r="T451" s="246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47" t="s">
        <v>139</v>
      </c>
      <c r="AU451" s="247" t="s">
        <v>82</v>
      </c>
      <c r="AV451" s="14" t="s">
        <v>133</v>
      </c>
      <c r="AW451" s="14" t="s">
        <v>33</v>
      </c>
      <c r="AX451" s="14" t="s">
        <v>80</v>
      </c>
      <c r="AY451" s="247" t="s">
        <v>125</v>
      </c>
    </row>
    <row r="452" s="2" customFormat="1" ht="24.15" customHeight="1">
      <c r="A452" s="40"/>
      <c r="B452" s="41"/>
      <c r="C452" s="206" t="s">
        <v>637</v>
      </c>
      <c r="D452" s="206" t="s">
        <v>128</v>
      </c>
      <c r="E452" s="207" t="s">
        <v>638</v>
      </c>
      <c r="F452" s="208" t="s">
        <v>639</v>
      </c>
      <c r="G452" s="209" t="s">
        <v>150</v>
      </c>
      <c r="H452" s="210">
        <v>5.1600000000000001</v>
      </c>
      <c r="I452" s="211"/>
      <c r="J452" s="212">
        <f>ROUND(I452*H452,2)</f>
        <v>0</v>
      </c>
      <c r="K452" s="208" t="s">
        <v>132</v>
      </c>
      <c r="L452" s="46"/>
      <c r="M452" s="213" t="s">
        <v>19</v>
      </c>
      <c r="N452" s="214" t="s">
        <v>43</v>
      </c>
      <c r="O452" s="86"/>
      <c r="P452" s="215">
        <f>O452*H452</f>
        <v>0</v>
      </c>
      <c r="Q452" s="215">
        <v>0</v>
      </c>
      <c r="R452" s="215">
        <f>Q452*H452</f>
        <v>0</v>
      </c>
      <c r="S452" s="215">
        <v>0</v>
      </c>
      <c r="T452" s="216">
        <f>S452*H452</f>
        <v>0</v>
      </c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R452" s="217" t="s">
        <v>240</v>
      </c>
      <c r="AT452" s="217" t="s">
        <v>128</v>
      </c>
      <c r="AU452" s="217" t="s">
        <v>82</v>
      </c>
      <c r="AY452" s="19" t="s">
        <v>125</v>
      </c>
      <c r="BE452" s="218">
        <f>IF(N452="základní",J452,0)</f>
        <v>0</v>
      </c>
      <c r="BF452" s="218">
        <f>IF(N452="snížená",J452,0)</f>
        <v>0</v>
      </c>
      <c r="BG452" s="218">
        <f>IF(N452="zákl. přenesená",J452,0)</f>
        <v>0</v>
      </c>
      <c r="BH452" s="218">
        <f>IF(N452="sníž. přenesená",J452,0)</f>
        <v>0</v>
      </c>
      <c r="BI452" s="218">
        <f>IF(N452="nulová",J452,0)</f>
        <v>0</v>
      </c>
      <c r="BJ452" s="19" t="s">
        <v>80</v>
      </c>
      <c r="BK452" s="218">
        <f>ROUND(I452*H452,2)</f>
        <v>0</v>
      </c>
      <c r="BL452" s="19" t="s">
        <v>240</v>
      </c>
      <c r="BM452" s="217" t="s">
        <v>640</v>
      </c>
    </row>
    <row r="453" s="2" customFormat="1">
      <c r="A453" s="40"/>
      <c r="B453" s="41"/>
      <c r="C453" s="42"/>
      <c r="D453" s="219" t="s">
        <v>135</v>
      </c>
      <c r="E453" s="42"/>
      <c r="F453" s="220" t="s">
        <v>641</v>
      </c>
      <c r="G453" s="42"/>
      <c r="H453" s="42"/>
      <c r="I453" s="221"/>
      <c r="J453" s="42"/>
      <c r="K453" s="42"/>
      <c r="L453" s="46"/>
      <c r="M453" s="222"/>
      <c r="N453" s="223"/>
      <c r="O453" s="86"/>
      <c r="P453" s="86"/>
      <c r="Q453" s="86"/>
      <c r="R453" s="86"/>
      <c r="S453" s="86"/>
      <c r="T453" s="87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T453" s="19" t="s">
        <v>135</v>
      </c>
      <c r="AU453" s="19" t="s">
        <v>82</v>
      </c>
    </row>
    <row r="454" s="2" customFormat="1">
      <c r="A454" s="40"/>
      <c r="B454" s="41"/>
      <c r="C454" s="42"/>
      <c r="D454" s="224" t="s">
        <v>137</v>
      </c>
      <c r="E454" s="42"/>
      <c r="F454" s="225" t="s">
        <v>642</v>
      </c>
      <c r="G454" s="42"/>
      <c r="H454" s="42"/>
      <c r="I454" s="221"/>
      <c r="J454" s="42"/>
      <c r="K454" s="42"/>
      <c r="L454" s="46"/>
      <c r="M454" s="222"/>
      <c r="N454" s="223"/>
      <c r="O454" s="86"/>
      <c r="P454" s="86"/>
      <c r="Q454" s="86"/>
      <c r="R454" s="86"/>
      <c r="S454" s="86"/>
      <c r="T454" s="87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T454" s="19" t="s">
        <v>137</v>
      </c>
      <c r="AU454" s="19" t="s">
        <v>82</v>
      </c>
    </row>
    <row r="455" s="15" customFormat="1">
      <c r="A455" s="15"/>
      <c r="B455" s="248"/>
      <c r="C455" s="249"/>
      <c r="D455" s="219" t="s">
        <v>139</v>
      </c>
      <c r="E455" s="250" t="s">
        <v>19</v>
      </c>
      <c r="F455" s="251" t="s">
        <v>643</v>
      </c>
      <c r="G455" s="249"/>
      <c r="H455" s="250" t="s">
        <v>19</v>
      </c>
      <c r="I455" s="252"/>
      <c r="J455" s="249"/>
      <c r="K455" s="249"/>
      <c r="L455" s="253"/>
      <c r="M455" s="254"/>
      <c r="N455" s="255"/>
      <c r="O455" s="255"/>
      <c r="P455" s="255"/>
      <c r="Q455" s="255"/>
      <c r="R455" s="255"/>
      <c r="S455" s="255"/>
      <c r="T455" s="256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T455" s="257" t="s">
        <v>139</v>
      </c>
      <c r="AU455" s="257" t="s">
        <v>82</v>
      </c>
      <c r="AV455" s="15" t="s">
        <v>80</v>
      </c>
      <c r="AW455" s="15" t="s">
        <v>33</v>
      </c>
      <c r="AX455" s="15" t="s">
        <v>72</v>
      </c>
      <c r="AY455" s="257" t="s">
        <v>125</v>
      </c>
    </row>
    <row r="456" s="13" customFormat="1">
      <c r="A456" s="13"/>
      <c r="B456" s="226"/>
      <c r="C456" s="227"/>
      <c r="D456" s="219" t="s">
        <v>139</v>
      </c>
      <c r="E456" s="228" t="s">
        <v>19</v>
      </c>
      <c r="F456" s="229" t="s">
        <v>644</v>
      </c>
      <c r="G456" s="227"/>
      <c r="H456" s="230">
        <v>1.8</v>
      </c>
      <c r="I456" s="231"/>
      <c r="J456" s="227"/>
      <c r="K456" s="227"/>
      <c r="L456" s="232"/>
      <c r="M456" s="233"/>
      <c r="N456" s="234"/>
      <c r="O456" s="234"/>
      <c r="P456" s="234"/>
      <c r="Q456" s="234"/>
      <c r="R456" s="234"/>
      <c r="S456" s="234"/>
      <c r="T456" s="235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36" t="s">
        <v>139</v>
      </c>
      <c r="AU456" s="236" t="s">
        <v>82</v>
      </c>
      <c r="AV456" s="13" t="s">
        <v>82</v>
      </c>
      <c r="AW456" s="13" t="s">
        <v>33</v>
      </c>
      <c r="AX456" s="13" t="s">
        <v>72</v>
      </c>
      <c r="AY456" s="236" t="s">
        <v>125</v>
      </c>
    </row>
    <row r="457" s="13" customFormat="1">
      <c r="A457" s="13"/>
      <c r="B457" s="226"/>
      <c r="C457" s="227"/>
      <c r="D457" s="219" t="s">
        <v>139</v>
      </c>
      <c r="E457" s="228" t="s">
        <v>19</v>
      </c>
      <c r="F457" s="229" t="s">
        <v>645</v>
      </c>
      <c r="G457" s="227"/>
      <c r="H457" s="230">
        <v>3.3599999999999999</v>
      </c>
      <c r="I457" s="231"/>
      <c r="J457" s="227"/>
      <c r="K457" s="227"/>
      <c r="L457" s="232"/>
      <c r="M457" s="233"/>
      <c r="N457" s="234"/>
      <c r="O457" s="234"/>
      <c r="P457" s="234"/>
      <c r="Q457" s="234"/>
      <c r="R457" s="234"/>
      <c r="S457" s="234"/>
      <c r="T457" s="235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36" t="s">
        <v>139</v>
      </c>
      <c r="AU457" s="236" t="s">
        <v>82</v>
      </c>
      <c r="AV457" s="13" t="s">
        <v>82</v>
      </c>
      <c r="AW457" s="13" t="s">
        <v>33</v>
      </c>
      <c r="AX457" s="13" t="s">
        <v>72</v>
      </c>
      <c r="AY457" s="236" t="s">
        <v>125</v>
      </c>
    </row>
    <row r="458" s="14" customFormat="1">
      <c r="A458" s="14"/>
      <c r="B458" s="237"/>
      <c r="C458" s="238"/>
      <c r="D458" s="219" t="s">
        <v>139</v>
      </c>
      <c r="E458" s="239" t="s">
        <v>19</v>
      </c>
      <c r="F458" s="240" t="s">
        <v>155</v>
      </c>
      <c r="G458" s="238"/>
      <c r="H458" s="241">
        <v>5.1600000000000001</v>
      </c>
      <c r="I458" s="242"/>
      <c r="J458" s="238"/>
      <c r="K458" s="238"/>
      <c r="L458" s="243"/>
      <c r="M458" s="244"/>
      <c r="N458" s="245"/>
      <c r="O458" s="245"/>
      <c r="P458" s="245"/>
      <c r="Q458" s="245"/>
      <c r="R458" s="245"/>
      <c r="S458" s="245"/>
      <c r="T458" s="246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T458" s="247" t="s">
        <v>139</v>
      </c>
      <c r="AU458" s="247" t="s">
        <v>82</v>
      </c>
      <c r="AV458" s="14" t="s">
        <v>133</v>
      </c>
      <c r="AW458" s="14" t="s">
        <v>33</v>
      </c>
      <c r="AX458" s="14" t="s">
        <v>80</v>
      </c>
      <c r="AY458" s="247" t="s">
        <v>125</v>
      </c>
    </row>
    <row r="459" s="2" customFormat="1" ht="24.15" customHeight="1">
      <c r="A459" s="40"/>
      <c r="B459" s="41"/>
      <c r="C459" s="206" t="s">
        <v>646</v>
      </c>
      <c r="D459" s="206" t="s">
        <v>128</v>
      </c>
      <c r="E459" s="207" t="s">
        <v>647</v>
      </c>
      <c r="F459" s="208" t="s">
        <v>648</v>
      </c>
      <c r="G459" s="209" t="s">
        <v>310</v>
      </c>
      <c r="H459" s="210">
        <v>5.7149999999999999</v>
      </c>
      <c r="I459" s="211"/>
      <c r="J459" s="212">
        <f>ROUND(I459*H459,2)</f>
        <v>0</v>
      </c>
      <c r="K459" s="208" t="s">
        <v>132</v>
      </c>
      <c r="L459" s="46"/>
      <c r="M459" s="213" t="s">
        <v>19</v>
      </c>
      <c r="N459" s="214" t="s">
        <v>43</v>
      </c>
      <c r="O459" s="86"/>
      <c r="P459" s="215">
        <f>O459*H459</f>
        <v>0</v>
      </c>
      <c r="Q459" s="215">
        <v>0</v>
      </c>
      <c r="R459" s="215">
        <f>Q459*H459</f>
        <v>0</v>
      </c>
      <c r="S459" s="215">
        <v>0</v>
      </c>
      <c r="T459" s="216">
        <f>S459*H459</f>
        <v>0</v>
      </c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R459" s="217" t="s">
        <v>240</v>
      </c>
      <c r="AT459" s="217" t="s">
        <v>128</v>
      </c>
      <c r="AU459" s="217" t="s">
        <v>82</v>
      </c>
      <c r="AY459" s="19" t="s">
        <v>125</v>
      </c>
      <c r="BE459" s="218">
        <f>IF(N459="základní",J459,0)</f>
        <v>0</v>
      </c>
      <c r="BF459" s="218">
        <f>IF(N459="snížená",J459,0)</f>
        <v>0</v>
      </c>
      <c r="BG459" s="218">
        <f>IF(N459="zákl. přenesená",J459,0)</f>
        <v>0</v>
      </c>
      <c r="BH459" s="218">
        <f>IF(N459="sníž. přenesená",J459,0)</f>
        <v>0</v>
      </c>
      <c r="BI459" s="218">
        <f>IF(N459="nulová",J459,0)</f>
        <v>0</v>
      </c>
      <c r="BJ459" s="19" t="s">
        <v>80</v>
      </c>
      <c r="BK459" s="218">
        <f>ROUND(I459*H459,2)</f>
        <v>0</v>
      </c>
      <c r="BL459" s="19" t="s">
        <v>240</v>
      </c>
      <c r="BM459" s="217" t="s">
        <v>649</v>
      </c>
    </row>
    <row r="460" s="2" customFormat="1">
      <c r="A460" s="40"/>
      <c r="B460" s="41"/>
      <c r="C460" s="42"/>
      <c r="D460" s="219" t="s">
        <v>135</v>
      </c>
      <c r="E460" s="42"/>
      <c r="F460" s="220" t="s">
        <v>650</v>
      </c>
      <c r="G460" s="42"/>
      <c r="H460" s="42"/>
      <c r="I460" s="221"/>
      <c r="J460" s="42"/>
      <c r="K460" s="42"/>
      <c r="L460" s="46"/>
      <c r="M460" s="222"/>
      <c r="N460" s="223"/>
      <c r="O460" s="86"/>
      <c r="P460" s="86"/>
      <c r="Q460" s="86"/>
      <c r="R460" s="86"/>
      <c r="S460" s="86"/>
      <c r="T460" s="87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T460" s="19" t="s">
        <v>135</v>
      </c>
      <c r="AU460" s="19" t="s">
        <v>82</v>
      </c>
    </row>
    <row r="461" s="2" customFormat="1">
      <c r="A461" s="40"/>
      <c r="B461" s="41"/>
      <c r="C461" s="42"/>
      <c r="D461" s="224" t="s">
        <v>137</v>
      </c>
      <c r="E461" s="42"/>
      <c r="F461" s="225" t="s">
        <v>651</v>
      </c>
      <c r="G461" s="42"/>
      <c r="H461" s="42"/>
      <c r="I461" s="221"/>
      <c r="J461" s="42"/>
      <c r="K461" s="42"/>
      <c r="L461" s="46"/>
      <c r="M461" s="222"/>
      <c r="N461" s="223"/>
      <c r="O461" s="86"/>
      <c r="P461" s="86"/>
      <c r="Q461" s="86"/>
      <c r="R461" s="86"/>
      <c r="S461" s="86"/>
      <c r="T461" s="87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T461" s="19" t="s">
        <v>137</v>
      </c>
      <c r="AU461" s="19" t="s">
        <v>82</v>
      </c>
    </row>
    <row r="462" s="2" customFormat="1" ht="33" customHeight="1">
      <c r="A462" s="40"/>
      <c r="B462" s="41"/>
      <c r="C462" s="206" t="s">
        <v>652</v>
      </c>
      <c r="D462" s="206" t="s">
        <v>128</v>
      </c>
      <c r="E462" s="207" t="s">
        <v>653</v>
      </c>
      <c r="F462" s="208" t="s">
        <v>654</v>
      </c>
      <c r="G462" s="209" t="s">
        <v>310</v>
      </c>
      <c r="H462" s="210">
        <v>5.7149999999999999</v>
      </c>
      <c r="I462" s="211"/>
      <c r="J462" s="212">
        <f>ROUND(I462*H462,2)</f>
        <v>0</v>
      </c>
      <c r="K462" s="208" t="s">
        <v>132</v>
      </c>
      <c r="L462" s="46"/>
      <c r="M462" s="213" t="s">
        <v>19</v>
      </c>
      <c r="N462" s="214" t="s">
        <v>43</v>
      </c>
      <c r="O462" s="86"/>
      <c r="P462" s="215">
        <f>O462*H462</f>
        <v>0</v>
      </c>
      <c r="Q462" s="215">
        <v>0</v>
      </c>
      <c r="R462" s="215">
        <f>Q462*H462</f>
        <v>0</v>
      </c>
      <c r="S462" s="215">
        <v>0</v>
      </c>
      <c r="T462" s="216">
        <f>S462*H462</f>
        <v>0</v>
      </c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  <c r="AR462" s="217" t="s">
        <v>240</v>
      </c>
      <c r="AT462" s="217" t="s">
        <v>128</v>
      </c>
      <c r="AU462" s="217" t="s">
        <v>82</v>
      </c>
      <c r="AY462" s="19" t="s">
        <v>125</v>
      </c>
      <c r="BE462" s="218">
        <f>IF(N462="základní",J462,0)</f>
        <v>0</v>
      </c>
      <c r="BF462" s="218">
        <f>IF(N462="snížená",J462,0)</f>
        <v>0</v>
      </c>
      <c r="BG462" s="218">
        <f>IF(N462="zákl. přenesená",J462,0)</f>
        <v>0</v>
      </c>
      <c r="BH462" s="218">
        <f>IF(N462="sníž. přenesená",J462,0)</f>
        <v>0</v>
      </c>
      <c r="BI462" s="218">
        <f>IF(N462="nulová",J462,0)</f>
        <v>0</v>
      </c>
      <c r="BJ462" s="19" t="s">
        <v>80</v>
      </c>
      <c r="BK462" s="218">
        <f>ROUND(I462*H462,2)</f>
        <v>0</v>
      </c>
      <c r="BL462" s="19" t="s">
        <v>240</v>
      </c>
      <c r="BM462" s="217" t="s">
        <v>655</v>
      </c>
    </row>
    <row r="463" s="2" customFormat="1">
      <c r="A463" s="40"/>
      <c r="B463" s="41"/>
      <c r="C463" s="42"/>
      <c r="D463" s="219" t="s">
        <v>135</v>
      </c>
      <c r="E463" s="42"/>
      <c r="F463" s="220" t="s">
        <v>656</v>
      </c>
      <c r="G463" s="42"/>
      <c r="H463" s="42"/>
      <c r="I463" s="221"/>
      <c r="J463" s="42"/>
      <c r="K463" s="42"/>
      <c r="L463" s="46"/>
      <c r="M463" s="222"/>
      <c r="N463" s="223"/>
      <c r="O463" s="86"/>
      <c r="P463" s="86"/>
      <c r="Q463" s="86"/>
      <c r="R463" s="86"/>
      <c r="S463" s="86"/>
      <c r="T463" s="87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T463" s="19" t="s">
        <v>135</v>
      </c>
      <c r="AU463" s="19" t="s">
        <v>82</v>
      </c>
    </row>
    <row r="464" s="2" customFormat="1">
      <c r="A464" s="40"/>
      <c r="B464" s="41"/>
      <c r="C464" s="42"/>
      <c r="D464" s="224" t="s">
        <v>137</v>
      </c>
      <c r="E464" s="42"/>
      <c r="F464" s="225" t="s">
        <v>657</v>
      </c>
      <c r="G464" s="42"/>
      <c r="H464" s="42"/>
      <c r="I464" s="221"/>
      <c r="J464" s="42"/>
      <c r="K464" s="42"/>
      <c r="L464" s="46"/>
      <c r="M464" s="222"/>
      <c r="N464" s="223"/>
      <c r="O464" s="86"/>
      <c r="P464" s="86"/>
      <c r="Q464" s="86"/>
      <c r="R464" s="86"/>
      <c r="S464" s="86"/>
      <c r="T464" s="87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T464" s="19" t="s">
        <v>137</v>
      </c>
      <c r="AU464" s="19" t="s">
        <v>82</v>
      </c>
    </row>
    <row r="465" s="12" customFormat="1" ht="22.8" customHeight="1">
      <c r="A465" s="12"/>
      <c r="B465" s="190"/>
      <c r="C465" s="191"/>
      <c r="D465" s="192" t="s">
        <v>71</v>
      </c>
      <c r="E465" s="204" t="s">
        <v>658</v>
      </c>
      <c r="F465" s="204" t="s">
        <v>659</v>
      </c>
      <c r="G465" s="191"/>
      <c r="H465" s="191"/>
      <c r="I465" s="194"/>
      <c r="J465" s="205">
        <f>BK465</f>
        <v>0</v>
      </c>
      <c r="K465" s="191"/>
      <c r="L465" s="196"/>
      <c r="M465" s="197"/>
      <c r="N465" s="198"/>
      <c r="O465" s="198"/>
      <c r="P465" s="199">
        <f>SUM(P466:P504)</f>
        <v>0</v>
      </c>
      <c r="Q465" s="198"/>
      <c r="R465" s="199">
        <f>SUM(R466:R504)</f>
        <v>0.040628999999999998</v>
      </c>
      <c r="S465" s="198"/>
      <c r="T465" s="200">
        <f>SUM(T466:T504)</f>
        <v>0.014789999999999998</v>
      </c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R465" s="201" t="s">
        <v>82</v>
      </c>
      <c r="AT465" s="202" t="s">
        <v>71</v>
      </c>
      <c r="AU465" s="202" t="s">
        <v>80</v>
      </c>
      <c r="AY465" s="201" t="s">
        <v>125</v>
      </c>
      <c r="BK465" s="203">
        <f>SUM(BK466:BK504)</f>
        <v>0</v>
      </c>
    </row>
    <row r="466" s="2" customFormat="1" ht="24.15" customHeight="1">
      <c r="A466" s="40"/>
      <c r="B466" s="41"/>
      <c r="C466" s="206" t="s">
        <v>660</v>
      </c>
      <c r="D466" s="206" t="s">
        <v>128</v>
      </c>
      <c r="E466" s="207" t="s">
        <v>661</v>
      </c>
      <c r="F466" s="208" t="s">
        <v>662</v>
      </c>
      <c r="G466" s="209" t="s">
        <v>131</v>
      </c>
      <c r="H466" s="210">
        <v>69.599999999999994</v>
      </c>
      <c r="I466" s="211"/>
      <c r="J466" s="212">
        <f>ROUND(I466*H466,2)</f>
        <v>0</v>
      </c>
      <c r="K466" s="208" t="s">
        <v>132</v>
      </c>
      <c r="L466" s="46"/>
      <c r="M466" s="213" t="s">
        <v>19</v>
      </c>
      <c r="N466" s="214" t="s">
        <v>43</v>
      </c>
      <c r="O466" s="86"/>
      <c r="P466" s="215">
        <f>O466*H466</f>
        <v>0</v>
      </c>
      <c r="Q466" s="215">
        <v>0</v>
      </c>
      <c r="R466" s="215">
        <f>Q466*H466</f>
        <v>0</v>
      </c>
      <c r="S466" s="215">
        <v>0</v>
      </c>
      <c r="T466" s="216">
        <f>S466*H466</f>
        <v>0</v>
      </c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R466" s="217" t="s">
        <v>240</v>
      </c>
      <c r="AT466" s="217" t="s">
        <v>128</v>
      </c>
      <c r="AU466" s="217" t="s">
        <v>82</v>
      </c>
      <c r="AY466" s="19" t="s">
        <v>125</v>
      </c>
      <c r="BE466" s="218">
        <f>IF(N466="základní",J466,0)</f>
        <v>0</v>
      </c>
      <c r="BF466" s="218">
        <f>IF(N466="snížená",J466,0)</f>
        <v>0</v>
      </c>
      <c r="BG466" s="218">
        <f>IF(N466="zákl. přenesená",J466,0)</f>
        <v>0</v>
      </c>
      <c r="BH466" s="218">
        <f>IF(N466="sníž. přenesená",J466,0)</f>
        <v>0</v>
      </c>
      <c r="BI466" s="218">
        <f>IF(N466="nulová",J466,0)</f>
        <v>0</v>
      </c>
      <c r="BJ466" s="19" t="s">
        <v>80</v>
      </c>
      <c r="BK466" s="218">
        <f>ROUND(I466*H466,2)</f>
        <v>0</v>
      </c>
      <c r="BL466" s="19" t="s">
        <v>240</v>
      </c>
      <c r="BM466" s="217" t="s">
        <v>663</v>
      </c>
    </row>
    <row r="467" s="2" customFormat="1">
      <c r="A467" s="40"/>
      <c r="B467" s="41"/>
      <c r="C467" s="42"/>
      <c r="D467" s="219" t="s">
        <v>135</v>
      </c>
      <c r="E467" s="42"/>
      <c r="F467" s="220" t="s">
        <v>664</v>
      </c>
      <c r="G467" s="42"/>
      <c r="H467" s="42"/>
      <c r="I467" s="221"/>
      <c r="J467" s="42"/>
      <c r="K467" s="42"/>
      <c r="L467" s="46"/>
      <c r="M467" s="222"/>
      <c r="N467" s="223"/>
      <c r="O467" s="86"/>
      <c r="P467" s="86"/>
      <c r="Q467" s="86"/>
      <c r="R467" s="86"/>
      <c r="S467" s="86"/>
      <c r="T467" s="87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T467" s="19" t="s">
        <v>135</v>
      </c>
      <c r="AU467" s="19" t="s">
        <v>82</v>
      </c>
    </row>
    <row r="468" s="2" customFormat="1">
      <c r="A468" s="40"/>
      <c r="B468" s="41"/>
      <c r="C468" s="42"/>
      <c r="D468" s="224" t="s">
        <v>137</v>
      </c>
      <c r="E468" s="42"/>
      <c r="F468" s="225" t="s">
        <v>665</v>
      </c>
      <c r="G468" s="42"/>
      <c r="H468" s="42"/>
      <c r="I468" s="221"/>
      <c r="J468" s="42"/>
      <c r="K468" s="42"/>
      <c r="L468" s="46"/>
      <c r="M468" s="222"/>
      <c r="N468" s="223"/>
      <c r="O468" s="86"/>
      <c r="P468" s="86"/>
      <c r="Q468" s="86"/>
      <c r="R468" s="86"/>
      <c r="S468" s="86"/>
      <c r="T468" s="87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T468" s="19" t="s">
        <v>137</v>
      </c>
      <c r="AU468" s="19" t="s">
        <v>82</v>
      </c>
    </row>
    <row r="469" s="15" customFormat="1">
      <c r="A469" s="15"/>
      <c r="B469" s="248"/>
      <c r="C469" s="249"/>
      <c r="D469" s="219" t="s">
        <v>139</v>
      </c>
      <c r="E469" s="250" t="s">
        <v>19</v>
      </c>
      <c r="F469" s="251" t="s">
        <v>666</v>
      </c>
      <c r="G469" s="249"/>
      <c r="H469" s="250" t="s">
        <v>19</v>
      </c>
      <c r="I469" s="252"/>
      <c r="J469" s="249"/>
      <c r="K469" s="249"/>
      <c r="L469" s="253"/>
      <c r="M469" s="254"/>
      <c r="N469" s="255"/>
      <c r="O469" s="255"/>
      <c r="P469" s="255"/>
      <c r="Q469" s="255"/>
      <c r="R469" s="255"/>
      <c r="S469" s="255"/>
      <c r="T469" s="256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T469" s="257" t="s">
        <v>139</v>
      </c>
      <c r="AU469" s="257" t="s">
        <v>82</v>
      </c>
      <c r="AV469" s="15" t="s">
        <v>80</v>
      </c>
      <c r="AW469" s="15" t="s">
        <v>33</v>
      </c>
      <c r="AX469" s="15" t="s">
        <v>72</v>
      </c>
      <c r="AY469" s="257" t="s">
        <v>125</v>
      </c>
    </row>
    <row r="470" s="13" customFormat="1">
      <c r="A470" s="13"/>
      <c r="B470" s="226"/>
      <c r="C470" s="227"/>
      <c r="D470" s="219" t="s">
        <v>139</v>
      </c>
      <c r="E470" s="228" t="s">
        <v>19</v>
      </c>
      <c r="F470" s="229" t="s">
        <v>667</v>
      </c>
      <c r="G470" s="227"/>
      <c r="H470" s="230">
        <v>69.599999999999994</v>
      </c>
      <c r="I470" s="231"/>
      <c r="J470" s="227"/>
      <c r="K470" s="227"/>
      <c r="L470" s="232"/>
      <c r="M470" s="233"/>
      <c r="N470" s="234"/>
      <c r="O470" s="234"/>
      <c r="P470" s="234"/>
      <c r="Q470" s="234"/>
      <c r="R470" s="234"/>
      <c r="S470" s="234"/>
      <c r="T470" s="235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36" t="s">
        <v>139</v>
      </c>
      <c r="AU470" s="236" t="s">
        <v>82</v>
      </c>
      <c r="AV470" s="13" t="s">
        <v>82</v>
      </c>
      <c r="AW470" s="13" t="s">
        <v>33</v>
      </c>
      <c r="AX470" s="13" t="s">
        <v>72</v>
      </c>
      <c r="AY470" s="236" t="s">
        <v>125</v>
      </c>
    </row>
    <row r="471" s="14" customFormat="1">
      <c r="A471" s="14"/>
      <c r="B471" s="237"/>
      <c r="C471" s="238"/>
      <c r="D471" s="219" t="s">
        <v>139</v>
      </c>
      <c r="E471" s="239" t="s">
        <v>19</v>
      </c>
      <c r="F471" s="240" t="s">
        <v>155</v>
      </c>
      <c r="G471" s="238"/>
      <c r="H471" s="241">
        <v>69.599999999999994</v>
      </c>
      <c r="I471" s="242"/>
      <c r="J471" s="238"/>
      <c r="K471" s="238"/>
      <c r="L471" s="243"/>
      <c r="M471" s="244"/>
      <c r="N471" s="245"/>
      <c r="O471" s="245"/>
      <c r="P471" s="245"/>
      <c r="Q471" s="245"/>
      <c r="R471" s="245"/>
      <c r="S471" s="245"/>
      <c r="T471" s="246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T471" s="247" t="s">
        <v>139</v>
      </c>
      <c r="AU471" s="247" t="s">
        <v>82</v>
      </c>
      <c r="AV471" s="14" t="s">
        <v>133</v>
      </c>
      <c r="AW471" s="14" t="s">
        <v>33</v>
      </c>
      <c r="AX471" s="14" t="s">
        <v>80</v>
      </c>
      <c r="AY471" s="247" t="s">
        <v>125</v>
      </c>
    </row>
    <row r="472" s="2" customFormat="1" ht="24.15" customHeight="1">
      <c r="A472" s="40"/>
      <c r="B472" s="41"/>
      <c r="C472" s="206" t="s">
        <v>668</v>
      </c>
      <c r="D472" s="206" t="s">
        <v>128</v>
      </c>
      <c r="E472" s="207" t="s">
        <v>669</v>
      </c>
      <c r="F472" s="208" t="s">
        <v>670</v>
      </c>
      <c r="G472" s="209" t="s">
        <v>131</v>
      </c>
      <c r="H472" s="210">
        <v>69.599999999999994</v>
      </c>
      <c r="I472" s="211"/>
      <c r="J472" s="212">
        <f>ROUND(I472*H472,2)</f>
        <v>0</v>
      </c>
      <c r="K472" s="208" t="s">
        <v>132</v>
      </c>
      <c r="L472" s="46"/>
      <c r="M472" s="213" t="s">
        <v>19</v>
      </c>
      <c r="N472" s="214" t="s">
        <v>43</v>
      </c>
      <c r="O472" s="86"/>
      <c r="P472" s="215">
        <f>O472*H472</f>
        <v>0</v>
      </c>
      <c r="Q472" s="215">
        <v>0</v>
      </c>
      <c r="R472" s="215">
        <f>Q472*H472</f>
        <v>0</v>
      </c>
      <c r="S472" s="215">
        <v>0.00014999999999999999</v>
      </c>
      <c r="T472" s="216">
        <f>S472*H472</f>
        <v>0.010439999999999998</v>
      </c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R472" s="217" t="s">
        <v>240</v>
      </c>
      <c r="AT472" s="217" t="s">
        <v>128</v>
      </c>
      <c r="AU472" s="217" t="s">
        <v>82</v>
      </c>
      <c r="AY472" s="19" t="s">
        <v>125</v>
      </c>
      <c r="BE472" s="218">
        <f>IF(N472="základní",J472,0)</f>
        <v>0</v>
      </c>
      <c r="BF472" s="218">
        <f>IF(N472="snížená",J472,0)</f>
        <v>0</v>
      </c>
      <c r="BG472" s="218">
        <f>IF(N472="zákl. přenesená",J472,0)</f>
        <v>0</v>
      </c>
      <c r="BH472" s="218">
        <f>IF(N472="sníž. přenesená",J472,0)</f>
        <v>0</v>
      </c>
      <c r="BI472" s="218">
        <f>IF(N472="nulová",J472,0)</f>
        <v>0</v>
      </c>
      <c r="BJ472" s="19" t="s">
        <v>80</v>
      </c>
      <c r="BK472" s="218">
        <f>ROUND(I472*H472,2)</f>
        <v>0</v>
      </c>
      <c r="BL472" s="19" t="s">
        <v>240</v>
      </c>
      <c r="BM472" s="217" t="s">
        <v>671</v>
      </c>
    </row>
    <row r="473" s="2" customFormat="1">
      <c r="A473" s="40"/>
      <c r="B473" s="41"/>
      <c r="C473" s="42"/>
      <c r="D473" s="219" t="s">
        <v>135</v>
      </c>
      <c r="E473" s="42"/>
      <c r="F473" s="220" t="s">
        <v>672</v>
      </c>
      <c r="G473" s="42"/>
      <c r="H473" s="42"/>
      <c r="I473" s="221"/>
      <c r="J473" s="42"/>
      <c r="K473" s="42"/>
      <c r="L473" s="46"/>
      <c r="M473" s="222"/>
      <c r="N473" s="223"/>
      <c r="O473" s="86"/>
      <c r="P473" s="86"/>
      <c r="Q473" s="86"/>
      <c r="R473" s="86"/>
      <c r="S473" s="86"/>
      <c r="T473" s="87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T473" s="19" t="s">
        <v>135</v>
      </c>
      <c r="AU473" s="19" t="s">
        <v>82</v>
      </c>
    </row>
    <row r="474" s="2" customFormat="1">
      <c r="A474" s="40"/>
      <c r="B474" s="41"/>
      <c r="C474" s="42"/>
      <c r="D474" s="224" t="s">
        <v>137</v>
      </c>
      <c r="E474" s="42"/>
      <c r="F474" s="225" t="s">
        <v>673</v>
      </c>
      <c r="G474" s="42"/>
      <c r="H474" s="42"/>
      <c r="I474" s="221"/>
      <c r="J474" s="42"/>
      <c r="K474" s="42"/>
      <c r="L474" s="46"/>
      <c r="M474" s="222"/>
      <c r="N474" s="223"/>
      <c r="O474" s="86"/>
      <c r="P474" s="86"/>
      <c r="Q474" s="86"/>
      <c r="R474" s="86"/>
      <c r="S474" s="86"/>
      <c r="T474" s="87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  <c r="AT474" s="19" t="s">
        <v>137</v>
      </c>
      <c r="AU474" s="19" t="s">
        <v>82</v>
      </c>
    </row>
    <row r="475" s="2" customFormat="1" ht="24.15" customHeight="1">
      <c r="A475" s="40"/>
      <c r="B475" s="41"/>
      <c r="C475" s="206" t="s">
        <v>674</v>
      </c>
      <c r="D475" s="206" t="s">
        <v>128</v>
      </c>
      <c r="E475" s="207" t="s">
        <v>675</v>
      </c>
      <c r="F475" s="208" t="s">
        <v>676</v>
      </c>
      <c r="G475" s="209" t="s">
        <v>150</v>
      </c>
      <c r="H475" s="210">
        <v>278.39999999999998</v>
      </c>
      <c r="I475" s="211"/>
      <c r="J475" s="212">
        <f>ROUND(I475*H475,2)</f>
        <v>0</v>
      </c>
      <c r="K475" s="208" t="s">
        <v>132</v>
      </c>
      <c r="L475" s="46"/>
      <c r="M475" s="213" t="s">
        <v>19</v>
      </c>
      <c r="N475" s="214" t="s">
        <v>43</v>
      </c>
      <c r="O475" s="86"/>
      <c r="P475" s="215">
        <f>O475*H475</f>
        <v>0</v>
      </c>
      <c r="Q475" s="215">
        <v>1.0000000000000001E-05</v>
      </c>
      <c r="R475" s="215">
        <f>Q475*H475</f>
        <v>0.002784</v>
      </c>
      <c r="S475" s="215">
        <v>0</v>
      </c>
      <c r="T475" s="216">
        <f>S475*H475</f>
        <v>0</v>
      </c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R475" s="217" t="s">
        <v>240</v>
      </c>
      <c r="AT475" s="217" t="s">
        <v>128</v>
      </c>
      <c r="AU475" s="217" t="s">
        <v>82</v>
      </c>
      <c r="AY475" s="19" t="s">
        <v>125</v>
      </c>
      <c r="BE475" s="218">
        <f>IF(N475="základní",J475,0)</f>
        <v>0</v>
      </c>
      <c r="BF475" s="218">
        <f>IF(N475="snížená",J475,0)</f>
        <v>0</v>
      </c>
      <c r="BG475" s="218">
        <f>IF(N475="zákl. přenesená",J475,0)</f>
        <v>0</v>
      </c>
      <c r="BH475" s="218">
        <f>IF(N475="sníž. přenesená",J475,0)</f>
        <v>0</v>
      </c>
      <c r="BI475" s="218">
        <f>IF(N475="nulová",J475,0)</f>
        <v>0</v>
      </c>
      <c r="BJ475" s="19" t="s">
        <v>80</v>
      </c>
      <c r="BK475" s="218">
        <f>ROUND(I475*H475,2)</f>
        <v>0</v>
      </c>
      <c r="BL475" s="19" t="s">
        <v>240</v>
      </c>
      <c r="BM475" s="217" t="s">
        <v>677</v>
      </c>
    </row>
    <row r="476" s="2" customFormat="1">
      <c r="A476" s="40"/>
      <c r="B476" s="41"/>
      <c r="C476" s="42"/>
      <c r="D476" s="219" t="s">
        <v>135</v>
      </c>
      <c r="E476" s="42"/>
      <c r="F476" s="220" t="s">
        <v>678</v>
      </c>
      <c r="G476" s="42"/>
      <c r="H476" s="42"/>
      <c r="I476" s="221"/>
      <c r="J476" s="42"/>
      <c r="K476" s="42"/>
      <c r="L476" s="46"/>
      <c r="M476" s="222"/>
      <c r="N476" s="223"/>
      <c r="O476" s="86"/>
      <c r="P476" s="86"/>
      <c r="Q476" s="86"/>
      <c r="R476" s="86"/>
      <c r="S476" s="86"/>
      <c r="T476" s="87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  <c r="AE476" s="40"/>
      <c r="AT476" s="19" t="s">
        <v>135</v>
      </c>
      <c r="AU476" s="19" t="s">
        <v>82</v>
      </c>
    </row>
    <row r="477" s="2" customFormat="1">
      <c r="A477" s="40"/>
      <c r="B477" s="41"/>
      <c r="C477" s="42"/>
      <c r="D477" s="224" t="s">
        <v>137</v>
      </c>
      <c r="E477" s="42"/>
      <c r="F477" s="225" t="s">
        <v>679</v>
      </c>
      <c r="G477" s="42"/>
      <c r="H477" s="42"/>
      <c r="I477" s="221"/>
      <c r="J477" s="42"/>
      <c r="K477" s="42"/>
      <c r="L477" s="46"/>
      <c r="M477" s="222"/>
      <c r="N477" s="223"/>
      <c r="O477" s="86"/>
      <c r="P477" s="86"/>
      <c r="Q477" s="86"/>
      <c r="R477" s="86"/>
      <c r="S477" s="86"/>
      <c r="T477" s="87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T477" s="19" t="s">
        <v>137</v>
      </c>
      <c r="AU477" s="19" t="s">
        <v>82</v>
      </c>
    </row>
    <row r="478" s="15" customFormat="1">
      <c r="A478" s="15"/>
      <c r="B478" s="248"/>
      <c r="C478" s="249"/>
      <c r="D478" s="219" t="s">
        <v>139</v>
      </c>
      <c r="E478" s="250" t="s">
        <v>19</v>
      </c>
      <c r="F478" s="251" t="s">
        <v>680</v>
      </c>
      <c r="G478" s="249"/>
      <c r="H478" s="250" t="s">
        <v>19</v>
      </c>
      <c r="I478" s="252"/>
      <c r="J478" s="249"/>
      <c r="K478" s="249"/>
      <c r="L478" s="253"/>
      <c r="M478" s="254"/>
      <c r="N478" s="255"/>
      <c r="O478" s="255"/>
      <c r="P478" s="255"/>
      <c r="Q478" s="255"/>
      <c r="R478" s="255"/>
      <c r="S478" s="255"/>
      <c r="T478" s="256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T478" s="257" t="s">
        <v>139</v>
      </c>
      <c r="AU478" s="257" t="s">
        <v>82</v>
      </c>
      <c r="AV478" s="15" t="s">
        <v>80</v>
      </c>
      <c r="AW478" s="15" t="s">
        <v>33</v>
      </c>
      <c r="AX478" s="15" t="s">
        <v>72</v>
      </c>
      <c r="AY478" s="257" t="s">
        <v>125</v>
      </c>
    </row>
    <row r="479" s="13" customFormat="1">
      <c r="A479" s="13"/>
      <c r="B479" s="226"/>
      <c r="C479" s="227"/>
      <c r="D479" s="219" t="s">
        <v>139</v>
      </c>
      <c r="E479" s="228" t="s">
        <v>19</v>
      </c>
      <c r="F479" s="229" t="s">
        <v>516</v>
      </c>
      <c r="G479" s="227"/>
      <c r="H479" s="230">
        <v>278.39999999999998</v>
      </c>
      <c r="I479" s="231"/>
      <c r="J479" s="227"/>
      <c r="K479" s="227"/>
      <c r="L479" s="232"/>
      <c r="M479" s="233"/>
      <c r="N479" s="234"/>
      <c r="O479" s="234"/>
      <c r="P479" s="234"/>
      <c r="Q479" s="234"/>
      <c r="R479" s="234"/>
      <c r="S479" s="234"/>
      <c r="T479" s="235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36" t="s">
        <v>139</v>
      </c>
      <c r="AU479" s="236" t="s">
        <v>82</v>
      </c>
      <c r="AV479" s="13" t="s">
        <v>82</v>
      </c>
      <c r="AW479" s="13" t="s">
        <v>33</v>
      </c>
      <c r="AX479" s="13" t="s">
        <v>72</v>
      </c>
      <c r="AY479" s="236" t="s">
        <v>125</v>
      </c>
    </row>
    <row r="480" s="14" customFormat="1">
      <c r="A480" s="14"/>
      <c r="B480" s="237"/>
      <c r="C480" s="238"/>
      <c r="D480" s="219" t="s">
        <v>139</v>
      </c>
      <c r="E480" s="239" t="s">
        <v>19</v>
      </c>
      <c r="F480" s="240" t="s">
        <v>155</v>
      </c>
      <c r="G480" s="238"/>
      <c r="H480" s="241">
        <v>278.39999999999998</v>
      </c>
      <c r="I480" s="242"/>
      <c r="J480" s="238"/>
      <c r="K480" s="238"/>
      <c r="L480" s="243"/>
      <c r="M480" s="244"/>
      <c r="N480" s="245"/>
      <c r="O480" s="245"/>
      <c r="P480" s="245"/>
      <c r="Q480" s="245"/>
      <c r="R480" s="245"/>
      <c r="S480" s="245"/>
      <c r="T480" s="246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T480" s="247" t="s">
        <v>139</v>
      </c>
      <c r="AU480" s="247" t="s">
        <v>82</v>
      </c>
      <c r="AV480" s="14" t="s">
        <v>133</v>
      </c>
      <c r="AW480" s="14" t="s">
        <v>33</v>
      </c>
      <c r="AX480" s="14" t="s">
        <v>80</v>
      </c>
      <c r="AY480" s="247" t="s">
        <v>125</v>
      </c>
    </row>
    <row r="481" s="2" customFormat="1" ht="24.15" customHeight="1">
      <c r="A481" s="40"/>
      <c r="B481" s="41"/>
      <c r="C481" s="206" t="s">
        <v>681</v>
      </c>
      <c r="D481" s="206" t="s">
        <v>128</v>
      </c>
      <c r="E481" s="207" t="s">
        <v>682</v>
      </c>
      <c r="F481" s="208" t="s">
        <v>683</v>
      </c>
      <c r="G481" s="209" t="s">
        <v>150</v>
      </c>
      <c r="H481" s="210">
        <v>278.39999999999998</v>
      </c>
      <c r="I481" s="211"/>
      <c r="J481" s="212">
        <f>ROUND(I481*H481,2)</f>
        <v>0</v>
      </c>
      <c r="K481" s="208" t="s">
        <v>132</v>
      </c>
      <c r="L481" s="46"/>
      <c r="M481" s="213" t="s">
        <v>19</v>
      </c>
      <c r="N481" s="214" t="s">
        <v>43</v>
      </c>
      <c r="O481" s="86"/>
      <c r="P481" s="215">
        <f>O481*H481</f>
        <v>0</v>
      </c>
      <c r="Q481" s="215">
        <v>0</v>
      </c>
      <c r="R481" s="215">
        <f>Q481*H481</f>
        <v>0</v>
      </c>
      <c r="S481" s="215">
        <v>0</v>
      </c>
      <c r="T481" s="216">
        <f>S481*H481</f>
        <v>0</v>
      </c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R481" s="217" t="s">
        <v>240</v>
      </c>
      <c r="AT481" s="217" t="s">
        <v>128</v>
      </c>
      <c r="AU481" s="217" t="s">
        <v>82</v>
      </c>
      <c r="AY481" s="19" t="s">
        <v>125</v>
      </c>
      <c r="BE481" s="218">
        <f>IF(N481="základní",J481,0)</f>
        <v>0</v>
      </c>
      <c r="BF481" s="218">
        <f>IF(N481="snížená",J481,0)</f>
        <v>0</v>
      </c>
      <c r="BG481" s="218">
        <f>IF(N481="zákl. přenesená",J481,0)</f>
        <v>0</v>
      </c>
      <c r="BH481" s="218">
        <f>IF(N481="sníž. přenesená",J481,0)</f>
        <v>0</v>
      </c>
      <c r="BI481" s="218">
        <f>IF(N481="nulová",J481,0)</f>
        <v>0</v>
      </c>
      <c r="BJ481" s="19" t="s">
        <v>80</v>
      </c>
      <c r="BK481" s="218">
        <f>ROUND(I481*H481,2)</f>
        <v>0</v>
      </c>
      <c r="BL481" s="19" t="s">
        <v>240</v>
      </c>
      <c r="BM481" s="217" t="s">
        <v>684</v>
      </c>
    </row>
    <row r="482" s="2" customFormat="1">
      <c r="A482" s="40"/>
      <c r="B482" s="41"/>
      <c r="C482" s="42"/>
      <c r="D482" s="219" t="s">
        <v>135</v>
      </c>
      <c r="E482" s="42"/>
      <c r="F482" s="220" t="s">
        <v>685</v>
      </c>
      <c r="G482" s="42"/>
      <c r="H482" s="42"/>
      <c r="I482" s="221"/>
      <c r="J482" s="42"/>
      <c r="K482" s="42"/>
      <c r="L482" s="46"/>
      <c r="M482" s="222"/>
      <c r="N482" s="223"/>
      <c r="O482" s="86"/>
      <c r="P482" s="86"/>
      <c r="Q482" s="86"/>
      <c r="R482" s="86"/>
      <c r="S482" s="86"/>
      <c r="T482" s="87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T482" s="19" t="s">
        <v>135</v>
      </c>
      <c r="AU482" s="19" t="s">
        <v>82</v>
      </c>
    </row>
    <row r="483" s="2" customFormat="1">
      <c r="A483" s="40"/>
      <c r="B483" s="41"/>
      <c r="C483" s="42"/>
      <c r="D483" s="224" t="s">
        <v>137</v>
      </c>
      <c r="E483" s="42"/>
      <c r="F483" s="225" t="s">
        <v>686</v>
      </c>
      <c r="G483" s="42"/>
      <c r="H483" s="42"/>
      <c r="I483" s="221"/>
      <c r="J483" s="42"/>
      <c r="K483" s="42"/>
      <c r="L483" s="46"/>
      <c r="M483" s="222"/>
      <c r="N483" s="223"/>
      <c r="O483" s="86"/>
      <c r="P483" s="86"/>
      <c r="Q483" s="86"/>
      <c r="R483" s="86"/>
      <c r="S483" s="86"/>
      <c r="T483" s="87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T483" s="19" t="s">
        <v>137</v>
      </c>
      <c r="AU483" s="19" t="s">
        <v>82</v>
      </c>
    </row>
    <row r="484" s="15" customFormat="1">
      <c r="A484" s="15"/>
      <c r="B484" s="248"/>
      <c r="C484" s="249"/>
      <c r="D484" s="219" t="s">
        <v>139</v>
      </c>
      <c r="E484" s="250" t="s">
        <v>19</v>
      </c>
      <c r="F484" s="251" t="s">
        <v>687</v>
      </c>
      <c r="G484" s="249"/>
      <c r="H484" s="250" t="s">
        <v>19</v>
      </c>
      <c r="I484" s="252"/>
      <c r="J484" s="249"/>
      <c r="K484" s="249"/>
      <c r="L484" s="253"/>
      <c r="M484" s="254"/>
      <c r="N484" s="255"/>
      <c r="O484" s="255"/>
      <c r="P484" s="255"/>
      <c r="Q484" s="255"/>
      <c r="R484" s="255"/>
      <c r="S484" s="255"/>
      <c r="T484" s="256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T484" s="257" t="s">
        <v>139</v>
      </c>
      <c r="AU484" s="257" t="s">
        <v>82</v>
      </c>
      <c r="AV484" s="15" t="s">
        <v>80</v>
      </c>
      <c r="AW484" s="15" t="s">
        <v>33</v>
      </c>
      <c r="AX484" s="15" t="s">
        <v>72</v>
      </c>
      <c r="AY484" s="257" t="s">
        <v>125</v>
      </c>
    </row>
    <row r="485" s="13" customFormat="1">
      <c r="A485" s="13"/>
      <c r="B485" s="226"/>
      <c r="C485" s="227"/>
      <c r="D485" s="219" t="s">
        <v>139</v>
      </c>
      <c r="E485" s="228" t="s">
        <v>19</v>
      </c>
      <c r="F485" s="229" t="s">
        <v>516</v>
      </c>
      <c r="G485" s="227"/>
      <c r="H485" s="230">
        <v>278.39999999999998</v>
      </c>
      <c r="I485" s="231"/>
      <c r="J485" s="227"/>
      <c r="K485" s="227"/>
      <c r="L485" s="232"/>
      <c r="M485" s="233"/>
      <c r="N485" s="234"/>
      <c r="O485" s="234"/>
      <c r="P485" s="234"/>
      <c r="Q485" s="234"/>
      <c r="R485" s="234"/>
      <c r="S485" s="234"/>
      <c r="T485" s="235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36" t="s">
        <v>139</v>
      </c>
      <c r="AU485" s="236" t="s">
        <v>82</v>
      </c>
      <c r="AV485" s="13" t="s">
        <v>82</v>
      </c>
      <c r="AW485" s="13" t="s">
        <v>33</v>
      </c>
      <c r="AX485" s="13" t="s">
        <v>72</v>
      </c>
      <c r="AY485" s="236" t="s">
        <v>125</v>
      </c>
    </row>
    <row r="486" s="14" customFormat="1">
      <c r="A486" s="14"/>
      <c r="B486" s="237"/>
      <c r="C486" s="238"/>
      <c r="D486" s="219" t="s">
        <v>139</v>
      </c>
      <c r="E486" s="239" t="s">
        <v>19</v>
      </c>
      <c r="F486" s="240" t="s">
        <v>155</v>
      </c>
      <c r="G486" s="238"/>
      <c r="H486" s="241">
        <v>278.39999999999998</v>
      </c>
      <c r="I486" s="242"/>
      <c r="J486" s="238"/>
      <c r="K486" s="238"/>
      <c r="L486" s="243"/>
      <c r="M486" s="244"/>
      <c r="N486" s="245"/>
      <c r="O486" s="245"/>
      <c r="P486" s="245"/>
      <c r="Q486" s="245"/>
      <c r="R486" s="245"/>
      <c r="S486" s="245"/>
      <c r="T486" s="246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47" t="s">
        <v>139</v>
      </c>
      <c r="AU486" s="247" t="s">
        <v>82</v>
      </c>
      <c r="AV486" s="14" t="s">
        <v>133</v>
      </c>
      <c r="AW486" s="14" t="s">
        <v>33</v>
      </c>
      <c r="AX486" s="14" t="s">
        <v>80</v>
      </c>
      <c r="AY486" s="247" t="s">
        <v>125</v>
      </c>
    </row>
    <row r="487" s="2" customFormat="1" ht="24.15" customHeight="1">
      <c r="A487" s="40"/>
      <c r="B487" s="41"/>
      <c r="C487" s="258" t="s">
        <v>688</v>
      </c>
      <c r="D487" s="258" t="s">
        <v>385</v>
      </c>
      <c r="E487" s="259" t="s">
        <v>689</v>
      </c>
      <c r="F487" s="260" t="s">
        <v>690</v>
      </c>
      <c r="G487" s="261" t="s">
        <v>150</v>
      </c>
      <c r="H487" s="262">
        <v>292.31999999999999</v>
      </c>
      <c r="I487" s="263"/>
      <c r="J487" s="264">
        <f>ROUND(I487*H487,2)</f>
        <v>0</v>
      </c>
      <c r="K487" s="260" t="s">
        <v>132</v>
      </c>
      <c r="L487" s="265"/>
      <c r="M487" s="266" t="s">
        <v>19</v>
      </c>
      <c r="N487" s="267" t="s">
        <v>43</v>
      </c>
      <c r="O487" s="86"/>
      <c r="P487" s="215">
        <f>O487*H487</f>
        <v>0</v>
      </c>
      <c r="Q487" s="215">
        <v>0</v>
      </c>
      <c r="R487" s="215">
        <f>Q487*H487</f>
        <v>0</v>
      </c>
      <c r="S487" s="215">
        <v>0</v>
      </c>
      <c r="T487" s="216">
        <f>S487*H487</f>
        <v>0</v>
      </c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  <c r="AE487" s="40"/>
      <c r="AR487" s="217" t="s">
        <v>346</v>
      </c>
      <c r="AT487" s="217" t="s">
        <v>385</v>
      </c>
      <c r="AU487" s="217" t="s">
        <v>82</v>
      </c>
      <c r="AY487" s="19" t="s">
        <v>125</v>
      </c>
      <c r="BE487" s="218">
        <f>IF(N487="základní",J487,0)</f>
        <v>0</v>
      </c>
      <c r="BF487" s="218">
        <f>IF(N487="snížená",J487,0)</f>
        <v>0</v>
      </c>
      <c r="BG487" s="218">
        <f>IF(N487="zákl. přenesená",J487,0)</f>
        <v>0</v>
      </c>
      <c r="BH487" s="218">
        <f>IF(N487="sníž. přenesená",J487,0)</f>
        <v>0</v>
      </c>
      <c r="BI487" s="218">
        <f>IF(N487="nulová",J487,0)</f>
        <v>0</v>
      </c>
      <c r="BJ487" s="19" t="s">
        <v>80</v>
      </c>
      <c r="BK487" s="218">
        <f>ROUND(I487*H487,2)</f>
        <v>0</v>
      </c>
      <c r="BL487" s="19" t="s">
        <v>240</v>
      </c>
      <c r="BM487" s="217" t="s">
        <v>691</v>
      </c>
    </row>
    <row r="488" s="2" customFormat="1">
      <c r="A488" s="40"/>
      <c r="B488" s="41"/>
      <c r="C488" s="42"/>
      <c r="D488" s="219" t="s">
        <v>135</v>
      </c>
      <c r="E488" s="42"/>
      <c r="F488" s="220" t="s">
        <v>690</v>
      </c>
      <c r="G488" s="42"/>
      <c r="H488" s="42"/>
      <c r="I488" s="221"/>
      <c r="J488" s="42"/>
      <c r="K488" s="42"/>
      <c r="L488" s="46"/>
      <c r="M488" s="222"/>
      <c r="N488" s="223"/>
      <c r="O488" s="86"/>
      <c r="P488" s="86"/>
      <c r="Q488" s="86"/>
      <c r="R488" s="86"/>
      <c r="S488" s="86"/>
      <c r="T488" s="87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  <c r="AT488" s="19" t="s">
        <v>135</v>
      </c>
      <c r="AU488" s="19" t="s">
        <v>82</v>
      </c>
    </row>
    <row r="489" s="13" customFormat="1">
      <c r="A489" s="13"/>
      <c r="B489" s="226"/>
      <c r="C489" s="227"/>
      <c r="D489" s="219" t="s">
        <v>139</v>
      </c>
      <c r="E489" s="228" t="s">
        <v>19</v>
      </c>
      <c r="F489" s="229" t="s">
        <v>692</v>
      </c>
      <c r="G489" s="227"/>
      <c r="H489" s="230">
        <v>278.39999999999998</v>
      </c>
      <c r="I489" s="231"/>
      <c r="J489" s="227"/>
      <c r="K489" s="227"/>
      <c r="L489" s="232"/>
      <c r="M489" s="233"/>
      <c r="N489" s="234"/>
      <c r="O489" s="234"/>
      <c r="P489" s="234"/>
      <c r="Q489" s="234"/>
      <c r="R489" s="234"/>
      <c r="S489" s="234"/>
      <c r="T489" s="235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36" t="s">
        <v>139</v>
      </c>
      <c r="AU489" s="236" t="s">
        <v>82</v>
      </c>
      <c r="AV489" s="13" t="s">
        <v>82</v>
      </c>
      <c r="AW489" s="13" t="s">
        <v>33</v>
      </c>
      <c r="AX489" s="13" t="s">
        <v>80</v>
      </c>
      <c r="AY489" s="236" t="s">
        <v>125</v>
      </c>
    </row>
    <row r="490" s="13" customFormat="1">
      <c r="A490" s="13"/>
      <c r="B490" s="226"/>
      <c r="C490" s="227"/>
      <c r="D490" s="219" t="s">
        <v>139</v>
      </c>
      <c r="E490" s="227"/>
      <c r="F490" s="229" t="s">
        <v>693</v>
      </c>
      <c r="G490" s="227"/>
      <c r="H490" s="230">
        <v>292.31999999999999</v>
      </c>
      <c r="I490" s="231"/>
      <c r="J490" s="227"/>
      <c r="K490" s="227"/>
      <c r="L490" s="232"/>
      <c r="M490" s="233"/>
      <c r="N490" s="234"/>
      <c r="O490" s="234"/>
      <c r="P490" s="234"/>
      <c r="Q490" s="234"/>
      <c r="R490" s="234"/>
      <c r="S490" s="234"/>
      <c r="T490" s="235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36" t="s">
        <v>139</v>
      </c>
      <c r="AU490" s="236" t="s">
        <v>82</v>
      </c>
      <c r="AV490" s="13" t="s">
        <v>82</v>
      </c>
      <c r="AW490" s="13" t="s">
        <v>4</v>
      </c>
      <c r="AX490" s="13" t="s">
        <v>80</v>
      </c>
      <c r="AY490" s="236" t="s">
        <v>125</v>
      </c>
    </row>
    <row r="491" s="2" customFormat="1" ht="16.5" customHeight="1">
      <c r="A491" s="40"/>
      <c r="B491" s="41"/>
      <c r="C491" s="206" t="s">
        <v>694</v>
      </c>
      <c r="D491" s="206" t="s">
        <v>128</v>
      </c>
      <c r="E491" s="207" t="s">
        <v>695</v>
      </c>
      <c r="F491" s="208" t="s">
        <v>696</v>
      </c>
      <c r="G491" s="209" t="s">
        <v>131</v>
      </c>
      <c r="H491" s="210">
        <v>145</v>
      </c>
      <c r="I491" s="211"/>
      <c r="J491" s="212">
        <f>ROUND(I491*H491,2)</f>
        <v>0</v>
      </c>
      <c r="K491" s="208" t="s">
        <v>132</v>
      </c>
      <c r="L491" s="46"/>
      <c r="M491" s="213" t="s">
        <v>19</v>
      </c>
      <c r="N491" s="214" t="s">
        <v>43</v>
      </c>
      <c r="O491" s="86"/>
      <c r="P491" s="215">
        <f>O491*H491</f>
        <v>0</v>
      </c>
      <c r="Q491" s="215">
        <v>0</v>
      </c>
      <c r="R491" s="215">
        <f>Q491*H491</f>
        <v>0</v>
      </c>
      <c r="S491" s="215">
        <v>3.0000000000000001E-05</v>
      </c>
      <c r="T491" s="216">
        <f>S491*H491</f>
        <v>0.0043499999999999997</v>
      </c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R491" s="217" t="s">
        <v>240</v>
      </c>
      <c r="AT491" s="217" t="s">
        <v>128</v>
      </c>
      <c r="AU491" s="217" t="s">
        <v>82</v>
      </c>
      <c r="AY491" s="19" t="s">
        <v>125</v>
      </c>
      <c r="BE491" s="218">
        <f>IF(N491="základní",J491,0)</f>
        <v>0</v>
      </c>
      <c r="BF491" s="218">
        <f>IF(N491="snížená",J491,0)</f>
        <v>0</v>
      </c>
      <c r="BG491" s="218">
        <f>IF(N491="zákl. přenesená",J491,0)</f>
        <v>0</v>
      </c>
      <c r="BH491" s="218">
        <f>IF(N491="sníž. přenesená",J491,0)</f>
        <v>0</v>
      </c>
      <c r="BI491" s="218">
        <f>IF(N491="nulová",J491,0)</f>
        <v>0</v>
      </c>
      <c r="BJ491" s="19" t="s">
        <v>80</v>
      </c>
      <c r="BK491" s="218">
        <f>ROUND(I491*H491,2)</f>
        <v>0</v>
      </c>
      <c r="BL491" s="19" t="s">
        <v>240</v>
      </c>
      <c r="BM491" s="217" t="s">
        <v>697</v>
      </c>
    </row>
    <row r="492" s="2" customFormat="1">
      <c r="A492" s="40"/>
      <c r="B492" s="41"/>
      <c r="C492" s="42"/>
      <c r="D492" s="219" t="s">
        <v>135</v>
      </c>
      <c r="E492" s="42"/>
      <c r="F492" s="220" t="s">
        <v>698</v>
      </c>
      <c r="G492" s="42"/>
      <c r="H492" s="42"/>
      <c r="I492" s="221"/>
      <c r="J492" s="42"/>
      <c r="K492" s="42"/>
      <c r="L492" s="46"/>
      <c r="M492" s="222"/>
      <c r="N492" s="223"/>
      <c r="O492" s="86"/>
      <c r="P492" s="86"/>
      <c r="Q492" s="86"/>
      <c r="R492" s="86"/>
      <c r="S492" s="86"/>
      <c r="T492" s="87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  <c r="AE492" s="40"/>
      <c r="AT492" s="19" t="s">
        <v>135</v>
      </c>
      <c r="AU492" s="19" t="s">
        <v>82</v>
      </c>
    </row>
    <row r="493" s="2" customFormat="1">
      <c r="A493" s="40"/>
      <c r="B493" s="41"/>
      <c r="C493" s="42"/>
      <c r="D493" s="224" t="s">
        <v>137</v>
      </c>
      <c r="E493" s="42"/>
      <c r="F493" s="225" t="s">
        <v>699</v>
      </c>
      <c r="G493" s="42"/>
      <c r="H493" s="42"/>
      <c r="I493" s="221"/>
      <c r="J493" s="42"/>
      <c r="K493" s="42"/>
      <c r="L493" s="46"/>
      <c r="M493" s="222"/>
      <c r="N493" s="223"/>
      <c r="O493" s="86"/>
      <c r="P493" s="86"/>
      <c r="Q493" s="86"/>
      <c r="R493" s="86"/>
      <c r="S493" s="86"/>
      <c r="T493" s="87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T493" s="19" t="s">
        <v>137</v>
      </c>
      <c r="AU493" s="19" t="s">
        <v>82</v>
      </c>
    </row>
    <row r="494" s="13" customFormat="1">
      <c r="A494" s="13"/>
      <c r="B494" s="226"/>
      <c r="C494" s="227"/>
      <c r="D494" s="219" t="s">
        <v>139</v>
      </c>
      <c r="E494" s="228" t="s">
        <v>19</v>
      </c>
      <c r="F494" s="229" t="s">
        <v>258</v>
      </c>
      <c r="G494" s="227"/>
      <c r="H494" s="230">
        <v>145</v>
      </c>
      <c r="I494" s="231"/>
      <c r="J494" s="227"/>
      <c r="K494" s="227"/>
      <c r="L494" s="232"/>
      <c r="M494" s="233"/>
      <c r="N494" s="234"/>
      <c r="O494" s="234"/>
      <c r="P494" s="234"/>
      <c r="Q494" s="234"/>
      <c r="R494" s="234"/>
      <c r="S494" s="234"/>
      <c r="T494" s="235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36" t="s">
        <v>139</v>
      </c>
      <c r="AU494" s="236" t="s">
        <v>82</v>
      </c>
      <c r="AV494" s="13" t="s">
        <v>82</v>
      </c>
      <c r="AW494" s="13" t="s">
        <v>33</v>
      </c>
      <c r="AX494" s="13" t="s">
        <v>80</v>
      </c>
      <c r="AY494" s="236" t="s">
        <v>125</v>
      </c>
    </row>
    <row r="495" s="2" customFormat="1" ht="16.5" customHeight="1">
      <c r="A495" s="40"/>
      <c r="B495" s="41"/>
      <c r="C495" s="258" t="s">
        <v>700</v>
      </c>
      <c r="D495" s="258" t="s">
        <v>385</v>
      </c>
      <c r="E495" s="259" t="s">
        <v>701</v>
      </c>
      <c r="F495" s="260" t="s">
        <v>702</v>
      </c>
      <c r="G495" s="261" t="s">
        <v>131</v>
      </c>
      <c r="H495" s="262">
        <v>152.25</v>
      </c>
      <c r="I495" s="263"/>
      <c r="J495" s="264">
        <f>ROUND(I495*H495,2)</f>
        <v>0</v>
      </c>
      <c r="K495" s="260" t="s">
        <v>132</v>
      </c>
      <c r="L495" s="265"/>
      <c r="M495" s="266" t="s">
        <v>19</v>
      </c>
      <c r="N495" s="267" t="s">
        <v>43</v>
      </c>
      <c r="O495" s="86"/>
      <c r="P495" s="215">
        <f>O495*H495</f>
        <v>0</v>
      </c>
      <c r="Q495" s="215">
        <v>2.0000000000000002E-05</v>
      </c>
      <c r="R495" s="215">
        <f>Q495*H495</f>
        <v>0.0030450000000000004</v>
      </c>
      <c r="S495" s="215">
        <v>0</v>
      </c>
      <c r="T495" s="216">
        <f>S495*H495</f>
        <v>0</v>
      </c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R495" s="217" t="s">
        <v>346</v>
      </c>
      <c r="AT495" s="217" t="s">
        <v>385</v>
      </c>
      <c r="AU495" s="217" t="s">
        <v>82</v>
      </c>
      <c r="AY495" s="19" t="s">
        <v>125</v>
      </c>
      <c r="BE495" s="218">
        <f>IF(N495="základní",J495,0)</f>
        <v>0</v>
      </c>
      <c r="BF495" s="218">
        <f>IF(N495="snížená",J495,0)</f>
        <v>0</v>
      </c>
      <c r="BG495" s="218">
        <f>IF(N495="zákl. přenesená",J495,0)</f>
        <v>0</v>
      </c>
      <c r="BH495" s="218">
        <f>IF(N495="sníž. přenesená",J495,0)</f>
        <v>0</v>
      </c>
      <c r="BI495" s="218">
        <f>IF(N495="nulová",J495,0)</f>
        <v>0</v>
      </c>
      <c r="BJ495" s="19" t="s">
        <v>80</v>
      </c>
      <c r="BK495" s="218">
        <f>ROUND(I495*H495,2)</f>
        <v>0</v>
      </c>
      <c r="BL495" s="19" t="s">
        <v>240</v>
      </c>
      <c r="BM495" s="217" t="s">
        <v>703</v>
      </c>
    </row>
    <row r="496" s="2" customFormat="1">
      <c r="A496" s="40"/>
      <c r="B496" s="41"/>
      <c r="C496" s="42"/>
      <c r="D496" s="219" t="s">
        <v>135</v>
      </c>
      <c r="E496" s="42"/>
      <c r="F496" s="220" t="s">
        <v>702</v>
      </c>
      <c r="G496" s="42"/>
      <c r="H496" s="42"/>
      <c r="I496" s="221"/>
      <c r="J496" s="42"/>
      <c r="K496" s="42"/>
      <c r="L496" s="46"/>
      <c r="M496" s="222"/>
      <c r="N496" s="223"/>
      <c r="O496" s="86"/>
      <c r="P496" s="86"/>
      <c r="Q496" s="86"/>
      <c r="R496" s="86"/>
      <c r="S496" s="86"/>
      <c r="T496" s="87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T496" s="19" t="s">
        <v>135</v>
      </c>
      <c r="AU496" s="19" t="s">
        <v>82</v>
      </c>
    </row>
    <row r="497" s="13" customFormat="1">
      <c r="A497" s="13"/>
      <c r="B497" s="226"/>
      <c r="C497" s="227"/>
      <c r="D497" s="219" t="s">
        <v>139</v>
      </c>
      <c r="E497" s="228" t="s">
        <v>19</v>
      </c>
      <c r="F497" s="229" t="s">
        <v>704</v>
      </c>
      <c r="G497" s="227"/>
      <c r="H497" s="230">
        <v>145</v>
      </c>
      <c r="I497" s="231"/>
      <c r="J497" s="227"/>
      <c r="K497" s="227"/>
      <c r="L497" s="232"/>
      <c r="M497" s="233"/>
      <c r="N497" s="234"/>
      <c r="O497" s="234"/>
      <c r="P497" s="234"/>
      <c r="Q497" s="234"/>
      <c r="R497" s="234"/>
      <c r="S497" s="234"/>
      <c r="T497" s="235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36" t="s">
        <v>139</v>
      </c>
      <c r="AU497" s="236" t="s">
        <v>82</v>
      </c>
      <c r="AV497" s="13" t="s">
        <v>82</v>
      </c>
      <c r="AW497" s="13" t="s">
        <v>33</v>
      </c>
      <c r="AX497" s="13" t="s">
        <v>80</v>
      </c>
      <c r="AY497" s="236" t="s">
        <v>125</v>
      </c>
    </row>
    <row r="498" s="13" customFormat="1">
      <c r="A498" s="13"/>
      <c r="B498" s="226"/>
      <c r="C498" s="227"/>
      <c r="D498" s="219" t="s">
        <v>139</v>
      </c>
      <c r="E498" s="227"/>
      <c r="F498" s="229" t="s">
        <v>705</v>
      </c>
      <c r="G498" s="227"/>
      <c r="H498" s="230">
        <v>152.25</v>
      </c>
      <c r="I498" s="231"/>
      <c r="J498" s="227"/>
      <c r="K498" s="227"/>
      <c r="L498" s="232"/>
      <c r="M498" s="233"/>
      <c r="N498" s="234"/>
      <c r="O498" s="234"/>
      <c r="P498" s="234"/>
      <c r="Q498" s="234"/>
      <c r="R498" s="234"/>
      <c r="S498" s="234"/>
      <c r="T498" s="235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36" t="s">
        <v>139</v>
      </c>
      <c r="AU498" s="236" t="s">
        <v>82</v>
      </c>
      <c r="AV498" s="13" t="s">
        <v>82</v>
      </c>
      <c r="AW498" s="13" t="s">
        <v>4</v>
      </c>
      <c r="AX498" s="13" t="s">
        <v>80</v>
      </c>
      <c r="AY498" s="236" t="s">
        <v>125</v>
      </c>
    </row>
    <row r="499" s="2" customFormat="1" ht="24.15" customHeight="1">
      <c r="A499" s="40"/>
      <c r="B499" s="41"/>
      <c r="C499" s="206" t="s">
        <v>706</v>
      </c>
      <c r="D499" s="206" t="s">
        <v>128</v>
      </c>
      <c r="E499" s="207" t="s">
        <v>707</v>
      </c>
      <c r="F499" s="208" t="s">
        <v>708</v>
      </c>
      <c r="G499" s="209" t="s">
        <v>131</v>
      </c>
      <c r="H499" s="210">
        <v>69.599999999999994</v>
      </c>
      <c r="I499" s="211"/>
      <c r="J499" s="212">
        <f>ROUND(I499*H499,2)</f>
        <v>0</v>
      </c>
      <c r="K499" s="208" t="s">
        <v>132</v>
      </c>
      <c r="L499" s="46"/>
      <c r="M499" s="213" t="s">
        <v>19</v>
      </c>
      <c r="N499" s="214" t="s">
        <v>43</v>
      </c>
      <c r="O499" s="86"/>
      <c r="P499" s="215">
        <f>O499*H499</f>
        <v>0</v>
      </c>
      <c r="Q499" s="215">
        <v>0.00020000000000000001</v>
      </c>
      <c r="R499" s="215">
        <f>Q499*H499</f>
        <v>0.01392</v>
      </c>
      <c r="S499" s="215">
        <v>0</v>
      </c>
      <c r="T499" s="216">
        <f>S499*H499</f>
        <v>0</v>
      </c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R499" s="217" t="s">
        <v>240</v>
      </c>
      <c r="AT499" s="217" t="s">
        <v>128</v>
      </c>
      <c r="AU499" s="217" t="s">
        <v>82</v>
      </c>
      <c r="AY499" s="19" t="s">
        <v>125</v>
      </c>
      <c r="BE499" s="218">
        <f>IF(N499="základní",J499,0)</f>
        <v>0</v>
      </c>
      <c r="BF499" s="218">
        <f>IF(N499="snížená",J499,0)</f>
        <v>0</v>
      </c>
      <c r="BG499" s="218">
        <f>IF(N499="zákl. přenesená",J499,0)</f>
        <v>0</v>
      </c>
      <c r="BH499" s="218">
        <f>IF(N499="sníž. přenesená",J499,0)</f>
        <v>0</v>
      </c>
      <c r="BI499" s="218">
        <f>IF(N499="nulová",J499,0)</f>
        <v>0</v>
      </c>
      <c r="BJ499" s="19" t="s">
        <v>80</v>
      </c>
      <c r="BK499" s="218">
        <f>ROUND(I499*H499,2)</f>
        <v>0</v>
      </c>
      <c r="BL499" s="19" t="s">
        <v>240</v>
      </c>
      <c r="BM499" s="217" t="s">
        <v>709</v>
      </c>
    </row>
    <row r="500" s="2" customFormat="1">
      <c r="A500" s="40"/>
      <c r="B500" s="41"/>
      <c r="C500" s="42"/>
      <c r="D500" s="219" t="s">
        <v>135</v>
      </c>
      <c r="E500" s="42"/>
      <c r="F500" s="220" t="s">
        <v>710</v>
      </c>
      <c r="G500" s="42"/>
      <c r="H500" s="42"/>
      <c r="I500" s="221"/>
      <c r="J500" s="42"/>
      <c r="K500" s="42"/>
      <c r="L500" s="46"/>
      <c r="M500" s="222"/>
      <c r="N500" s="223"/>
      <c r="O500" s="86"/>
      <c r="P500" s="86"/>
      <c r="Q500" s="86"/>
      <c r="R500" s="86"/>
      <c r="S500" s="86"/>
      <c r="T500" s="87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T500" s="19" t="s">
        <v>135</v>
      </c>
      <c r="AU500" s="19" t="s">
        <v>82</v>
      </c>
    </row>
    <row r="501" s="2" customFormat="1">
      <c r="A501" s="40"/>
      <c r="B501" s="41"/>
      <c r="C501" s="42"/>
      <c r="D501" s="224" t="s">
        <v>137</v>
      </c>
      <c r="E501" s="42"/>
      <c r="F501" s="225" t="s">
        <v>711</v>
      </c>
      <c r="G501" s="42"/>
      <c r="H501" s="42"/>
      <c r="I501" s="221"/>
      <c r="J501" s="42"/>
      <c r="K501" s="42"/>
      <c r="L501" s="46"/>
      <c r="M501" s="222"/>
      <c r="N501" s="223"/>
      <c r="O501" s="86"/>
      <c r="P501" s="86"/>
      <c r="Q501" s="86"/>
      <c r="R501" s="86"/>
      <c r="S501" s="86"/>
      <c r="T501" s="87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T501" s="19" t="s">
        <v>137</v>
      </c>
      <c r="AU501" s="19" t="s">
        <v>82</v>
      </c>
    </row>
    <row r="502" s="2" customFormat="1" ht="33" customHeight="1">
      <c r="A502" s="40"/>
      <c r="B502" s="41"/>
      <c r="C502" s="206" t="s">
        <v>712</v>
      </c>
      <c r="D502" s="206" t="s">
        <v>128</v>
      </c>
      <c r="E502" s="207" t="s">
        <v>713</v>
      </c>
      <c r="F502" s="208" t="s">
        <v>714</v>
      </c>
      <c r="G502" s="209" t="s">
        <v>131</v>
      </c>
      <c r="H502" s="210">
        <v>69.599999999999994</v>
      </c>
      <c r="I502" s="211"/>
      <c r="J502" s="212">
        <f>ROUND(I502*H502,2)</f>
        <v>0</v>
      </c>
      <c r="K502" s="208" t="s">
        <v>132</v>
      </c>
      <c r="L502" s="46"/>
      <c r="M502" s="213" t="s">
        <v>19</v>
      </c>
      <c r="N502" s="214" t="s">
        <v>43</v>
      </c>
      <c r="O502" s="86"/>
      <c r="P502" s="215">
        <f>O502*H502</f>
        <v>0</v>
      </c>
      <c r="Q502" s="215">
        <v>0.00029999999999999997</v>
      </c>
      <c r="R502" s="215">
        <f>Q502*H502</f>
        <v>0.020879999999999996</v>
      </c>
      <c r="S502" s="215">
        <v>0</v>
      </c>
      <c r="T502" s="216">
        <f>S502*H502</f>
        <v>0</v>
      </c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  <c r="AR502" s="217" t="s">
        <v>240</v>
      </c>
      <c r="AT502" s="217" t="s">
        <v>128</v>
      </c>
      <c r="AU502" s="217" t="s">
        <v>82</v>
      </c>
      <c r="AY502" s="19" t="s">
        <v>125</v>
      </c>
      <c r="BE502" s="218">
        <f>IF(N502="základní",J502,0)</f>
        <v>0</v>
      </c>
      <c r="BF502" s="218">
        <f>IF(N502="snížená",J502,0)</f>
        <v>0</v>
      </c>
      <c r="BG502" s="218">
        <f>IF(N502="zákl. přenesená",J502,0)</f>
        <v>0</v>
      </c>
      <c r="BH502" s="218">
        <f>IF(N502="sníž. přenesená",J502,0)</f>
        <v>0</v>
      </c>
      <c r="BI502" s="218">
        <f>IF(N502="nulová",J502,0)</f>
        <v>0</v>
      </c>
      <c r="BJ502" s="19" t="s">
        <v>80</v>
      </c>
      <c r="BK502" s="218">
        <f>ROUND(I502*H502,2)</f>
        <v>0</v>
      </c>
      <c r="BL502" s="19" t="s">
        <v>240</v>
      </c>
      <c r="BM502" s="217" t="s">
        <v>715</v>
      </c>
    </row>
    <row r="503" s="2" customFormat="1">
      <c r="A503" s="40"/>
      <c r="B503" s="41"/>
      <c r="C503" s="42"/>
      <c r="D503" s="219" t="s">
        <v>135</v>
      </c>
      <c r="E503" s="42"/>
      <c r="F503" s="220" t="s">
        <v>716</v>
      </c>
      <c r="G503" s="42"/>
      <c r="H503" s="42"/>
      <c r="I503" s="221"/>
      <c r="J503" s="42"/>
      <c r="K503" s="42"/>
      <c r="L503" s="46"/>
      <c r="M503" s="222"/>
      <c r="N503" s="223"/>
      <c r="O503" s="86"/>
      <c r="P503" s="86"/>
      <c r="Q503" s="86"/>
      <c r="R503" s="86"/>
      <c r="S503" s="86"/>
      <c r="T503" s="87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  <c r="AE503" s="40"/>
      <c r="AT503" s="19" t="s">
        <v>135</v>
      </c>
      <c r="AU503" s="19" t="s">
        <v>82</v>
      </c>
    </row>
    <row r="504" s="2" customFormat="1">
      <c r="A504" s="40"/>
      <c r="B504" s="41"/>
      <c r="C504" s="42"/>
      <c r="D504" s="224" t="s">
        <v>137</v>
      </c>
      <c r="E504" s="42"/>
      <c r="F504" s="225" t="s">
        <v>717</v>
      </c>
      <c r="G504" s="42"/>
      <c r="H504" s="42"/>
      <c r="I504" s="221"/>
      <c r="J504" s="42"/>
      <c r="K504" s="42"/>
      <c r="L504" s="46"/>
      <c r="M504" s="268"/>
      <c r="N504" s="269"/>
      <c r="O504" s="270"/>
      <c r="P504" s="270"/>
      <c r="Q504" s="270"/>
      <c r="R504" s="270"/>
      <c r="S504" s="270"/>
      <c r="T504" s="271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  <c r="AT504" s="19" t="s">
        <v>137</v>
      </c>
      <c r="AU504" s="19" t="s">
        <v>82</v>
      </c>
    </row>
    <row r="505" s="2" customFormat="1" ht="6.96" customHeight="1">
      <c r="A505" s="40"/>
      <c r="B505" s="61"/>
      <c r="C505" s="62"/>
      <c r="D505" s="62"/>
      <c r="E505" s="62"/>
      <c r="F505" s="62"/>
      <c r="G505" s="62"/>
      <c r="H505" s="62"/>
      <c r="I505" s="62"/>
      <c r="J505" s="62"/>
      <c r="K505" s="62"/>
      <c r="L505" s="46"/>
      <c r="M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</row>
  </sheetData>
  <sheetProtection sheet="1" autoFilter="0" formatColumns="0" formatRows="0" objects="1" scenarios="1" spinCount="100000" saltValue="utUqXC8z6THvud5Qu3ElHfWirteo7t1QAtyglcSmpHX8TOXF9aeiv/bCp/wCYqMCA8lRDXHb9cjewhji5bgHxQ==" hashValue="ypdDt1hyfUVWOQhYzN3n5P3WL0PdMzZCGkh1itynFqjHF24nhtN33sUlSicGaAZFJGLRjRQp75nTFzEdOkxLpw==" algorithmName="SHA-512" password="CC35"/>
  <autoFilter ref="C89:K504"/>
  <mergeCells count="9">
    <mergeCell ref="E7:H7"/>
    <mergeCell ref="E9:H9"/>
    <mergeCell ref="E18:H18"/>
    <mergeCell ref="E27:H27"/>
    <mergeCell ref="E48:H48"/>
    <mergeCell ref="E50:H50"/>
    <mergeCell ref="E80:H80"/>
    <mergeCell ref="E82:H82"/>
    <mergeCell ref="L2:V2"/>
  </mergeCells>
  <hyperlinks>
    <hyperlink ref="F95" r:id="rId1" display="https://podminky.urs.cz/item/CS_URS_2025_01/619991001"/>
    <hyperlink ref="F99" r:id="rId2" display="https://podminky.urs.cz/item/CS_URS_2025_01/619991005"/>
    <hyperlink ref="F103" r:id="rId3" display="https://podminky.urs.cz/item/CS_URS_2025_01/619995001"/>
    <hyperlink ref="F108" r:id="rId4" display="https://podminky.urs.cz/item/CS_URS_2025_01/629135101"/>
    <hyperlink ref="F115" r:id="rId5" display="https://podminky.urs.cz/item/CS_URS_2025_01/629991011"/>
    <hyperlink ref="F121" r:id="rId6" display="https://podminky.urs.cz/item/CS_URS_2025_01/631351101"/>
    <hyperlink ref="F128" r:id="rId7" display="https://podminky.urs.cz/item/CS_URS_2025_01/631351102"/>
    <hyperlink ref="F137" r:id="rId8" display="https://podminky.urs.cz/item/CS_URS_2025_01/634112112"/>
    <hyperlink ref="F144" r:id="rId9" display="https://podminky.urs.cz/item/CS_URS_2025_01/941111122"/>
    <hyperlink ref="F148" r:id="rId10" display="https://podminky.urs.cz/item/CS_URS_2025_01/941111222"/>
    <hyperlink ref="F152" r:id="rId11" display="https://podminky.urs.cz/item/CS_URS_2025_01/941111312"/>
    <hyperlink ref="F155" r:id="rId12" display="https://podminky.urs.cz/item/CS_URS_2025_01/941111822"/>
    <hyperlink ref="F158" r:id="rId13" display="https://podminky.urs.cz/item/CS_URS_2025_01/944511111"/>
    <hyperlink ref="F161" r:id="rId14" display="https://podminky.urs.cz/item/CS_URS_2025_01/944511211"/>
    <hyperlink ref="F165" r:id="rId15" display="https://podminky.urs.cz/item/CS_URS_2025_01/944511811"/>
    <hyperlink ref="F168" r:id="rId16" display="https://podminky.urs.cz/item/CS_URS_2025_01/949101111"/>
    <hyperlink ref="F172" r:id="rId17" display="https://podminky.urs.cz/item/CS_URS_2025_01/952901111"/>
    <hyperlink ref="F175" r:id="rId18" display="https://podminky.urs.cz/item/CS_URS_2025_01/965042141"/>
    <hyperlink ref="F182" r:id="rId19" display="https://podminky.urs.cz/item/CS_URS_2025_01/968062456"/>
    <hyperlink ref="F188" r:id="rId20" display="https://podminky.urs.cz/item/CS_URS_2025_01/985131111"/>
    <hyperlink ref="F195" r:id="rId21" display="https://podminky.urs.cz/item/CS_URS_2025_01/985131311"/>
    <hyperlink ref="F202" r:id="rId22" display="https://podminky.urs.cz/item/CS_URS_2025_01/985323111"/>
    <hyperlink ref="F209" r:id="rId23" display="https://podminky.urs.cz/item/CS_URS_2025_01/993111111"/>
    <hyperlink ref="F213" r:id="rId24" display="https://podminky.urs.cz/item/CS_URS_2025_01/997013216"/>
    <hyperlink ref="F216" r:id="rId25" display="https://podminky.urs.cz/item/CS_URS_2025_01/997013219"/>
    <hyperlink ref="F219" r:id="rId26" display="https://podminky.urs.cz/item/CS_URS_2025_01/997013312"/>
    <hyperlink ref="F222" r:id="rId27" display="https://podminky.urs.cz/item/CS_URS_2025_01/997013322"/>
    <hyperlink ref="F226" r:id="rId28" display="https://podminky.urs.cz/item/CS_URS_2025_01/997013501"/>
    <hyperlink ref="F229" r:id="rId29" display="https://podminky.urs.cz/item/CS_URS_2025_01/997013509"/>
    <hyperlink ref="F235" r:id="rId30" display="https://podminky.urs.cz/item/CS_URS_2025_01/997013631"/>
    <hyperlink ref="F241" r:id="rId31" display="https://podminky.urs.cz/item/CS_URS_2025_01/998018003"/>
    <hyperlink ref="F246" r:id="rId32" display="https://podminky.urs.cz/item/CS_URS_2025_01/764002851"/>
    <hyperlink ref="F250" r:id="rId33" display="https://podminky.urs.cz/item/CS_URS_2025_01/764202134"/>
    <hyperlink ref="F280" r:id="rId34" display="https://podminky.urs.cz/item/CS_URS_2025_01/998764123"/>
    <hyperlink ref="F283" r:id="rId35" display="https://podminky.urs.cz/item/CS_URS_2025_01/998764129"/>
    <hyperlink ref="F287" r:id="rId36" display="https://podminky.urs.cz/item/CS_URS_2025_01/766622132"/>
    <hyperlink ref="F294" r:id="rId37" display="https://podminky.urs.cz/item/CS_URS_2025_01/766641131"/>
    <hyperlink ref="F300" r:id="rId38" display="https://podminky.urs.cz/item/CS_URS_2025_01/766691811"/>
    <hyperlink ref="F303" r:id="rId39" display="https://podminky.urs.cz/item/CS_URS_2025_01/766694116"/>
    <hyperlink ref="F313" r:id="rId40" display="https://podminky.urs.cz/item/CS_URS_2025_01/766695213"/>
    <hyperlink ref="F321" r:id="rId41" display="https://podminky.urs.cz/item/CS_URS_2025_01/998766123"/>
    <hyperlink ref="F324" r:id="rId42" display="https://podminky.urs.cz/item/CS_URS_2025_01/998766129"/>
    <hyperlink ref="F328" r:id="rId43" display="https://podminky.urs.cz/item/CS_URS_2025_01/767161814"/>
    <hyperlink ref="F334" r:id="rId44" display="https://podminky.urs.cz/item/CS_URS_2025_01/767163223"/>
    <hyperlink ref="F346" r:id="rId45" display="https://podminky.urs.cz/item/CS_URS_2025_01/767627306"/>
    <hyperlink ref="F351" r:id="rId46" display="https://podminky.urs.cz/item/CS_URS_2025_01/767627307"/>
    <hyperlink ref="F356" r:id="rId47" display="https://podminky.urs.cz/item/CS_URS_2025_01/998767123"/>
    <hyperlink ref="F359" r:id="rId48" display="https://podminky.urs.cz/item/CS_URS_2025_01/998767129"/>
    <hyperlink ref="F363" r:id="rId49" display="https://podminky.urs.cz/item/CS_URS_2025_01/771111011"/>
    <hyperlink ref="F370" r:id="rId50" display="https://podminky.urs.cz/item/CS_URS_2025_01/771121011"/>
    <hyperlink ref="F379" r:id="rId51" display="https://podminky.urs.cz/item/CS_URS_2025_01/771473810"/>
    <hyperlink ref="F385" r:id="rId52" display="https://podminky.urs.cz/item/CS_URS_2025_01/771474113"/>
    <hyperlink ref="F395" r:id="rId53" display="https://podminky.urs.cz/item/CS_URS_2025_01/771573810"/>
    <hyperlink ref="F398" r:id="rId54" display="https://podminky.urs.cz/item/CS_URS_2025_01/771574436"/>
    <hyperlink ref="F405" r:id="rId55" display="https://podminky.urs.cz/item/CS_URS_2025_01/771577211"/>
    <hyperlink ref="F409" r:id="rId56" display="https://podminky.urs.cz/item/CS_URS_2025_01/771591112"/>
    <hyperlink ref="F423" r:id="rId57" display="https://podminky.urs.cz/item/CS_URS_2025_01/771591122"/>
    <hyperlink ref="F429" r:id="rId58" display="https://podminky.urs.cz/item/CS_URS_2025_01/771591241"/>
    <hyperlink ref="F435" r:id="rId59" display="https://podminky.urs.cz/item/CS_URS_2025_01/771591242"/>
    <hyperlink ref="F441" r:id="rId60" display="https://podminky.urs.cz/item/CS_URS_2025_01/771591264"/>
    <hyperlink ref="F447" r:id="rId61" display="https://podminky.urs.cz/item/CS_URS_2025_01/771591266"/>
    <hyperlink ref="F454" r:id="rId62" display="https://podminky.urs.cz/item/CS_URS_2025_01/771595222"/>
    <hyperlink ref="F461" r:id="rId63" display="https://podminky.urs.cz/item/CS_URS_2025_01/998771123"/>
    <hyperlink ref="F464" r:id="rId64" display="https://podminky.urs.cz/item/CS_URS_2025_01/998771129"/>
    <hyperlink ref="F468" r:id="rId65" display="https://podminky.urs.cz/item/CS_URS_2025_01/784111001"/>
    <hyperlink ref="F474" r:id="rId66" display="https://podminky.urs.cz/item/CS_URS_2025_01/784111011"/>
    <hyperlink ref="F477" r:id="rId67" display="https://podminky.urs.cz/item/CS_URS_2025_01/784161001"/>
    <hyperlink ref="F483" r:id="rId68" display="https://podminky.urs.cz/item/CS_URS_2025_01/784171001"/>
    <hyperlink ref="F493" r:id="rId69" display="https://podminky.urs.cz/item/CS_URS_2025_01/784171101"/>
    <hyperlink ref="F501" r:id="rId70" display="https://podminky.urs.cz/item/CS_URS_2025_01/784181121"/>
    <hyperlink ref="F504" r:id="rId71" display="https://podminky.urs.cz/item/CS_URS_2025_01/7842111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7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92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26.25" customHeight="1">
      <c r="B7" s="22"/>
      <c r="E7" s="135" t="str">
        <f>'Rekapitulace stavby'!K6</f>
        <v>Domov mládeže a školní jídelna,p.o.,Lidická 590/38,36001,K.Vary - výměna otvor.výplní a balkonových sestav - další etapa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93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718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21. 1. 2025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ROUND(J90,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ROUND((SUM(BE90:BE472)),  2)</f>
        <v>0</v>
      </c>
      <c r="G33" s="40"/>
      <c r="H33" s="40"/>
      <c r="I33" s="150">
        <v>0.20999999999999999</v>
      </c>
      <c r="J33" s="149">
        <f>ROUND(((SUM(BE90:BE472))*I33),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ROUND((SUM(BF90:BF472)),  2)</f>
        <v>0</v>
      </c>
      <c r="G34" s="40"/>
      <c r="H34" s="40"/>
      <c r="I34" s="150">
        <v>0.12</v>
      </c>
      <c r="J34" s="149">
        <f>ROUND(((SUM(BF90:BF472))*I34),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ROUND((SUM(BG90:BG472)),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ROUND((SUM(BH90:BH472)),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ROUND((SUM(BI90:BI472)),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95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2" t="str">
        <f>E7</f>
        <v>Domov mládeže a školní jídelna,p.o.,Lidická 590/38,36001,K.Vary - výměna otvor.výplní a balkonových sestav - další etapa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93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02 - Objekt A - jižní průčelí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Lidická 590/38, Karlovy Vary</v>
      </c>
      <c r="G52" s="42"/>
      <c r="H52" s="42"/>
      <c r="I52" s="34" t="s">
        <v>23</v>
      </c>
      <c r="J52" s="74" t="str">
        <f>IF(J12="","",J12)</f>
        <v>21. 1. 2025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Domov mládeže a školní jídelna, p.o.</v>
      </c>
      <c r="G54" s="42"/>
      <c r="H54" s="42"/>
      <c r="I54" s="34" t="s">
        <v>31</v>
      </c>
      <c r="J54" s="38" t="str">
        <f>E21</f>
        <v>Ing. Roman Gajdoš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Bc. Martin Frous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96</v>
      </c>
      <c r="D57" s="164"/>
      <c r="E57" s="164"/>
      <c r="F57" s="164"/>
      <c r="G57" s="164"/>
      <c r="H57" s="164"/>
      <c r="I57" s="164"/>
      <c r="J57" s="165" t="s">
        <v>97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J90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98</v>
      </c>
    </row>
    <row r="60" s="9" customFormat="1" ht="24.96" customHeight="1">
      <c r="A60" s="9"/>
      <c r="B60" s="167"/>
      <c r="C60" s="168"/>
      <c r="D60" s="169" t="s">
        <v>99</v>
      </c>
      <c r="E60" s="170"/>
      <c r="F60" s="170"/>
      <c r="G60" s="170"/>
      <c r="H60" s="170"/>
      <c r="I60" s="170"/>
      <c r="J60" s="171">
        <f>J91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100</v>
      </c>
      <c r="E61" s="176"/>
      <c r="F61" s="176"/>
      <c r="G61" s="176"/>
      <c r="H61" s="176"/>
      <c r="I61" s="176"/>
      <c r="J61" s="177">
        <f>J92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101</v>
      </c>
      <c r="E62" s="176"/>
      <c r="F62" s="176"/>
      <c r="G62" s="176"/>
      <c r="H62" s="176"/>
      <c r="I62" s="176"/>
      <c r="J62" s="177">
        <f>J138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102</v>
      </c>
      <c r="E63" s="176"/>
      <c r="F63" s="176"/>
      <c r="G63" s="176"/>
      <c r="H63" s="176"/>
      <c r="I63" s="176"/>
      <c r="J63" s="177">
        <f>J203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103</v>
      </c>
      <c r="E64" s="176"/>
      <c r="F64" s="176"/>
      <c r="G64" s="176"/>
      <c r="H64" s="176"/>
      <c r="I64" s="176"/>
      <c r="J64" s="177">
        <f>J231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7"/>
      <c r="C65" s="168"/>
      <c r="D65" s="169" t="s">
        <v>104</v>
      </c>
      <c r="E65" s="170"/>
      <c r="F65" s="170"/>
      <c r="G65" s="170"/>
      <c r="H65" s="170"/>
      <c r="I65" s="170"/>
      <c r="J65" s="171">
        <f>J235</f>
        <v>0</v>
      </c>
      <c r="K65" s="168"/>
      <c r="L65" s="17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3"/>
      <c r="C66" s="174"/>
      <c r="D66" s="175" t="s">
        <v>105</v>
      </c>
      <c r="E66" s="176"/>
      <c r="F66" s="176"/>
      <c r="G66" s="176"/>
      <c r="H66" s="176"/>
      <c r="I66" s="176"/>
      <c r="J66" s="177">
        <f>J236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106</v>
      </c>
      <c r="E67" s="176"/>
      <c r="F67" s="176"/>
      <c r="G67" s="176"/>
      <c r="H67" s="176"/>
      <c r="I67" s="176"/>
      <c r="J67" s="177">
        <f>J272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107</v>
      </c>
      <c r="E68" s="176"/>
      <c r="F68" s="176"/>
      <c r="G68" s="176"/>
      <c r="H68" s="176"/>
      <c r="I68" s="176"/>
      <c r="J68" s="177">
        <f>J315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108</v>
      </c>
      <c r="E69" s="176"/>
      <c r="F69" s="176"/>
      <c r="G69" s="176"/>
      <c r="H69" s="176"/>
      <c r="I69" s="176"/>
      <c r="J69" s="177">
        <f>J346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109</v>
      </c>
      <c r="E70" s="176"/>
      <c r="F70" s="176"/>
      <c r="G70" s="176"/>
      <c r="H70" s="176"/>
      <c r="I70" s="176"/>
      <c r="J70" s="177">
        <f>J433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6" s="2" customFormat="1" ht="6.96" customHeight="1">
      <c r="A76" s="40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4.96" customHeight="1">
      <c r="A77" s="40"/>
      <c r="B77" s="41"/>
      <c r="C77" s="25" t="s">
        <v>110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16</v>
      </c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6.25" customHeight="1">
      <c r="A80" s="40"/>
      <c r="B80" s="41"/>
      <c r="C80" s="42"/>
      <c r="D80" s="42"/>
      <c r="E80" s="162" t="str">
        <f>E7</f>
        <v>Domov mládeže a školní jídelna,p.o.,Lidická 590/38,36001,K.Vary - výměna otvor.výplní a balkonových sestav - další etapa</v>
      </c>
      <c r="F80" s="34"/>
      <c r="G80" s="34"/>
      <c r="H80" s="34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93</v>
      </c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6.5" customHeight="1">
      <c r="A82" s="40"/>
      <c r="B82" s="41"/>
      <c r="C82" s="42"/>
      <c r="D82" s="42"/>
      <c r="E82" s="71" t="str">
        <f>E9</f>
        <v>02 - Objekt A - jižní průčelí</v>
      </c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21</v>
      </c>
      <c r="D84" s="42"/>
      <c r="E84" s="42"/>
      <c r="F84" s="29" t="str">
        <f>F12</f>
        <v>Lidická 590/38, Karlovy Vary</v>
      </c>
      <c r="G84" s="42"/>
      <c r="H84" s="42"/>
      <c r="I84" s="34" t="s">
        <v>23</v>
      </c>
      <c r="J84" s="74" t="str">
        <f>IF(J12="","",J12)</f>
        <v>21. 1. 2025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25</v>
      </c>
      <c r="D86" s="42"/>
      <c r="E86" s="42"/>
      <c r="F86" s="29" t="str">
        <f>E15</f>
        <v>Domov mládeže a školní jídelna, p.o.</v>
      </c>
      <c r="G86" s="42"/>
      <c r="H86" s="42"/>
      <c r="I86" s="34" t="s">
        <v>31</v>
      </c>
      <c r="J86" s="38" t="str">
        <f>E21</f>
        <v>Ing. Roman Gajdoš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5.15" customHeight="1">
      <c r="A87" s="40"/>
      <c r="B87" s="41"/>
      <c r="C87" s="34" t="s">
        <v>29</v>
      </c>
      <c r="D87" s="42"/>
      <c r="E87" s="42"/>
      <c r="F87" s="29" t="str">
        <f>IF(E18="","",E18)</f>
        <v>Vyplň údaj</v>
      </c>
      <c r="G87" s="42"/>
      <c r="H87" s="42"/>
      <c r="I87" s="34" t="s">
        <v>34</v>
      </c>
      <c r="J87" s="38" t="str">
        <f>E24</f>
        <v>Bc. Martin Frous</v>
      </c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0.32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11" customFormat="1" ht="29.28" customHeight="1">
      <c r="A89" s="179"/>
      <c r="B89" s="180"/>
      <c r="C89" s="181" t="s">
        <v>111</v>
      </c>
      <c r="D89" s="182" t="s">
        <v>57</v>
      </c>
      <c r="E89" s="182" t="s">
        <v>53</v>
      </c>
      <c r="F89" s="182" t="s">
        <v>54</v>
      </c>
      <c r="G89" s="182" t="s">
        <v>112</v>
      </c>
      <c r="H89" s="182" t="s">
        <v>113</v>
      </c>
      <c r="I89" s="182" t="s">
        <v>114</v>
      </c>
      <c r="J89" s="182" t="s">
        <v>97</v>
      </c>
      <c r="K89" s="183" t="s">
        <v>115</v>
      </c>
      <c r="L89" s="184"/>
      <c r="M89" s="94" t="s">
        <v>19</v>
      </c>
      <c r="N89" s="95" t="s">
        <v>42</v>
      </c>
      <c r="O89" s="95" t="s">
        <v>116</v>
      </c>
      <c r="P89" s="95" t="s">
        <v>117</v>
      </c>
      <c r="Q89" s="95" t="s">
        <v>118</v>
      </c>
      <c r="R89" s="95" t="s">
        <v>119</v>
      </c>
      <c r="S89" s="95" t="s">
        <v>120</v>
      </c>
      <c r="T89" s="96" t="s">
        <v>121</v>
      </c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</row>
    <row r="90" s="2" customFormat="1" ht="22.8" customHeight="1">
      <c r="A90" s="40"/>
      <c r="B90" s="41"/>
      <c r="C90" s="101" t="s">
        <v>122</v>
      </c>
      <c r="D90" s="42"/>
      <c r="E90" s="42"/>
      <c r="F90" s="42"/>
      <c r="G90" s="42"/>
      <c r="H90" s="42"/>
      <c r="I90" s="42"/>
      <c r="J90" s="185">
        <f>BK90</f>
        <v>0</v>
      </c>
      <c r="K90" s="42"/>
      <c r="L90" s="46"/>
      <c r="M90" s="97"/>
      <c r="N90" s="186"/>
      <c r="O90" s="98"/>
      <c r="P90" s="187">
        <f>P91+P235</f>
        <v>0</v>
      </c>
      <c r="Q90" s="98"/>
      <c r="R90" s="187">
        <f>R91+R235</f>
        <v>22.777407119999999</v>
      </c>
      <c r="S90" s="98"/>
      <c r="T90" s="188">
        <f>T91+T235</f>
        <v>22.838227199999999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71</v>
      </c>
      <c r="AU90" s="19" t="s">
        <v>98</v>
      </c>
      <c r="BK90" s="189">
        <f>BK91+BK235</f>
        <v>0</v>
      </c>
    </row>
    <row r="91" s="12" customFormat="1" ht="25.92" customHeight="1">
      <c r="A91" s="12"/>
      <c r="B91" s="190"/>
      <c r="C91" s="191"/>
      <c r="D91" s="192" t="s">
        <v>71</v>
      </c>
      <c r="E91" s="193" t="s">
        <v>123</v>
      </c>
      <c r="F91" s="193" t="s">
        <v>124</v>
      </c>
      <c r="G91" s="191"/>
      <c r="H91" s="191"/>
      <c r="I91" s="194"/>
      <c r="J91" s="195">
        <f>BK91</f>
        <v>0</v>
      </c>
      <c r="K91" s="191"/>
      <c r="L91" s="196"/>
      <c r="M91" s="197"/>
      <c r="N91" s="198"/>
      <c r="O91" s="198"/>
      <c r="P91" s="199">
        <f>P92+P138+P203+P231</f>
        <v>0</v>
      </c>
      <c r="Q91" s="198"/>
      <c r="R91" s="199">
        <f>R92+R138+R203+R231</f>
        <v>16.647863999999998</v>
      </c>
      <c r="S91" s="198"/>
      <c r="T91" s="200">
        <f>T92+T138+T203+T231</f>
        <v>17.919259199999999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80</v>
      </c>
      <c r="AT91" s="202" t="s">
        <v>71</v>
      </c>
      <c r="AU91" s="202" t="s">
        <v>72</v>
      </c>
      <c r="AY91" s="201" t="s">
        <v>125</v>
      </c>
      <c r="BK91" s="203">
        <f>BK92+BK138+BK203+BK231</f>
        <v>0</v>
      </c>
    </row>
    <row r="92" s="12" customFormat="1" ht="22.8" customHeight="1">
      <c r="A92" s="12"/>
      <c r="B92" s="190"/>
      <c r="C92" s="191"/>
      <c r="D92" s="192" t="s">
        <v>71</v>
      </c>
      <c r="E92" s="204" t="s">
        <v>126</v>
      </c>
      <c r="F92" s="204" t="s">
        <v>127</v>
      </c>
      <c r="G92" s="191"/>
      <c r="H92" s="191"/>
      <c r="I92" s="194"/>
      <c r="J92" s="205">
        <f>BK92</f>
        <v>0</v>
      </c>
      <c r="K92" s="191"/>
      <c r="L92" s="196"/>
      <c r="M92" s="197"/>
      <c r="N92" s="198"/>
      <c r="O92" s="198"/>
      <c r="P92" s="199">
        <f>SUM(P93:P137)</f>
        <v>0</v>
      </c>
      <c r="Q92" s="198"/>
      <c r="R92" s="199">
        <f>SUM(R93:R137)</f>
        <v>16.467087999999997</v>
      </c>
      <c r="S92" s="198"/>
      <c r="T92" s="200">
        <f>SUM(T93:T137)</f>
        <v>0.0091392000000000001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80</v>
      </c>
      <c r="AT92" s="202" t="s">
        <v>71</v>
      </c>
      <c r="AU92" s="202" t="s">
        <v>80</v>
      </c>
      <c r="AY92" s="201" t="s">
        <v>125</v>
      </c>
      <c r="BK92" s="203">
        <f>SUM(BK93:BK137)</f>
        <v>0</v>
      </c>
    </row>
    <row r="93" s="2" customFormat="1" ht="16.5" customHeight="1">
      <c r="A93" s="40"/>
      <c r="B93" s="41"/>
      <c r="C93" s="206" t="s">
        <v>80</v>
      </c>
      <c r="D93" s="206" t="s">
        <v>128</v>
      </c>
      <c r="E93" s="207" t="s">
        <v>129</v>
      </c>
      <c r="F93" s="208" t="s">
        <v>130</v>
      </c>
      <c r="G93" s="209" t="s">
        <v>131</v>
      </c>
      <c r="H93" s="210">
        <v>48</v>
      </c>
      <c r="I93" s="211"/>
      <c r="J93" s="212">
        <f>ROUND(I93*H93,2)</f>
        <v>0</v>
      </c>
      <c r="K93" s="208" t="s">
        <v>132</v>
      </c>
      <c r="L93" s="46"/>
      <c r="M93" s="213" t="s">
        <v>19</v>
      </c>
      <c r="N93" s="214" t="s">
        <v>43</v>
      </c>
      <c r="O93" s="86"/>
      <c r="P93" s="215">
        <f>O93*H93</f>
        <v>0</v>
      </c>
      <c r="Q93" s="215">
        <v>4.0000000000000003E-05</v>
      </c>
      <c r="R93" s="215">
        <f>Q93*H93</f>
        <v>0.0019200000000000003</v>
      </c>
      <c r="S93" s="215">
        <v>6.0000000000000002E-05</v>
      </c>
      <c r="T93" s="216">
        <f>S93*H93</f>
        <v>0.0028800000000000002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133</v>
      </c>
      <c r="AT93" s="217" t="s">
        <v>128</v>
      </c>
      <c r="AU93" s="217" t="s">
        <v>82</v>
      </c>
      <c r="AY93" s="19" t="s">
        <v>125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80</v>
      </c>
      <c r="BK93" s="218">
        <f>ROUND(I93*H93,2)</f>
        <v>0</v>
      </c>
      <c r="BL93" s="19" t="s">
        <v>133</v>
      </c>
      <c r="BM93" s="217" t="s">
        <v>719</v>
      </c>
    </row>
    <row r="94" s="2" customFormat="1">
      <c r="A94" s="40"/>
      <c r="B94" s="41"/>
      <c r="C94" s="42"/>
      <c r="D94" s="219" t="s">
        <v>135</v>
      </c>
      <c r="E94" s="42"/>
      <c r="F94" s="220" t="s">
        <v>136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135</v>
      </c>
      <c r="AU94" s="19" t="s">
        <v>82</v>
      </c>
    </row>
    <row r="95" s="2" customFormat="1">
      <c r="A95" s="40"/>
      <c r="B95" s="41"/>
      <c r="C95" s="42"/>
      <c r="D95" s="224" t="s">
        <v>137</v>
      </c>
      <c r="E95" s="42"/>
      <c r="F95" s="225" t="s">
        <v>138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137</v>
      </c>
      <c r="AU95" s="19" t="s">
        <v>82</v>
      </c>
    </row>
    <row r="96" s="13" customFormat="1">
      <c r="A96" s="13"/>
      <c r="B96" s="226"/>
      <c r="C96" s="227"/>
      <c r="D96" s="219" t="s">
        <v>139</v>
      </c>
      <c r="E96" s="228" t="s">
        <v>19</v>
      </c>
      <c r="F96" s="229" t="s">
        <v>720</v>
      </c>
      <c r="G96" s="227"/>
      <c r="H96" s="230">
        <v>48</v>
      </c>
      <c r="I96" s="231"/>
      <c r="J96" s="227"/>
      <c r="K96" s="227"/>
      <c r="L96" s="232"/>
      <c r="M96" s="233"/>
      <c r="N96" s="234"/>
      <c r="O96" s="234"/>
      <c r="P96" s="234"/>
      <c r="Q96" s="234"/>
      <c r="R96" s="234"/>
      <c r="S96" s="234"/>
      <c r="T96" s="235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6" t="s">
        <v>139</v>
      </c>
      <c r="AU96" s="236" t="s">
        <v>82</v>
      </c>
      <c r="AV96" s="13" t="s">
        <v>82</v>
      </c>
      <c r="AW96" s="13" t="s">
        <v>33</v>
      </c>
      <c r="AX96" s="13" t="s">
        <v>80</v>
      </c>
      <c r="AY96" s="236" t="s">
        <v>125</v>
      </c>
    </row>
    <row r="97" s="2" customFormat="1" ht="16.5" customHeight="1">
      <c r="A97" s="40"/>
      <c r="B97" s="41"/>
      <c r="C97" s="206" t="s">
        <v>82</v>
      </c>
      <c r="D97" s="206" t="s">
        <v>128</v>
      </c>
      <c r="E97" s="207" t="s">
        <v>141</v>
      </c>
      <c r="F97" s="208" t="s">
        <v>142</v>
      </c>
      <c r="G97" s="209" t="s">
        <v>131</v>
      </c>
      <c r="H97" s="210">
        <v>64</v>
      </c>
      <c r="I97" s="211"/>
      <c r="J97" s="212">
        <f>ROUND(I97*H97,2)</f>
        <v>0</v>
      </c>
      <c r="K97" s="208" t="s">
        <v>132</v>
      </c>
      <c r="L97" s="46"/>
      <c r="M97" s="213" t="s">
        <v>19</v>
      </c>
      <c r="N97" s="214" t="s">
        <v>43</v>
      </c>
      <c r="O97" s="86"/>
      <c r="P97" s="215">
        <f>O97*H97</f>
        <v>0</v>
      </c>
      <c r="Q97" s="215">
        <v>9.0000000000000006E-05</v>
      </c>
      <c r="R97" s="215">
        <f>Q97*H97</f>
        <v>0.0057600000000000004</v>
      </c>
      <c r="S97" s="215">
        <v>6.0000000000000002E-05</v>
      </c>
      <c r="T97" s="216">
        <f>S97*H97</f>
        <v>0.0038400000000000001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133</v>
      </c>
      <c r="AT97" s="217" t="s">
        <v>128</v>
      </c>
      <c r="AU97" s="217" t="s">
        <v>82</v>
      </c>
      <c r="AY97" s="19" t="s">
        <v>125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80</v>
      </c>
      <c r="BK97" s="218">
        <f>ROUND(I97*H97,2)</f>
        <v>0</v>
      </c>
      <c r="BL97" s="19" t="s">
        <v>133</v>
      </c>
      <c r="BM97" s="217" t="s">
        <v>721</v>
      </c>
    </row>
    <row r="98" s="2" customFormat="1">
      <c r="A98" s="40"/>
      <c r="B98" s="41"/>
      <c r="C98" s="42"/>
      <c r="D98" s="219" t="s">
        <v>135</v>
      </c>
      <c r="E98" s="42"/>
      <c r="F98" s="220" t="s">
        <v>144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135</v>
      </c>
      <c r="AU98" s="19" t="s">
        <v>82</v>
      </c>
    </row>
    <row r="99" s="2" customFormat="1">
      <c r="A99" s="40"/>
      <c r="B99" s="41"/>
      <c r="C99" s="42"/>
      <c r="D99" s="224" t="s">
        <v>137</v>
      </c>
      <c r="E99" s="42"/>
      <c r="F99" s="225" t="s">
        <v>145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137</v>
      </c>
      <c r="AU99" s="19" t="s">
        <v>82</v>
      </c>
    </row>
    <row r="100" s="13" customFormat="1">
      <c r="A100" s="13"/>
      <c r="B100" s="226"/>
      <c r="C100" s="227"/>
      <c r="D100" s="219" t="s">
        <v>139</v>
      </c>
      <c r="E100" s="228" t="s">
        <v>19</v>
      </c>
      <c r="F100" s="229" t="s">
        <v>722</v>
      </c>
      <c r="G100" s="227"/>
      <c r="H100" s="230">
        <v>64</v>
      </c>
      <c r="I100" s="231"/>
      <c r="J100" s="227"/>
      <c r="K100" s="227"/>
      <c r="L100" s="232"/>
      <c r="M100" s="233"/>
      <c r="N100" s="234"/>
      <c r="O100" s="234"/>
      <c r="P100" s="234"/>
      <c r="Q100" s="234"/>
      <c r="R100" s="234"/>
      <c r="S100" s="234"/>
      <c r="T100" s="235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6" t="s">
        <v>139</v>
      </c>
      <c r="AU100" s="236" t="s">
        <v>82</v>
      </c>
      <c r="AV100" s="13" t="s">
        <v>82</v>
      </c>
      <c r="AW100" s="13" t="s">
        <v>33</v>
      </c>
      <c r="AX100" s="13" t="s">
        <v>80</v>
      </c>
      <c r="AY100" s="236" t="s">
        <v>125</v>
      </c>
    </row>
    <row r="101" s="2" customFormat="1" ht="24.15" customHeight="1">
      <c r="A101" s="40"/>
      <c r="B101" s="41"/>
      <c r="C101" s="206" t="s">
        <v>147</v>
      </c>
      <c r="D101" s="206" t="s">
        <v>128</v>
      </c>
      <c r="E101" s="207" t="s">
        <v>148</v>
      </c>
      <c r="F101" s="208" t="s">
        <v>149</v>
      </c>
      <c r="G101" s="209" t="s">
        <v>150</v>
      </c>
      <c r="H101" s="210">
        <v>307.19999999999999</v>
      </c>
      <c r="I101" s="211"/>
      <c r="J101" s="212">
        <f>ROUND(I101*H101,2)</f>
        <v>0</v>
      </c>
      <c r="K101" s="208" t="s">
        <v>132</v>
      </c>
      <c r="L101" s="46"/>
      <c r="M101" s="213" t="s">
        <v>19</v>
      </c>
      <c r="N101" s="214" t="s">
        <v>43</v>
      </c>
      <c r="O101" s="86"/>
      <c r="P101" s="215">
        <f>O101*H101</f>
        <v>0</v>
      </c>
      <c r="Q101" s="215">
        <v>0.0015</v>
      </c>
      <c r="R101" s="215">
        <f>Q101*H101</f>
        <v>0.46079999999999999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133</v>
      </c>
      <c r="AT101" s="217" t="s">
        <v>128</v>
      </c>
      <c r="AU101" s="217" t="s">
        <v>82</v>
      </c>
      <c r="AY101" s="19" t="s">
        <v>125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80</v>
      </c>
      <c r="BK101" s="218">
        <f>ROUND(I101*H101,2)</f>
        <v>0</v>
      </c>
      <c r="BL101" s="19" t="s">
        <v>133</v>
      </c>
      <c r="BM101" s="217" t="s">
        <v>723</v>
      </c>
    </row>
    <row r="102" s="2" customFormat="1">
      <c r="A102" s="40"/>
      <c r="B102" s="41"/>
      <c r="C102" s="42"/>
      <c r="D102" s="219" t="s">
        <v>135</v>
      </c>
      <c r="E102" s="42"/>
      <c r="F102" s="220" t="s">
        <v>152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135</v>
      </c>
      <c r="AU102" s="19" t="s">
        <v>82</v>
      </c>
    </row>
    <row r="103" s="2" customFormat="1">
      <c r="A103" s="40"/>
      <c r="B103" s="41"/>
      <c r="C103" s="42"/>
      <c r="D103" s="224" t="s">
        <v>137</v>
      </c>
      <c r="E103" s="42"/>
      <c r="F103" s="225" t="s">
        <v>153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137</v>
      </c>
      <c r="AU103" s="19" t="s">
        <v>82</v>
      </c>
    </row>
    <row r="104" s="13" customFormat="1">
      <c r="A104" s="13"/>
      <c r="B104" s="226"/>
      <c r="C104" s="227"/>
      <c r="D104" s="219" t="s">
        <v>139</v>
      </c>
      <c r="E104" s="228" t="s">
        <v>19</v>
      </c>
      <c r="F104" s="229" t="s">
        <v>724</v>
      </c>
      <c r="G104" s="227"/>
      <c r="H104" s="230">
        <v>307.19999999999999</v>
      </c>
      <c r="I104" s="231"/>
      <c r="J104" s="227"/>
      <c r="K104" s="227"/>
      <c r="L104" s="232"/>
      <c r="M104" s="233"/>
      <c r="N104" s="234"/>
      <c r="O104" s="234"/>
      <c r="P104" s="234"/>
      <c r="Q104" s="234"/>
      <c r="R104" s="234"/>
      <c r="S104" s="234"/>
      <c r="T104" s="235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6" t="s">
        <v>139</v>
      </c>
      <c r="AU104" s="236" t="s">
        <v>82</v>
      </c>
      <c r="AV104" s="13" t="s">
        <v>82</v>
      </c>
      <c r="AW104" s="13" t="s">
        <v>33</v>
      </c>
      <c r="AX104" s="13" t="s">
        <v>72</v>
      </c>
      <c r="AY104" s="236" t="s">
        <v>125</v>
      </c>
    </row>
    <row r="105" s="14" customFormat="1">
      <c r="A105" s="14"/>
      <c r="B105" s="237"/>
      <c r="C105" s="238"/>
      <c r="D105" s="219" t="s">
        <v>139</v>
      </c>
      <c r="E105" s="239" t="s">
        <v>19</v>
      </c>
      <c r="F105" s="240" t="s">
        <v>155</v>
      </c>
      <c r="G105" s="238"/>
      <c r="H105" s="241">
        <v>307.19999999999999</v>
      </c>
      <c r="I105" s="242"/>
      <c r="J105" s="238"/>
      <c r="K105" s="238"/>
      <c r="L105" s="243"/>
      <c r="M105" s="244"/>
      <c r="N105" s="245"/>
      <c r="O105" s="245"/>
      <c r="P105" s="245"/>
      <c r="Q105" s="245"/>
      <c r="R105" s="245"/>
      <c r="S105" s="245"/>
      <c r="T105" s="246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7" t="s">
        <v>139</v>
      </c>
      <c r="AU105" s="247" t="s">
        <v>82</v>
      </c>
      <c r="AV105" s="14" t="s">
        <v>133</v>
      </c>
      <c r="AW105" s="14" t="s">
        <v>33</v>
      </c>
      <c r="AX105" s="14" t="s">
        <v>80</v>
      </c>
      <c r="AY105" s="247" t="s">
        <v>125</v>
      </c>
    </row>
    <row r="106" s="2" customFormat="1" ht="24.15" customHeight="1">
      <c r="A106" s="40"/>
      <c r="B106" s="41"/>
      <c r="C106" s="206" t="s">
        <v>133</v>
      </c>
      <c r="D106" s="206" t="s">
        <v>128</v>
      </c>
      <c r="E106" s="207" t="s">
        <v>156</v>
      </c>
      <c r="F106" s="208" t="s">
        <v>157</v>
      </c>
      <c r="G106" s="209" t="s">
        <v>150</v>
      </c>
      <c r="H106" s="210">
        <v>24</v>
      </c>
      <c r="I106" s="211"/>
      <c r="J106" s="212">
        <f>ROUND(I106*H106,2)</f>
        <v>0</v>
      </c>
      <c r="K106" s="208" t="s">
        <v>132</v>
      </c>
      <c r="L106" s="46"/>
      <c r="M106" s="213" t="s">
        <v>19</v>
      </c>
      <c r="N106" s="214" t="s">
        <v>43</v>
      </c>
      <c r="O106" s="86"/>
      <c r="P106" s="215">
        <f>O106*H106</f>
        <v>0</v>
      </c>
      <c r="Q106" s="215">
        <v>0.010319999999999999</v>
      </c>
      <c r="R106" s="215">
        <f>Q106*H106</f>
        <v>0.24767999999999998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133</v>
      </c>
      <c r="AT106" s="217" t="s">
        <v>128</v>
      </c>
      <c r="AU106" s="217" t="s">
        <v>82</v>
      </c>
      <c r="AY106" s="19" t="s">
        <v>125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80</v>
      </c>
      <c r="BK106" s="218">
        <f>ROUND(I106*H106,2)</f>
        <v>0</v>
      </c>
      <c r="BL106" s="19" t="s">
        <v>133</v>
      </c>
      <c r="BM106" s="217" t="s">
        <v>725</v>
      </c>
    </row>
    <row r="107" s="2" customFormat="1">
      <c r="A107" s="40"/>
      <c r="B107" s="41"/>
      <c r="C107" s="42"/>
      <c r="D107" s="219" t="s">
        <v>135</v>
      </c>
      <c r="E107" s="42"/>
      <c r="F107" s="220" t="s">
        <v>159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135</v>
      </c>
      <c r="AU107" s="19" t="s">
        <v>82</v>
      </c>
    </row>
    <row r="108" s="2" customFormat="1">
      <c r="A108" s="40"/>
      <c r="B108" s="41"/>
      <c r="C108" s="42"/>
      <c r="D108" s="224" t="s">
        <v>137</v>
      </c>
      <c r="E108" s="42"/>
      <c r="F108" s="225" t="s">
        <v>160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137</v>
      </c>
      <c r="AU108" s="19" t="s">
        <v>82</v>
      </c>
    </row>
    <row r="109" s="13" customFormat="1">
      <c r="A109" s="13"/>
      <c r="B109" s="226"/>
      <c r="C109" s="227"/>
      <c r="D109" s="219" t="s">
        <v>139</v>
      </c>
      <c r="E109" s="228" t="s">
        <v>19</v>
      </c>
      <c r="F109" s="229" t="s">
        <v>726</v>
      </c>
      <c r="G109" s="227"/>
      <c r="H109" s="230">
        <v>24</v>
      </c>
      <c r="I109" s="231"/>
      <c r="J109" s="227"/>
      <c r="K109" s="227"/>
      <c r="L109" s="232"/>
      <c r="M109" s="233"/>
      <c r="N109" s="234"/>
      <c r="O109" s="234"/>
      <c r="P109" s="234"/>
      <c r="Q109" s="234"/>
      <c r="R109" s="234"/>
      <c r="S109" s="234"/>
      <c r="T109" s="23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6" t="s">
        <v>139</v>
      </c>
      <c r="AU109" s="236" t="s">
        <v>82</v>
      </c>
      <c r="AV109" s="13" t="s">
        <v>82</v>
      </c>
      <c r="AW109" s="13" t="s">
        <v>33</v>
      </c>
      <c r="AX109" s="13" t="s">
        <v>80</v>
      </c>
      <c r="AY109" s="236" t="s">
        <v>125</v>
      </c>
    </row>
    <row r="110" s="2" customFormat="1" ht="21.75" customHeight="1">
      <c r="A110" s="40"/>
      <c r="B110" s="41"/>
      <c r="C110" s="206" t="s">
        <v>162</v>
      </c>
      <c r="D110" s="206" t="s">
        <v>128</v>
      </c>
      <c r="E110" s="207" t="s">
        <v>163</v>
      </c>
      <c r="F110" s="208" t="s">
        <v>164</v>
      </c>
      <c r="G110" s="209" t="s">
        <v>131</v>
      </c>
      <c r="H110" s="210">
        <v>16</v>
      </c>
      <c r="I110" s="211"/>
      <c r="J110" s="212">
        <f>ROUND(I110*H110,2)</f>
        <v>0</v>
      </c>
      <c r="K110" s="208" t="s">
        <v>165</v>
      </c>
      <c r="L110" s="46"/>
      <c r="M110" s="213" t="s">
        <v>19</v>
      </c>
      <c r="N110" s="214" t="s">
        <v>43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6.0000000000000002E-05</v>
      </c>
      <c r="T110" s="216">
        <f>S110*H110</f>
        <v>0.00096000000000000002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133</v>
      </c>
      <c r="AT110" s="217" t="s">
        <v>128</v>
      </c>
      <c r="AU110" s="217" t="s">
        <v>82</v>
      </c>
      <c r="AY110" s="19" t="s">
        <v>125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80</v>
      </c>
      <c r="BK110" s="218">
        <f>ROUND(I110*H110,2)</f>
        <v>0</v>
      </c>
      <c r="BL110" s="19" t="s">
        <v>133</v>
      </c>
      <c r="BM110" s="217" t="s">
        <v>727</v>
      </c>
    </row>
    <row r="111" s="2" customFormat="1">
      <c r="A111" s="40"/>
      <c r="B111" s="41"/>
      <c r="C111" s="42"/>
      <c r="D111" s="219" t="s">
        <v>135</v>
      </c>
      <c r="E111" s="42"/>
      <c r="F111" s="220" t="s">
        <v>167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135</v>
      </c>
      <c r="AU111" s="19" t="s">
        <v>82</v>
      </c>
    </row>
    <row r="112" s="13" customFormat="1">
      <c r="A112" s="13"/>
      <c r="B112" s="226"/>
      <c r="C112" s="227"/>
      <c r="D112" s="219" t="s">
        <v>139</v>
      </c>
      <c r="E112" s="228" t="s">
        <v>19</v>
      </c>
      <c r="F112" s="229" t="s">
        <v>728</v>
      </c>
      <c r="G112" s="227"/>
      <c r="H112" s="230">
        <v>16</v>
      </c>
      <c r="I112" s="231"/>
      <c r="J112" s="227"/>
      <c r="K112" s="227"/>
      <c r="L112" s="232"/>
      <c r="M112" s="233"/>
      <c r="N112" s="234"/>
      <c r="O112" s="234"/>
      <c r="P112" s="234"/>
      <c r="Q112" s="234"/>
      <c r="R112" s="234"/>
      <c r="S112" s="234"/>
      <c r="T112" s="235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6" t="s">
        <v>139</v>
      </c>
      <c r="AU112" s="236" t="s">
        <v>82</v>
      </c>
      <c r="AV112" s="13" t="s">
        <v>82</v>
      </c>
      <c r="AW112" s="13" t="s">
        <v>33</v>
      </c>
      <c r="AX112" s="13" t="s">
        <v>80</v>
      </c>
      <c r="AY112" s="236" t="s">
        <v>125</v>
      </c>
    </row>
    <row r="113" s="2" customFormat="1" ht="24.15" customHeight="1">
      <c r="A113" s="40"/>
      <c r="B113" s="41"/>
      <c r="C113" s="206" t="s">
        <v>126</v>
      </c>
      <c r="D113" s="206" t="s">
        <v>128</v>
      </c>
      <c r="E113" s="207" t="s">
        <v>169</v>
      </c>
      <c r="F113" s="208" t="s">
        <v>170</v>
      </c>
      <c r="G113" s="209" t="s">
        <v>131</v>
      </c>
      <c r="H113" s="210">
        <v>145.91999999999999</v>
      </c>
      <c r="I113" s="211"/>
      <c r="J113" s="212">
        <f>ROUND(I113*H113,2)</f>
        <v>0</v>
      </c>
      <c r="K113" s="208" t="s">
        <v>132</v>
      </c>
      <c r="L113" s="46"/>
      <c r="M113" s="213" t="s">
        <v>19</v>
      </c>
      <c r="N113" s="214" t="s">
        <v>43</v>
      </c>
      <c r="O113" s="86"/>
      <c r="P113" s="215">
        <f>O113*H113</f>
        <v>0</v>
      </c>
      <c r="Q113" s="215">
        <v>2.0000000000000002E-05</v>
      </c>
      <c r="R113" s="215">
        <f>Q113*H113</f>
        <v>0.0029183999999999998</v>
      </c>
      <c r="S113" s="215">
        <v>1.0000000000000001E-05</v>
      </c>
      <c r="T113" s="216">
        <f>S113*H113</f>
        <v>0.0014591999999999999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133</v>
      </c>
      <c r="AT113" s="217" t="s">
        <v>128</v>
      </c>
      <c r="AU113" s="217" t="s">
        <v>82</v>
      </c>
      <c r="AY113" s="19" t="s">
        <v>125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80</v>
      </c>
      <c r="BK113" s="218">
        <f>ROUND(I113*H113,2)</f>
        <v>0</v>
      </c>
      <c r="BL113" s="19" t="s">
        <v>133</v>
      </c>
      <c r="BM113" s="217" t="s">
        <v>729</v>
      </c>
    </row>
    <row r="114" s="2" customFormat="1">
      <c r="A114" s="40"/>
      <c r="B114" s="41"/>
      <c r="C114" s="42"/>
      <c r="D114" s="219" t="s">
        <v>135</v>
      </c>
      <c r="E114" s="42"/>
      <c r="F114" s="220" t="s">
        <v>172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135</v>
      </c>
      <c r="AU114" s="19" t="s">
        <v>82</v>
      </c>
    </row>
    <row r="115" s="2" customFormat="1">
      <c r="A115" s="40"/>
      <c r="B115" s="41"/>
      <c r="C115" s="42"/>
      <c r="D115" s="224" t="s">
        <v>137</v>
      </c>
      <c r="E115" s="42"/>
      <c r="F115" s="225" t="s">
        <v>173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137</v>
      </c>
      <c r="AU115" s="19" t="s">
        <v>82</v>
      </c>
    </row>
    <row r="116" s="13" customFormat="1">
      <c r="A116" s="13"/>
      <c r="B116" s="226"/>
      <c r="C116" s="227"/>
      <c r="D116" s="219" t="s">
        <v>139</v>
      </c>
      <c r="E116" s="228" t="s">
        <v>19</v>
      </c>
      <c r="F116" s="229" t="s">
        <v>730</v>
      </c>
      <c r="G116" s="227"/>
      <c r="H116" s="230">
        <v>76.799999999999997</v>
      </c>
      <c r="I116" s="231"/>
      <c r="J116" s="227"/>
      <c r="K116" s="227"/>
      <c r="L116" s="232"/>
      <c r="M116" s="233"/>
      <c r="N116" s="234"/>
      <c r="O116" s="234"/>
      <c r="P116" s="234"/>
      <c r="Q116" s="234"/>
      <c r="R116" s="234"/>
      <c r="S116" s="234"/>
      <c r="T116" s="235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6" t="s">
        <v>139</v>
      </c>
      <c r="AU116" s="236" t="s">
        <v>82</v>
      </c>
      <c r="AV116" s="13" t="s">
        <v>82</v>
      </c>
      <c r="AW116" s="13" t="s">
        <v>33</v>
      </c>
      <c r="AX116" s="13" t="s">
        <v>72</v>
      </c>
      <c r="AY116" s="236" t="s">
        <v>125</v>
      </c>
    </row>
    <row r="117" s="13" customFormat="1">
      <c r="A117" s="13"/>
      <c r="B117" s="226"/>
      <c r="C117" s="227"/>
      <c r="D117" s="219" t="s">
        <v>139</v>
      </c>
      <c r="E117" s="228" t="s">
        <v>19</v>
      </c>
      <c r="F117" s="229" t="s">
        <v>731</v>
      </c>
      <c r="G117" s="227"/>
      <c r="H117" s="230">
        <v>69.120000000000005</v>
      </c>
      <c r="I117" s="231"/>
      <c r="J117" s="227"/>
      <c r="K117" s="227"/>
      <c r="L117" s="232"/>
      <c r="M117" s="233"/>
      <c r="N117" s="234"/>
      <c r="O117" s="234"/>
      <c r="P117" s="234"/>
      <c r="Q117" s="234"/>
      <c r="R117" s="234"/>
      <c r="S117" s="234"/>
      <c r="T117" s="235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6" t="s">
        <v>139</v>
      </c>
      <c r="AU117" s="236" t="s">
        <v>82</v>
      </c>
      <c r="AV117" s="13" t="s">
        <v>82</v>
      </c>
      <c r="AW117" s="13" t="s">
        <v>33</v>
      </c>
      <c r="AX117" s="13" t="s">
        <v>72</v>
      </c>
      <c r="AY117" s="236" t="s">
        <v>125</v>
      </c>
    </row>
    <row r="118" s="14" customFormat="1">
      <c r="A118" s="14"/>
      <c r="B118" s="237"/>
      <c r="C118" s="238"/>
      <c r="D118" s="219" t="s">
        <v>139</v>
      </c>
      <c r="E118" s="239" t="s">
        <v>19</v>
      </c>
      <c r="F118" s="240" t="s">
        <v>155</v>
      </c>
      <c r="G118" s="238"/>
      <c r="H118" s="241">
        <v>145.91999999999999</v>
      </c>
      <c r="I118" s="242"/>
      <c r="J118" s="238"/>
      <c r="K118" s="238"/>
      <c r="L118" s="243"/>
      <c r="M118" s="244"/>
      <c r="N118" s="245"/>
      <c r="O118" s="245"/>
      <c r="P118" s="245"/>
      <c r="Q118" s="245"/>
      <c r="R118" s="245"/>
      <c r="S118" s="245"/>
      <c r="T118" s="246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7" t="s">
        <v>139</v>
      </c>
      <c r="AU118" s="247" t="s">
        <v>82</v>
      </c>
      <c r="AV118" s="14" t="s">
        <v>133</v>
      </c>
      <c r="AW118" s="14" t="s">
        <v>33</v>
      </c>
      <c r="AX118" s="14" t="s">
        <v>80</v>
      </c>
      <c r="AY118" s="247" t="s">
        <v>125</v>
      </c>
    </row>
    <row r="119" s="2" customFormat="1" ht="16.5" customHeight="1">
      <c r="A119" s="40"/>
      <c r="B119" s="41"/>
      <c r="C119" s="206" t="s">
        <v>176</v>
      </c>
      <c r="D119" s="206" t="s">
        <v>128</v>
      </c>
      <c r="E119" s="207" t="s">
        <v>177</v>
      </c>
      <c r="F119" s="208" t="s">
        <v>178</v>
      </c>
      <c r="G119" s="209" t="s">
        <v>131</v>
      </c>
      <c r="H119" s="210">
        <v>6.4000000000000004</v>
      </c>
      <c r="I119" s="211"/>
      <c r="J119" s="212">
        <f>ROUND(I119*H119,2)</f>
        <v>0</v>
      </c>
      <c r="K119" s="208" t="s">
        <v>132</v>
      </c>
      <c r="L119" s="46"/>
      <c r="M119" s="213" t="s">
        <v>19</v>
      </c>
      <c r="N119" s="214" t="s">
        <v>43</v>
      </c>
      <c r="O119" s="86"/>
      <c r="P119" s="215">
        <f>O119*H119</f>
        <v>0</v>
      </c>
      <c r="Q119" s="215">
        <v>0.016070000000000001</v>
      </c>
      <c r="R119" s="215">
        <f>Q119*H119</f>
        <v>0.10284800000000001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133</v>
      </c>
      <c r="AT119" s="217" t="s">
        <v>128</v>
      </c>
      <c r="AU119" s="217" t="s">
        <v>82</v>
      </c>
      <c r="AY119" s="19" t="s">
        <v>125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80</v>
      </c>
      <c r="BK119" s="218">
        <f>ROUND(I119*H119,2)</f>
        <v>0</v>
      </c>
      <c r="BL119" s="19" t="s">
        <v>133</v>
      </c>
      <c r="BM119" s="217" t="s">
        <v>732</v>
      </c>
    </row>
    <row r="120" s="2" customFormat="1">
      <c r="A120" s="40"/>
      <c r="B120" s="41"/>
      <c r="C120" s="42"/>
      <c r="D120" s="219" t="s">
        <v>135</v>
      </c>
      <c r="E120" s="42"/>
      <c r="F120" s="220" t="s">
        <v>180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135</v>
      </c>
      <c r="AU120" s="19" t="s">
        <v>82</v>
      </c>
    </row>
    <row r="121" s="2" customFormat="1">
      <c r="A121" s="40"/>
      <c r="B121" s="41"/>
      <c r="C121" s="42"/>
      <c r="D121" s="224" t="s">
        <v>137</v>
      </c>
      <c r="E121" s="42"/>
      <c r="F121" s="225" t="s">
        <v>181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137</v>
      </c>
      <c r="AU121" s="19" t="s">
        <v>82</v>
      </c>
    </row>
    <row r="122" s="15" customFormat="1">
      <c r="A122" s="15"/>
      <c r="B122" s="248"/>
      <c r="C122" s="249"/>
      <c r="D122" s="219" t="s">
        <v>139</v>
      </c>
      <c r="E122" s="250" t="s">
        <v>19</v>
      </c>
      <c r="F122" s="251" t="s">
        <v>182</v>
      </c>
      <c r="G122" s="249"/>
      <c r="H122" s="250" t="s">
        <v>19</v>
      </c>
      <c r="I122" s="252"/>
      <c r="J122" s="249"/>
      <c r="K122" s="249"/>
      <c r="L122" s="253"/>
      <c r="M122" s="254"/>
      <c r="N122" s="255"/>
      <c r="O122" s="255"/>
      <c r="P122" s="255"/>
      <c r="Q122" s="255"/>
      <c r="R122" s="255"/>
      <c r="S122" s="255"/>
      <c r="T122" s="256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57" t="s">
        <v>139</v>
      </c>
      <c r="AU122" s="257" t="s">
        <v>82</v>
      </c>
      <c r="AV122" s="15" t="s">
        <v>80</v>
      </c>
      <c r="AW122" s="15" t="s">
        <v>33</v>
      </c>
      <c r="AX122" s="15" t="s">
        <v>72</v>
      </c>
      <c r="AY122" s="257" t="s">
        <v>125</v>
      </c>
    </row>
    <row r="123" s="13" customFormat="1">
      <c r="A123" s="13"/>
      <c r="B123" s="226"/>
      <c r="C123" s="227"/>
      <c r="D123" s="219" t="s">
        <v>139</v>
      </c>
      <c r="E123" s="228" t="s">
        <v>19</v>
      </c>
      <c r="F123" s="229" t="s">
        <v>733</v>
      </c>
      <c r="G123" s="227"/>
      <c r="H123" s="230">
        <v>6.4000000000000004</v>
      </c>
      <c r="I123" s="231"/>
      <c r="J123" s="227"/>
      <c r="K123" s="227"/>
      <c r="L123" s="232"/>
      <c r="M123" s="233"/>
      <c r="N123" s="234"/>
      <c r="O123" s="234"/>
      <c r="P123" s="234"/>
      <c r="Q123" s="234"/>
      <c r="R123" s="234"/>
      <c r="S123" s="234"/>
      <c r="T123" s="235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6" t="s">
        <v>139</v>
      </c>
      <c r="AU123" s="236" t="s">
        <v>82</v>
      </c>
      <c r="AV123" s="13" t="s">
        <v>82</v>
      </c>
      <c r="AW123" s="13" t="s">
        <v>33</v>
      </c>
      <c r="AX123" s="13" t="s">
        <v>72</v>
      </c>
      <c r="AY123" s="236" t="s">
        <v>125</v>
      </c>
    </row>
    <row r="124" s="14" customFormat="1">
      <c r="A124" s="14"/>
      <c r="B124" s="237"/>
      <c r="C124" s="238"/>
      <c r="D124" s="219" t="s">
        <v>139</v>
      </c>
      <c r="E124" s="239" t="s">
        <v>19</v>
      </c>
      <c r="F124" s="240" t="s">
        <v>155</v>
      </c>
      <c r="G124" s="238"/>
      <c r="H124" s="241">
        <v>6.4000000000000004</v>
      </c>
      <c r="I124" s="242"/>
      <c r="J124" s="238"/>
      <c r="K124" s="238"/>
      <c r="L124" s="243"/>
      <c r="M124" s="244"/>
      <c r="N124" s="245"/>
      <c r="O124" s="245"/>
      <c r="P124" s="245"/>
      <c r="Q124" s="245"/>
      <c r="R124" s="245"/>
      <c r="S124" s="245"/>
      <c r="T124" s="246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7" t="s">
        <v>139</v>
      </c>
      <c r="AU124" s="247" t="s">
        <v>82</v>
      </c>
      <c r="AV124" s="14" t="s">
        <v>133</v>
      </c>
      <c r="AW124" s="14" t="s">
        <v>33</v>
      </c>
      <c r="AX124" s="14" t="s">
        <v>80</v>
      </c>
      <c r="AY124" s="247" t="s">
        <v>125</v>
      </c>
    </row>
    <row r="125" s="2" customFormat="1" ht="16.5" customHeight="1">
      <c r="A125" s="40"/>
      <c r="B125" s="41"/>
      <c r="C125" s="206" t="s">
        <v>185</v>
      </c>
      <c r="D125" s="206" t="s">
        <v>128</v>
      </c>
      <c r="E125" s="207" t="s">
        <v>186</v>
      </c>
      <c r="F125" s="208" t="s">
        <v>187</v>
      </c>
      <c r="G125" s="209" t="s">
        <v>131</v>
      </c>
      <c r="H125" s="210">
        <v>6.4000000000000004</v>
      </c>
      <c r="I125" s="211"/>
      <c r="J125" s="212">
        <f>ROUND(I125*H125,2)</f>
        <v>0</v>
      </c>
      <c r="K125" s="208" t="s">
        <v>132</v>
      </c>
      <c r="L125" s="46"/>
      <c r="M125" s="213" t="s">
        <v>19</v>
      </c>
      <c r="N125" s="214" t="s">
        <v>43</v>
      </c>
      <c r="O125" s="86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7" t="s">
        <v>133</v>
      </c>
      <c r="AT125" s="217" t="s">
        <v>128</v>
      </c>
      <c r="AU125" s="217" t="s">
        <v>82</v>
      </c>
      <c r="AY125" s="19" t="s">
        <v>125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9" t="s">
        <v>80</v>
      </c>
      <c r="BK125" s="218">
        <f>ROUND(I125*H125,2)</f>
        <v>0</v>
      </c>
      <c r="BL125" s="19" t="s">
        <v>133</v>
      </c>
      <c r="BM125" s="217" t="s">
        <v>734</v>
      </c>
    </row>
    <row r="126" s="2" customFormat="1">
      <c r="A126" s="40"/>
      <c r="B126" s="41"/>
      <c r="C126" s="42"/>
      <c r="D126" s="219" t="s">
        <v>135</v>
      </c>
      <c r="E126" s="42"/>
      <c r="F126" s="220" t="s">
        <v>189</v>
      </c>
      <c r="G126" s="42"/>
      <c r="H126" s="42"/>
      <c r="I126" s="221"/>
      <c r="J126" s="42"/>
      <c r="K126" s="42"/>
      <c r="L126" s="46"/>
      <c r="M126" s="222"/>
      <c r="N126" s="223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135</v>
      </c>
      <c r="AU126" s="19" t="s">
        <v>82</v>
      </c>
    </row>
    <row r="127" s="2" customFormat="1">
      <c r="A127" s="40"/>
      <c r="B127" s="41"/>
      <c r="C127" s="42"/>
      <c r="D127" s="224" t="s">
        <v>137</v>
      </c>
      <c r="E127" s="42"/>
      <c r="F127" s="225" t="s">
        <v>190</v>
      </c>
      <c r="G127" s="42"/>
      <c r="H127" s="42"/>
      <c r="I127" s="221"/>
      <c r="J127" s="42"/>
      <c r="K127" s="42"/>
      <c r="L127" s="46"/>
      <c r="M127" s="222"/>
      <c r="N127" s="223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137</v>
      </c>
      <c r="AU127" s="19" t="s">
        <v>82</v>
      </c>
    </row>
    <row r="128" s="2" customFormat="1" ht="24.15" customHeight="1">
      <c r="A128" s="40"/>
      <c r="B128" s="41"/>
      <c r="C128" s="206" t="s">
        <v>191</v>
      </c>
      <c r="D128" s="206" t="s">
        <v>128</v>
      </c>
      <c r="E128" s="207" t="s">
        <v>192</v>
      </c>
      <c r="F128" s="208" t="s">
        <v>193</v>
      </c>
      <c r="G128" s="209" t="s">
        <v>131</v>
      </c>
      <c r="H128" s="210">
        <v>84.560000000000002</v>
      </c>
      <c r="I128" s="211"/>
      <c r="J128" s="212">
        <f>ROUND(I128*H128,2)</f>
        <v>0</v>
      </c>
      <c r="K128" s="208" t="s">
        <v>165</v>
      </c>
      <c r="L128" s="46"/>
      <c r="M128" s="213" t="s">
        <v>19</v>
      </c>
      <c r="N128" s="214" t="s">
        <v>43</v>
      </c>
      <c r="O128" s="86"/>
      <c r="P128" s="215">
        <f>O128*H128</f>
        <v>0</v>
      </c>
      <c r="Q128" s="215">
        <v>0.185</v>
      </c>
      <c r="R128" s="215">
        <f>Q128*H128</f>
        <v>15.643600000000001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133</v>
      </c>
      <c r="AT128" s="217" t="s">
        <v>128</v>
      </c>
      <c r="AU128" s="217" t="s">
        <v>82</v>
      </c>
      <c r="AY128" s="19" t="s">
        <v>125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80</v>
      </c>
      <c r="BK128" s="218">
        <f>ROUND(I128*H128,2)</f>
        <v>0</v>
      </c>
      <c r="BL128" s="19" t="s">
        <v>133</v>
      </c>
      <c r="BM128" s="217" t="s">
        <v>735</v>
      </c>
    </row>
    <row r="129" s="2" customFormat="1">
      <c r="A129" s="40"/>
      <c r="B129" s="41"/>
      <c r="C129" s="42"/>
      <c r="D129" s="219" t="s">
        <v>135</v>
      </c>
      <c r="E129" s="42"/>
      <c r="F129" s="220" t="s">
        <v>195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135</v>
      </c>
      <c r="AU129" s="19" t="s">
        <v>82</v>
      </c>
    </row>
    <row r="130" s="15" customFormat="1">
      <c r="A130" s="15"/>
      <c r="B130" s="248"/>
      <c r="C130" s="249"/>
      <c r="D130" s="219" t="s">
        <v>139</v>
      </c>
      <c r="E130" s="250" t="s">
        <v>19</v>
      </c>
      <c r="F130" s="251" t="s">
        <v>196</v>
      </c>
      <c r="G130" s="249"/>
      <c r="H130" s="250" t="s">
        <v>19</v>
      </c>
      <c r="I130" s="252"/>
      <c r="J130" s="249"/>
      <c r="K130" s="249"/>
      <c r="L130" s="253"/>
      <c r="M130" s="254"/>
      <c r="N130" s="255"/>
      <c r="O130" s="255"/>
      <c r="P130" s="255"/>
      <c r="Q130" s="255"/>
      <c r="R130" s="255"/>
      <c r="S130" s="255"/>
      <c r="T130" s="256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57" t="s">
        <v>139</v>
      </c>
      <c r="AU130" s="257" t="s">
        <v>82</v>
      </c>
      <c r="AV130" s="15" t="s">
        <v>80</v>
      </c>
      <c r="AW130" s="15" t="s">
        <v>33</v>
      </c>
      <c r="AX130" s="15" t="s">
        <v>72</v>
      </c>
      <c r="AY130" s="257" t="s">
        <v>125</v>
      </c>
    </row>
    <row r="131" s="13" customFormat="1">
      <c r="A131" s="13"/>
      <c r="B131" s="226"/>
      <c r="C131" s="227"/>
      <c r="D131" s="219" t="s">
        <v>139</v>
      </c>
      <c r="E131" s="228" t="s">
        <v>19</v>
      </c>
      <c r="F131" s="229" t="s">
        <v>736</v>
      </c>
      <c r="G131" s="227"/>
      <c r="H131" s="230">
        <v>84.560000000000002</v>
      </c>
      <c r="I131" s="231"/>
      <c r="J131" s="227"/>
      <c r="K131" s="227"/>
      <c r="L131" s="232"/>
      <c r="M131" s="233"/>
      <c r="N131" s="234"/>
      <c r="O131" s="234"/>
      <c r="P131" s="234"/>
      <c r="Q131" s="234"/>
      <c r="R131" s="234"/>
      <c r="S131" s="234"/>
      <c r="T131" s="23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6" t="s">
        <v>139</v>
      </c>
      <c r="AU131" s="236" t="s">
        <v>82</v>
      </c>
      <c r="AV131" s="13" t="s">
        <v>82</v>
      </c>
      <c r="AW131" s="13" t="s">
        <v>33</v>
      </c>
      <c r="AX131" s="13" t="s">
        <v>72</v>
      </c>
      <c r="AY131" s="236" t="s">
        <v>125</v>
      </c>
    </row>
    <row r="132" s="14" customFormat="1">
      <c r="A132" s="14"/>
      <c r="B132" s="237"/>
      <c r="C132" s="238"/>
      <c r="D132" s="219" t="s">
        <v>139</v>
      </c>
      <c r="E132" s="239" t="s">
        <v>19</v>
      </c>
      <c r="F132" s="240" t="s">
        <v>155</v>
      </c>
      <c r="G132" s="238"/>
      <c r="H132" s="241">
        <v>84.560000000000002</v>
      </c>
      <c r="I132" s="242"/>
      <c r="J132" s="238"/>
      <c r="K132" s="238"/>
      <c r="L132" s="243"/>
      <c r="M132" s="244"/>
      <c r="N132" s="245"/>
      <c r="O132" s="245"/>
      <c r="P132" s="245"/>
      <c r="Q132" s="245"/>
      <c r="R132" s="245"/>
      <c r="S132" s="245"/>
      <c r="T132" s="246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7" t="s">
        <v>139</v>
      </c>
      <c r="AU132" s="247" t="s">
        <v>82</v>
      </c>
      <c r="AV132" s="14" t="s">
        <v>133</v>
      </c>
      <c r="AW132" s="14" t="s">
        <v>33</v>
      </c>
      <c r="AX132" s="14" t="s">
        <v>80</v>
      </c>
      <c r="AY132" s="247" t="s">
        <v>125</v>
      </c>
    </row>
    <row r="133" s="2" customFormat="1" ht="33" customHeight="1">
      <c r="A133" s="40"/>
      <c r="B133" s="41"/>
      <c r="C133" s="206" t="s">
        <v>199</v>
      </c>
      <c r="D133" s="206" t="s">
        <v>128</v>
      </c>
      <c r="E133" s="207" t="s">
        <v>200</v>
      </c>
      <c r="F133" s="208" t="s">
        <v>201</v>
      </c>
      <c r="G133" s="209" t="s">
        <v>150</v>
      </c>
      <c r="H133" s="210">
        <v>78.079999999999998</v>
      </c>
      <c r="I133" s="211"/>
      <c r="J133" s="212">
        <f>ROUND(I133*H133,2)</f>
        <v>0</v>
      </c>
      <c r="K133" s="208" t="s">
        <v>132</v>
      </c>
      <c r="L133" s="46"/>
      <c r="M133" s="213" t="s">
        <v>19</v>
      </c>
      <c r="N133" s="214" t="s">
        <v>43</v>
      </c>
      <c r="O133" s="86"/>
      <c r="P133" s="215">
        <f>O133*H133</f>
        <v>0</v>
      </c>
      <c r="Q133" s="215">
        <v>2.0000000000000002E-05</v>
      </c>
      <c r="R133" s="215">
        <f>Q133*H133</f>
        <v>0.0015616</v>
      </c>
      <c r="S133" s="215">
        <v>0</v>
      </c>
      <c r="T133" s="216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7" t="s">
        <v>133</v>
      </c>
      <c r="AT133" s="217" t="s">
        <v>128</v>
      </c>
      <c r="AU133" s="217" t="s">
        <v>82</v>
      </c>
      <c r="AY133" s="19" t="s">
        <v>125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9" t="s">
        <v>80</v>
      </c>
      <c r="BK133" s="218">
        <f>ROUND(I133*H133,2)</f>
        <v>0</v>
      </c>
      <c r="BL133" s="19" t="s">
        <v>133</v>
      </c>
      <c r="BM133" s="217" t="s">
        <v>737</v>
      </c>
    </row>
    <row r="134" s="2" customFormat="1">
      <c r="A134" s="40"/>
      <c r="B134" s="41"/>
      <c r="C134" s="42"/>
      <c r="D134" s="219" t="s">
        <v>135</v>
      </c>
      <c r="E134" s="42"/>
      <c r="F134" s="220" t="s">
        <v>203</v>
      </c>
      <c r="G134" s="42"/>
      <c r="H134" s="42"/>
      <c r="I134" s="221"/>
      <c r="J134" s="42"/>
      <c r="K134" s="42"/>
      <c r="L134" s="46"/>
      <c r="M134" s="222"/>
      <c r="N134" s="223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135</v>
      </c>
      <c r="AU134" s="19" t="s">
        <v>82</v>
      </c>
    </row>
    <row r="135" s="2" customFormat="1">
      <c r="A135" s="40"/>
      <c r="B135" s="41"/>
      <c r="C135" s="42"/>
      <c r="D135" s="224" t="s">
        <v>137</v>
      </c>
      <c r="E135" s="42"/>
      <c r="F135" s="225" t="s">
        <v>204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137</v>
      </c>
      <c r="AU135" s="19" t="s">
        <v>82</v>
      </c>
    </row>
    <row r="136" s="13" customFormat="1">
      <c r="A136" s="13"/>
      <c r="B136" s="226"/>
      <c r="C136" s="227"/>
      <c r="D136" s="219" t="s">
        <v>139</v>
      </c>
      <c r="E136" s="228" t="s">
        <v>19</v>
      </c>
      <c r="F136" s="229" t="s">
        <v>738</v>
      </c>
      <c r="G136" s="227"/>
      <c r="H136" s="230">
        <v>78.079999999999998</v>
      </c>
      <c r="I136" s="231"/>
      <c r="J136" s="227"/>
      <c r="K136" s="227"/>
      <c r="L136" s="232"/>
      <c r="M136" s="233"/>
      <c r="N136" s="234"/>
      <c r="O136" s="234"/>
      <c r="P136" s="234"/>
      <c r="Q136" s="234"/>
      <c r="R136" s="234"/>
      <c r="S136" s="234"/>
      <c r="T136" s="23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6" t="s">
        <v>139</v>
      </c>
      <c r="AU136" s="236" t="s">
        <v>82</v>
      </c>
      <c r="AV136" s="13" t="s">
        <v>82</v>
      </c>
      <c r="AW136" s="13" t="s">
        <v>33</v>
      </c>
      <c r="AX136" s="13" t="s">
        <v>72</v>
      </c>
      <c r="AY136" s="236" t="s">
        <v>125</v>
      </c>
    </row>
    <row r="137" s="14" customFormat="1">
      <c r="A137" s="14"/>
      <c r="B137" s="237"/>
      <c r="C137" s="238"/>
      <c r="D137" s="219" t="s">
        <v>139</v>
      </c>
      <c r="E137" s="239" t="s">
        <v>19</v>
      </c>
      <c r="F137" s="240" t="s">
        <v>155</v>
      </c>
      <c r="G137" s="238"/>
      <c r="H137" s="241">
        <v>78.079999999999998</v>
      </c>
      <c r="I137" s="242"/>
      <c r="J137" s="238"/>
      <c r="K137" s="238"/>
      <c r="L137" s="243"/>
      <c r="M137" s="244"/>
      <c r="N137" s="245"/>
      <c r="O137" s="245"/>
      <c r="P137" s="245"/>
      <c r="Q137" s="245"/>
      <c r="R137" s="245"/>
      <c r="S137" s="245"/>
      <c r="T137" s="246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7" t="s">
        <v>139</v>
      </c>
      <c r="AU137" s="247" t="s">
        <v>82</v>
      </c>
      <c r="AV137" s="14" t="s">
        <v>133</v>
      </c>
      <c r="AW137" s="14" t="s">
        <v>33</v>
      </c>
      <c r="AX137" s="14" t="s">
        <v>80</v>
      </c>
      <c r="AY137" s="247" t="s">
        <v>125</v>
      </c>
    </row>
    <row r="138" s="12" customFormat="1" ht="22.8" customHeight="1">
      <c r="A138" s="12"/>
      <c r="B138" s="190"/>
      <c r="C138" s="191"/>
      <c r="D138" s="192" t="s">
        <v>71</v>
      </c>
      <c r="E138" s="204" t="s">
        <v>191</v>
      </c>
      <c r="F138" s="204" t="s">
        <v>207</v>
      </c>
      <c r="G138" s="191"/>
      <c r="H138" s="191"/>
      <c r="I138" s="194"/>
      <c r="J138" s="205">
        <f>BK138</f>
        <v>0</v>
      </c>
      <c r="K138" s="191"/>
      <c r="L138" s="196"/>
      <c r="M138" s="197"/>
      <c r="N138" s="198"/>
      <c r="O138" s="198"/>
      <c r="P138" s="199">
        <f>SUM(P139:P202)</f>
        <v>0</v>
      </c>
      <c r="Q138" s="198"/>
      <c r="R138" s="199">
        <f>SUM(R139:R202)</f>
        <v>0.18077599999999999</v>
      </c>
      <c r="S138" s="198"/>
      <c r="T138" s="200">
        <f>SUM(T139:T202)</f>
        <v>17.910119999999999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01" t="s">
        <v>80</v>
      </c>
      <c r="AT138" s="202" t="s">
        <v>71</v>
      </c>
      <c r="AU138" s="202" t="s">
        <v>80</v>
      </c>
      <c r="AY138" s="201" t="s">
        <v>125</v>
      </c>
      <c r="BK138" s="203">
        <f>SUM(BK139:BK202)</f>
        <v>0</v>
      </c>
    </row>
    <row r="139" s="2" customFormat="1" ht="37.8" customHeight="1">
      <c r="A139" s="40"/>
      <c r="B139" s="41"/>
      <c r="C139" s="206" t="s">
        <v>208</v>
      </c>
      <c r="D139" s="206" t="s">
        <v>128</v>
      </c>
      <c r="E139" s="207" t="s">
        <v>209</v>
      </c>
      <c r="F139" s="208" t="s">
        <v>210</v>
      </c>
      <c r="G139" s="209" t="s">
        <v>131</v>
      </c>
      <c r="H139" s="210">
        <v>176</v>
      </c>
      <c r="I139" s="211"/>
      <c r="J139" s="212">
        <f>ROUND(I139*H139,2)</f>
        <v>0</v>
      </c>
      <c r="K139" s="208" t="s">
        <v>132</v>
      </c>
      <c r="L139" s="46"/>
      <c r="M139" s="213" t="s">
        <v>19</v>
      </c>
      <c r="N139" s="214" t="s">
        <v>43</v>
      </c>
      <c r="O139" s="86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7" t="s">
        <v>133</v>
      </c>
      <c r="AT139" s="217" t="s">
        <v>128</v>
      </c>
      <c r="AU139" s="217" t="s">
        <v>82</v>
      </c>
      <c r="AY139" s="19" t="s">
        <v>125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9" t="s">
        <v>80</v>
      </c>
      <c r="BK139" s="218">
        <f>ROUND(I139*H139,2)</f>
        <v>0</v>
      </c>
      <c r="BL139" s="19" t="s">
        <v>133</v>
      </c>
      <c r="BM139" s="217" t="s">
        <v>739</v>
      </c>
    </row>
    <row r="140" s="2" customFormat="1">
      <c r="A140" s="40"/>
      <c r="B140" s="41"/>
      <c r="C140" s="42"/>
      <c r="D140" s="219" t="s">
        <v>135</v>
      </c>
      <c r="E140" s="42"/>
      <c r="F140" s="220" t="s">
        <v>212</v>
      </c>
      <c r="G140" s="42"/>
      <c r="H140" s="42"/>
      <c r="I140" s="221"/>
      <c r="J140" s="42"/>
      <c r="K140" s="42"/>
      <c r="L140" s="46"/>
      <c r="M140" s="222"/>
      <c r="N140" s="223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135</v>
      </c>
      <c r="AU140" s="19" t="s">
        <v>82</v>
      </c>
    </row>
    <row r="141" s="2" customFormat="1">
      <c r="A141" s="40"/>
      <c r="B141" s="41"/>
      <c r="C141" s="42"/>
      <c r="D141" s="224" t="s">
        <v>137</v>
      </c>
      <c r="E141" s="42"/>
      <c r="F141" s="225" t="s">
        <v>213</v>
      </c>
      <c r="G141" s="42"/>
      <c r="H141" s="42"/>
      <c r="I141" s="221"/>
      <c r="J141" s="42"/>
      <c r="K141" s="42"/>
      <c r="L141" s="46"/>
      <c r="M141" s="222"/>
      <c r="N141" s="223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137</v>
      </c>
      <c r="AU141" s="19" t="s">
        <v>82</v>
      </c>
    </row>
    <row r="142" s="13" customFormat="1">
      <c r="A142" s="13"/>
      <c r="B142" s="226"/>
      <c r="C142" s="227"/>
      <c r="D142" s="219" t="s">
        <v>139</v>
      </c>
      <c r="E142" s="228" t="s">
        <v>19</v>
      </c>
      <c r="F142" s="229" t="s">
        <v>740</v>
      </c>
      <c r="G142" s="227"/>
      <c r="H142" s="230">
        <v>176</v>
      </c>
      <c r="I142" s="231"/>
      <c r="J142" s="227"/>
      <c r="K142" s="227"/>
      <c r="L142" s="232"/>
      <c r="M142" s="233"/>
      <c r="N142" s="234"/>
      <c r="O142" s="234"/>
      <c r="P142" s="234"/>
      <c r="Q142" s="234"/>
      <c r="R142" s="234"/>
      <c r="S142" s="234"/>
      <c r="T142" s="23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6" t="s">
        <v>139</v>
      </c>
      <c r="AU142" s="236" t="s">
        <v>82</v>
      </c>
      <c r="AV142" s="13" t="s">
        <v>82</v>
      </c>
      <c r="AW142" s="13" t="s">
        <v>33</v>
      </c>
      <c r="AX142" s="13" t="s">
        <v>80</v>
      </c>
      <c r="AY142" s="236" t="s">
        <v>125</v>
      </c>
    </row>
    <row r="143" s="2" customFormat="1" ht="37.8" customHeight="1">
      <c r="A143" s="40"/>
      <c r="B143" s="41"/>
      <c r="C143" s="206" t="s">
        <v>8</v>
      </c>
      <c r="D143" s="206" t="s">
        <v>128</v>
      </c>
      <c r="E143" s="207" t="s">
        <v>215</v>
      </c>
      <c r="F143" s="208" t="s">
        <v>216</v>
      </c>
      <c r="G143" s="209" t="s">
        <v>131</v>
      </c>
      <c r="H143" s="210">
        <v>10560</v>
      </c>
      <c r="I143" s="211"/>
      <c r="J143" s="212">
        <f>ROUND(I143*H143,2)</f>
        <v>0</v>
      </c>
      <c r="K143" s="208" t="s">
        <v>132</v>
      </c>
      <c r="L143" s="46"/>
      <c r="M143" s="213" t="s">
        <v>19</v>
      </c>
      <c r="N143" s="214" t="s">
        <v>43</v>
      </c>
      <c r="O143" s="86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7" t="s">
        <v>133</v>
      </c>
      <c r="AT143" s="217" t="s">
        <v>128</v>
      </c>
      <c r="AU143" s="217" t="s">
        <v>82</v>
      </c>
      <c r="AY143" s="19" t="s">
        <v>125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9" t="s">
        <v>80</v>
      </c>
      <c r="BK143" s="218">
        <f>ROUND(I143*H143,2)</f>
        <v>0</v>
      </c>
      <c r="BL143" s="19" t="s">
        <v>133</v>
      </c>
      <c r="BM143" s="217" t="s">
        <v>741</v>
      </c>
    </row>
    <row r="144" s="2" customFormat="1">
      <c r="A144" s="40"/>
      <c r="B144" s="41"/>
      <c r="C144" s="42"/>
      <c r="D144" s="219" t="s">
        <v>135</v>
      </c>
      <c r="E144" s="42"/>
      <c r="F144" s="220" t="s">
        <v>218</v>
      </c>
      <c r="G144" s="42"/>
      <c r="H144" s="42"/>
      <c r="I144" s="221"/>
      <c r="J144" s="42"/>
      <c r="K144" s="42"/>
      <c r="L144" s="46"/>
      <c r="M144" s="222"/>
      <c r="N144" s="223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135</v>
      </c>
      <c r="AU144" s="19" t="s">
        <v>82</v>
      </c>
    </row>
    <row r="145" s="2" customFormat="1">
      <c r="A145" s="40"/>
      <c r="B145" s="41"/>
      <c r="C145" s="42"/>
      <c r="D145" s="224" t="s">
        <v>137</v>
      </c>
      <c r="E145" s="42"/>
      <c r="F145" s="225" t="s">
        <v>219</v>
      </c>
      <c r="G145" s="42"/>
      <c r="H145" s="42"/>
      <c r="I145" s="221"/>
      <c r="J145" s="42"/>
      <c r="K145" s="42"/>
      <c r="L145" s="46"/>
      <c r="M145" s="222"/>
      <c r="N145" s="223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137</v>
      </c>
      <c r="AU145" s="19" t="s">
        <v>82</v>
      </c>
    </row>
    <row r="146" s="13" customFormat="1">
      <c r="A146" s="13"/>
      <c r="B146" s="226"/>
      <c r="C146" s="227"/>
      <c r="D146" s="219" t="s">
        <v>139</v>
      </c>
      <c r="E146" s="228" t="s">
        <v>19</v>
      </c>
      <c r="F146" s="229" t="s">
        <v>742</v>
      </c>
      <c r="G146" s="227"/>
      <c r="H146" s="230">
        <v>10560</v>
      </c>
      <c r="I146" s="231"/>
      <c r="J146" s="227"/>
      <c r="K146" s="227"/>
      <c r="L146" s="232"/>
      <c r="M146" s="233"/>
      <c r="N146" s="234"/>
      <c r="O146" s="234"/>
      <c r="P146" s="234"/>
      <c r="Q146" s="234"/>
      <c r="R146" s="234"/>
      <c r="S146" s="234"/>
      <c r="T146" s="23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6" t="s">
        <v>139</v>
      </c>
      <c r="AU146" s="236" t="s">
        <v>82</v>
      </c>
      <c r="AV146" s="13" t="s">
        <v>82</v>
      </c>
      <c r="AW146" s="13" t="s">
        <v>33</v>
      </c>
      <c r="AX146" s="13" t="s">
        <v>80</v>
      </c>
      <c r="AY146" s="236" t="s">
        <v>125</v>
      </c>
    </row>
    <row r="147" s="2" customFormat="1" ht="44.25" customHeight="1">
      <c r="A147" s="40"/>
      <c r="B147" s="41"/>
      <c r="C147" s="206" t="s">
        <v>221</v>
      </c>
      <c r="D147" s="206" t="s">
        <v>128</v>
      </c>
      <c r="E147" s="207" t="s">
        <v>222</v>
      </c>
      <c r="F147" s="208" t="s">
        <v>223</v>
      </c>
      <c r="G147" s="209" t="s">
        <v>224</v>
      </c>
      <c r="H147" s="210">
        <v>1</v>
      </c>
      <c r="I147" s="211"/>
      <c r="J147" s="212">
        <f>ROUND(I147*H147,2)</f>
        <v>0</v>
      </c>
      <c r="K147" s="208" t="s">
        <v>132</v>
      </c>
      <c r="L147" s="46"/>
      <c r="M147" s="213" t="s">
        <v>19</v>
      </c>
      <c r="N147" s="214" t="s">
        <v>43</v>
      </c>
      <c r="O147" s="86"/>
      <c r="P147" s="215">
        <f>O147*H147</f>
        <v>0</v>
      </c>
      <c r="Q147" s="215">
        <v>0</v>
      </c>
      <c r="R147" s="215">
        <f>Q147*H147</f>
        <v>0</v>
      </c>
      <c r="S147" s="215">
        <v>0</v>
      </c>
      <c r="T147" s="216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7" t="s">
        <v>133</v>
      </c>
      <c r="AT147" s="217" t="s">
        <v>128</v>
      </c>
      <c r="AU147" s="217" t="s">
        <v>82</v>
      </c>
      <c r="AY147" s="19" t="s">
        <v>125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9" t="s">
        <v>80</v>
      </c>
      <c r="BK147" s="218">
        <f>ROUND(I147*H147,2)</f>
        <v>0</v>
      </c>
      <c r="BL147" s="19" t="s">
        <v>133</v>
      </c>
      <c r="BM147" s="217" t="s">
        <v>743</v>
      </c>
    </row>
    <row r="148" s="2" customFormat="1">
      <c r="A148" s="40"/>
      <c r="B148" s="41"/>
      <c r="C148" s="42"/>
      <c r="D148" s="219" t="s">
        <v>135</v>
      </c>
      <c r="E148" s="42"/>
      <c r="F148" s="220" t="s">
        <v>226</v>
      </c>
      <c r="G148" s="42"/>
      <c r="H148" s="42"/>
      <c r="I148" s="221"/>
      <c r="J148" s="42"/>
      <c r="K148" s="42"/>
      <c r="L148" s="46"/>
      <c r="M148" s="222"/>
      <c r="N148" s="223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135</v>
      </c>
      <c r="AU148" s="19" t="s">
        <v>82</v>
      </c>
    </row>
    <row r="149" s="2" customFormat="1">
      <c r="A149" s="40"/>
      <c r="B149" s="41"/>
      <c r="C149" s="42"/>
      <c r="D149" s="224" t="s">
        <v>137</v>
      </c>
      <c r="E149" s="42"/>
      <c r="F149" s="225" t="s">
        <v>227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137</v>
      </c>
      <c r="AU149" s="19" t="s">
        <v>82</v>
      </c>
    </row>
    <row r="150" s="2" customFormat="1" ht="37.8" customHeight="1">
      <c r="A150" s="40"/>
      <c r="B150" s="41"/>
      <c r="C150" s="206" t="s">
        <v>228</v>
      </c>
      <c r="D150" s="206" t="s">
        <v>128</v>
      </c>
      <c r="E150" s="207" t="s">
        <v>229</v>
      </c>
      <c r="F150" s="208" t="s">
        <v>230</v>
      </c>
      <c r="G150" s="209" t="s">
        <v>131</v>
      </c>
      <c r="H150" s="210">
        <v>176</v>
      </c>
      <c r="I150" s="211"/>
      <c r="J150" s="212">
        <f>ROUND(I150*H150,2)</f>
        <v>0</v>
      </c>
      <c r="K150" s="208" t="s">
        <v>132</v>
      </c>
      <c r="L150" s="46"/>
      <c r="M150" s="213" t="s">
        <v>19</v>
      </c>
      <c r="N150" s="214" t="s">
        <v>43</v>
      </c>
      <c r="O150" s="86"/>
      <c r="P150" s="215">
        <f>O150*H150</f>
        <v>0</v>
      </c>
      <c r="Q150" s="215">
        <v>0</v>
      </c>
      <c r="R150" s="215">
        <f>Q150*H150</f>
        <v>0</v>
      </c>
      <c r="S150" s="215">
        <v>0</v>
      </c>
      <c r="T150" s="21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133</v>
      </c>
      <c r="AT150" s="217" t="s">
        <v>128</v>
      </c>
      <c r="AU150" s="217" t="s">
        <v>82</v>
      </c>
      <c r="AY150" s="19" t="s">
        <v>125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80</v>
      </c>
      <c r="BK150" s="218">
        <f>ROUND(I150*H150,2)</f>
        <v>0</v>
      </c>
      <c r="BL150" s="19" t="s">
        <v>133</v>
      </c>
      <c r="BM150" s="217" t="s">
        <v>744</v>
      </c>
    </row>
    <row r="151" s="2" customFormat="1">
      <c r="A151" s="40"/>
      <c r="B151" s="41"/>
      <c r="C151" s="42"/>
      <c r="D151" s="219" t="s">
        <v>135</v>
      </c>
      <c r="E151" s="42"/>
      <c r="F151" s="220" t="s">
        <v>232</v>
      </c>
      <c r="G151" s="42"/>
      <c r="H151" s="42"/>
      <c r="I151" s="221"/>
      <c r="J151" s="42"/>
      <c r="K151" s="42"/>
      <c r="L151" s="46"/>
      <c r="M151" s="222"/>
      <c r="N151" s="223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135</v>
      </c>
      <c r="AU151" s="19" t="s">
        <v>82</v>
      </c>
    </row>
    <row r="152" s="2" customFormat="1">
      <c r="A152" s="40"/>
      <c r="B152" s="41"/>
      <c r="C152" s="42"/>
      <c r="D152" s="224" t="s">
        <v>137</v>
      </c>
      <c r="E152" s="42"/>
      <c r="F152" s="225" t="s">
        <v>233</v>
      </c>
      <c r="G152" s="42"/>
      <c r="H152" s="42"/>
      <c r="I152" s="221"/>
      <c r="J152" s="42"/>
      <c r="K152" s="42"/>
      <c r="L152" s="46"/>
      <c r="M152" s="222"/>
      <c r="N152" s="223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137</v>
      </c>
      <c r="AU152" s="19" t="s">
        <v>82</v>
      </c>
    </row>
    <row r="153" s="2" customFormat="1" ht="16.5" customHeight="1">
      <c r="A153" s="40"/>
      <c r="B153" s="41"/>
      <c r="C153" s="206" t="s">
        <v>234</v>
      </c>
      <c r="D153" s="206" t="s">
        <v>128</v>
      </c>
      <c r="E153" s="207" t="s">
        <v>235</v>
      </c>
      <c r="F153" s="208" t="s">
        <v>236</v>
      </c>
      <c r="G153" s="209" t="s">
        <v>131</v>
      </c>
      <c r="H153" s="210">
        <v>176</v>
      </c>
      <c r="I153" s="211"/>
      <c r="J153" s="212">
        <f>ROUND(I153*H153,2)</f>
        <v>0</v>
      </c>
      <c r="K153" s="208" t="s">
        <v>132</v>
      </c>
      <c r="L153" s="46"/>
      <c r="M153" s="213" t="s">
        <v>19</v>
      </c>
      <c r="N153" s="214" t="s">
        <v>43</v>
      </c>
      <c r="O153" s="86"/>
      <c r="P153" s="215">
        <f>O153*H153</f>
        <v>0</v>
      </c>
      <c r="Q153" s="215">
        <v>0</v>
      </c>
      <c r="R153" s="215">
        <f>Q153*H153</f>
        <v>0</v>
      </c>
      <c r="S153" s="215">
        <v>0</v>
      </c>
      <c r="T153" s="216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7" t="s">
        <v>133</v>
      </c>
      <c r="AT153" s="217" t="s">
        <v>128</v>
      </c>
      <c r="AU153" s="217" t="s">
        <v>82</v>
      </c>
      <c r="AY153" s="19" t="s">
        <v>125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9" t="s">
        <v>80</v>
      </c>
      <c r="BK153" s="218">
        <f>ROUND(I153*H153,2)</f>
        <v>0</v>
      </c>
      <c r="BL153" s="19" t="s">
        <v>133</v>
      </c>
      <c r="BM153" s="217" t="s">
        <v>745</v>
      </c>
    </row>
    <row r="154" s="2" customFormat="1">
      <c r="A154" s="40"/>
      <c r="B154" s="41"/>
      <c r="C154" s="42"/>
      <c r="D154" s="219" t="s">
        <v>135</v>
      </c>
      <c r="E154" s="42"/>
      <c r="F154" s="220" t="s">
        <v>238</v>
      </c>
      <c r="G154" s="42"/>
      <c r="H154" s="42"/>
      <c r="I154" s="221"/>
      <c r="J154" s="42"/>
      <c r="K154" s="42"/>
      <c r="L154" s="46"/>
      <c r="M154" s="222"/>
      <c r="N154" s="223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135</v>
      </c>
      <c r="AU154" s="19" t="s">
        <v>82</v>
      </c>
    </row>
    <row r="155" s="2" customFormat="1">
      <c r="A155" s="40"/>
      <c r="B155" s="41"/>
      <c r="C155" s="42"/>
      <c r="D155" s="224" t="s">
        <v>137</v>
      </c>
      <c r="E155" s="42"/>
      <c r="F155" s="225" t="s">
        <v>239</v>
      </c>
      <c r="G155" s="42"/>
      <c r="H155" s="42"/>
      <c r="I155" s="221"/>
      <c r="J155" s="42"/>
      <c r="K155" s="42"/>
      <c r="L155" s="46"/>
      <c r="M155" s="222"/>
      <c r="N155" s="223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137</v>
      </c>
      <c r="AU155" s="19" t="s">
        <v>82</v>
      </c>
    </row>
    <row r="156" s="2" customFormat="1" ht="16.5" customHeight="1">
      <c r="A156" s="40"/>
      <c r="B156" s="41"/>
      <c r="C156" s="206" t="s">
        <v>240</v>
      </c>
      <c r="D156" s="206" t="s">
        <v>128</v>
      </c>
      <c r="E156" s="207" t="s">
        <v>241</v>
      </c>
      <c r="F156" s="208" t="s">
        <v>242</v>
      </c>
      <c r="G156" s="209" t="s">
        <v>131</v>
      </c>
      <c r="H156" s="210">
        <v>10560</v>
      </c>
      <c r="I156" s="211"/>
      <c r="J156" s="212">
        <f>ROUND(I156*H156,2)</f>
        <v>0</v>
      </c>
      <c r="K156" s="208" t="s">
        <v>132</v>
      </c>
      <c r="L156" s="46"/>
      <c r="M156" s="213" t="s">
        <v>19</v>
      </c>
      <c r="N156" s="214" t="s">
        <v>43</v>
      </c>
      <c r="O156" s="86"/>
      <c r="P156" s="215">
        <f>O156*H156</f>
        <v>0</v>
      </c>
      <c r="Q156" s="215">
        <v>0</v>
      </c>
      <c r="R156" s="215">
        <f>Q156*H156</f>
        <v>0</v>
      </c>
      <c r="S156" s="215">
        <v>0</v>
      </c>
      <c r="T156" s="21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133</v>
      </c>
      <c r="AT156" s="217" t="s">
        <v>128</v>
      </c>
      <c r="AU156" s="217" t="s">
        <v>82</v>
      </c>
      <c r="AY156" s="19" t="s">
        <v>125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80</v>
      </c>
      <c r="BK156" s="218">
        <f>ROUND(I156*H156,2)</f>
        <v>0</v>
      </c>
      <c r="BL156" s="19" t="s">
        <v>133</v>
      </c>
      <c r="BM156" s="217" t="s">
        <v>746</v>
      </c>
    </row>
    <row r="157" s="2" customFormat="1">
      <c r="A157" s="40"/>
      <c r="B157" s="41"/>
      <c r="C157" s="42"/>
      <c r="D157" s="219" t="s">
        <v>135</v>
      </c>
      <c r="E157" s="42"/>
      <c r="F157" s="220" t="s">
        <v>244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135</v>
      </c>
      <c r="AU157" s="19" t="s">
        <v>82</v>
      </c>
    </row>
    <row r="158" s="2" customFormat="1">
      <c r="A158" s="40"/>
      <c r="B158" s="41"/>
      <c r="C158" s="42"/>
      <c r="D158" s="224" t="s">
        <v>137</v>
      </c>
      <c r="E158" s="42"/>
      <c r="F158" s="225" t="s">
        <v>245</v>
      </c>
      <c r="G158" s="42"/>
      <c r="H158" s="42"/>
      <c r="I158" s="221"/>
      <c r="J158" s="42"/>
      <c r="K158" s="42"/>
      <c r="L158" s="46"/>
      <c r="M158" s="222"/>
      <c r="N158" s="223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137</v>
      </c>
      <c r="AU158" s="19" t="s">
        <v>82</v>
      </c>
    </row>
    <row r="159" s="13" customFormat="1">
      <c r="A159" s="13"/>
      <c r="B159" s="226"/>
      <c r="C159" s="227"/>
      <c r="D159" s="219" t="s">
        <v>139</v>
      </c>
      <c r="E159" s="228" t="s">
        <v>19</v>
      </c>
      <c r="F159" s="229" t="s">
        <v>742</v>
      </c>
      <c r="G159" s="227"/>
      <c r="H159" s="230">
        <v>10560</v>
      </c>
      <c r="I159" s="231"/>
      <c r="J159" s="227"/>
      <c r="K159" s="227"/>
      <c r="L159" s="232"/>
      <c r="M159" s="233"/>
      <c r="N159" s="234"/>
      <c r="O159" s="234"/>
      <c r="P159" s="234"/>
      <c r="Q159" s="234"/>
      <c r="R159" s="234"/>
      <c r="S159" s="234"/>
      <c r="T159" s="23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6" t="s">
        <v>139</v>
      </c>
      <c r="AU159" s="236" t="s">
        <v>82</v>
      </c>
      <c r="AV159" s="13" t="s">
        <v>82</v>
      </c>
      <c r="AW159" s="13" t="s">
        <v>33</v>
      </c>
      <c r="AX159" s="13" t="s">
        <v>80</v>
      </c>
      <c r="AY159" s="236" t="s">
        <v>125</v>
      </c>
    </row>
    <row r="160" s="2" customFormat="1" ht="21.75" customHeight="1">
      <c r="A160" s="40"/>
      <c r="B160" s="41"/>
      <c r="C160" s="206" t="s">
        <v>246</v>
      </c>
      <c r="D160" s="206" t="s">
        <v>128</v>
      </c>
      <c r="E160" s="207" t="s">
        <v>247</v>
      </c>
      <c r="F160" s="208" t="s">
        <v>248</v>
      </c>
      <c r="G160" s="209" t="s">
        <v>131</v>
      </c>
      <c r="H160" s="210">
        <v>176</v>
      </c>
      <c r="I160" s="211"/>
      <c r="J160" s="212">
        <f>ROUND(I160*H160,2)</f>
        <v>0</v>
      </c>
      <c r="K160" s="208" t="s">
        <v>132</v>
      </c>
      <c r="L160" s="46"/>
      <c r="M160" s="213" t="s">
        <v>19</v>
      </c>
      <c r="N160" s="214" t="s">
        <v>43</v>
      </c>
      <c r="O160" s="86"/>
      <c r="P160" s="215">
        <f>O160*H160</f>
        <v>0</v>
      </c>
      <c r="Q160" s="215">
        <v>0</v>
      </c>
      <c r="R160" s="215">
        <f>Q160*H160</f>
        <v>0</v>
      </c>
      <c r="S160" s="215">
        <v>0</v>
      </c>
      <c r="T160" s="216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7" t="s">
        <v>133</v>
      </c>
      <c r="AT160" s="217" t="s">
        <v>128</v>
      </c>
      <c r="AU160" s="217" t="s">
        <v>82</v>
      </c>
      <c r="AY160" s="19" t="s">
        <v>125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9" t="s">
        <v>80</v>
      </c>
      <c r="BK160" s="218">
        <f>ROUND(I160*H160,2)</f>
        <v>0</v>
      </c>
      <c r="BL160" s="19" t="s">
        <v>133</v>
      </c>
      <c r="BM160" s="217" t="s">
        <v>747</v>
      </c>
    </row>
    <row r="161" s="2" customFormat="1">
      <c r="A161" s="40"/>
      <c r="B161" s="41"/>
      <c r="C161" s="42"/>
      <c r="D161" s="219" t="s">
        <v>135</v>
      </c>
      <c r="E161" s="42"/>
      <c r="F161" s="220" t="s">
        <v>250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135</v>
      </c>
      <c r="AU161" s="19" t="s">
        <v>82</v>
      </c>
    </row>
    <row r="162" s="2" customFormat="1">
      <c r="A162" s="40"/>
      <c r="B162" s="41"/>
      <c r="C162" s="42"/>
      <c r="D162" s="224" t="s">
        <v>137</v>
      </c>
      <c r="E162" s="42"/>
      <c r="F162" s="225" t="s">
        <v>251</v>
      </c>
      <c r="G162" s="42"/>
      <c r="H162" s="42"/>
      <c r="I162" s="221"/>
      <c r="J162" s="42"/>
      <c r="K162" s="42"/>
      <c r="L162" s="46"/>
      <c r="M162" s="222"/>
      <c r="N162" s="223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137</v>
      </c>
      <c r="AU162" s="19" t="s">
        <v>82</v>
      </c>
    </row>
    <row r="163" s="2" customFormat="1" ht="33" customHeight="1">
      <c r="A163" s="40"/>
      <c r="B163" s="41"/>
      <c r="C163" s="206" t="s">
        <v>252</v>
      </c>
      <c r="D163" s="206" t="s">
        <v>128</v>
      </c>
      <c r="E163" s="207" t="s">
        <v>253</v>
      </c>
      <c r="F163" s="208" t="s">
        <v>254</v>
      </c>
      <c r="G163" s="209" t="s">
        <v>131</v>
      </c>
      <c r="H163" s="210">
        <v>80</v>
      </c>
      <c r="I163" s="211"/>
      <c r="J163" s="212">
        <f>ROUND(I163*H163,2)</f>
        <v>0</v>
      </c>
      <c r="K163" s="208" t="s">
        <v>132</v>
      </c>
      <c r="L163" s="46"/>
      <c r="M163" s="213" t="s">
        <v>19</v>
      </c>
      <c r="N163" s="214" t="s">
        <v>43</v>
      </c>
      <c r="O163" s="86"/>
      <c r="P163" s="215">
        <f>O163*H163</f>
        <v>0</v>
      </c>
      <c r="Q163" s="215">
        <v>0</v>
      </c>
      <c r="R163" s="215">
        <f>Q163*H163</f>
        <v>0</v>
      </c>
      <c r="S163" s="215">
        <v>0</v>
      </c>
      <c r="T163" s="216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7" t="s">
        <v>133</v>
      </c>
      <c r="AT163" s="217" t="s">
        <v>128</v>
      </c>
      <c r="AU163" s="217" t="s">
        <v>82</v>
      </c>
      <c r="AY163" s="19" t="s">
        <v>125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9" t="s">
        <v>80</v>
      </c>
      <c r="BK163" s="218">
        <f>ROUND(I163*H163,2)</f>
        <v>0</v>
      </c>
      <c r="BL163" s="19" t="s">
        <v>133</v>
      </c>
      <c r="BM163" s="217" t="s">
        <v>748</v>
      </c>
    </row>
    <row r="164" s="2" customFormat="1">
      <c r="A164" s="40"/>
      <c r="B164" s="41"/>
      <c r="C164" s="42"/>
      <c r="D164" s="219" t="s">
        <v>135</v>
      </c>
      <c r="E164" s="42"/>
      <c r="F164" s="220" t="s">
        <v>256</v>
      </c>
      <c r="G164" s="42"/>
      <c r="H164" s="42"/>
      <c r="I164" s="221"/>
      <c r="J164" s="42"/>
      <c r="K164" s="42"/>
      <c r="L164" s="46"/>
      <c r="M164" s="222"/>
      <c r="N164" s="223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135</v>
      </c>
      <c r="AU164" s="19" t="s">
        <v>82</v>
      </c>
    </row>
    <row r="165" s="2" customFormat="1">
      <c r="A165" s="40"/>
      <c r="B165" s="41"/>
      <c r="C165" s="42"/>
      <c r="D165" s="224" t="s">
        <v>137</v>
      </c>
      <c r="E165" s="42"/>
      <c r="F165" s="225" t="s">
        <v>257</v>
      </c>
      <c r="G165" s="42"/>
      <c r="H165" s="42"/>
      <c r="I165" s="221"/>
      <c r="J165" s="42"/>
      <c r="K165" s="42"/>
      <c r="L165" s="46"/>
      <c r="M165" s="222"/>
      <c r="N165" s="223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137</v>
      </c>
      <c r="AU165" s="19" t="s">
        <v>82</v>
      </c>
    </row>
    <row r="166" s="13" customFormat="1">
      <c r="A166" s="13"/>
      <c r="B166" s="226"/>
      <c r="C166" s="227"/>
      <c r="D166" s="219" t="s">
        <v>139</v>
      </c>
      <c r="E166" s="228" t="s">
        <v>19</v>
      </c>
      <c r="F166" s="229" t="s">
        <v>749</v>
      </c>
      <c r="G166" s="227"/>
      <c r="H166" s="230">
        <v>80</v>
      </c>
      <c r="I166" s="231"/>
      <c r="J166" s="227"/>
      <c r="K166" s="227"/>
      <c r="L166" s="232"/>
      <c r="M166" s="233"/>
      <c r="N166" s="234"/>
      <c r="O166" s="234"/>
      <c r="P166" s="234"/>
      <c r="Q166" s="234"/>
      <c r="R166" s="234"/>
      <c r="S166" s="234"/>
      <c r="T166" s="23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6" t="s">
        <v>139</v>
      </c>
      <c r="AU166" s="236" t="s">
        <v>82</v>
      </c>
      <c r="AV166" s="13" t="s">
        <v>82</v>
      </c>
      <c r="AW166" s="13" t="s">
        <v>33</v>
      </c>
      <c r="AX166" s="13" t="s">
        <v>80</v>
      </c>
      <c r="AY166" s="236" t="s">
        <v>125</v>
      </c>
    </row>
    <row r="167" s="2" customFormat="1" ht="24.15" customHeight="1">
      <c r="A167" s="40"/>
      <c r="B167" s="41"/>
      <c r="C167" s="206" t="s">
        <v>259</v>
      </c>
      <c r="D167" s="206" t="s">
        <v>128</v>
      </c>
      <c r="E167" s="207" t="s">
        <v>260</v>
      </c>
      <c r="F167" s="208" t="s">
        <v>261</v>
      </c>
      <c r="G167" s="209" t="s">
        <v>131</v>
      </c>
      <c r="H167" s="210">
        <v>80</v>
      </c>
      <c r="I167" s="211"/>
      <c r="J167" s="212">
        <f>ROUND(I167*H167,2)</f>
        <v>0</v>
      </c>
      <c r="K167" s="208" t="s">
        <v>132</v>
      </c>
      <c r="L167" s="46"/>
      <c r="M167" s="213" t="s">
        <v>19</v>
      </c>
      <c r="N167" s="214" t="s">
        <v>43</v>
      </c>
      <c r="O167" s="86"/>
      <c r="P167" s="215">
        <f>O167*H167</f>
        <v>0</v>
      </c>
      <c r="Q167" s="215">
        <v>4.0000000000000003E-05</v>
      </c>
      <c r="R167" s="215">
        <f>Q167*H167</f>
        <v>0.0032000000000000002</v>
      </c>
      <c r="S167" s="215">
        <v>0</v>
      </c>
      <c r="T167" s="216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7" t="s">
        <v>133</v>
      </c>
      <c r="AT167" s="217" t="s">
        <v>128</v>
      </c>
      <c r="AU167" s="217" t="s">
        <v>82</v>
      </c>
      <c r="AY167" s="19" t="s">
        <v>125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9" t="s">
        <v>80</v>
      </c>
      <c r="BK167" s="218">
        <f>ROUND(I167*H167,2)</f>
        <v>0</v>
      </c>
      <c r="BL167" s="19" t="s">
        <v>133</v>
      </c>
      <c r="BM167" s="217" t="s">
        <v>750</v>
      </c>
    </row>
    <row r="168" s="2" customFormat="1">
      <c r="A168" s="40"/>
      <c r="B168" s="41"/>
      <c r="C168" s="42"/>
      <c r="D168" s="219" t="s">
        <v>135</v>
      </c>
      <c r="E168" s="42"/>
      <c r="F168" s="220" t="s">
        <v>263</v>
      </c>
      <c r="G168" s="42"/>
      <c r="H168" s="42"/>
      <c r="I168" s="221"/>
      <c r="J168" s="42"/>
      <c r="K168" s="42"/>
      <c r="L168" s="46"/>
      <c r="M168" s="222"/>
      <c r="N168" s="223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135</v>
      </c>
      <c r="AU168" s="19" t="s">
        <v>82</v>
      </c>
    </row>
    <row r="169" s="2" customFormat="1">
      <c r="A169" s="40"/>
      <c r="B169" s="41"/>
      <c r="C169" s="42"/>
      <c r="D169" s="224" t="s">
        <v>137</v>
      </c>
      <c r="E169" s="42"/>
      <c r="F169" s="225" t="s">
        <v>264</v>
      </c>
      <c r="G169" s="42"/>
      <c r="H169" s="42"/>
      <c r="I169" s="221"/>
      <c r="J169" s="42"/>
      <c r="K169" s="42"/>
      <c r="L169" s="46"/>
      <c r="M169" s="222"/>
      <c r="N169" s="223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137</v>
      </c>
      <c r="AU169" s="19" t="s">
        <v>82</v>
      </c>
    </row>
    <row r="170" s="2" customFormat="1" ht="37.8" customHeight="1">
      <c r="A170" s="40"/>
      <c r="B170" s="41"/>
      <c r="C170" s="206" t="s">
        <v>265</v>
      </c>
      <c r="D170" s="206" t="s">
        <v>128</v>
      </c>
      <c r="E170" s="207" t="s">
        <v>266</v>
      </c>
      <c r="F170" s="208" t="s">
        <v>267</v>
      </c>
      <c r="G170" s="209" t="s">
        <v>268</v>
      </c>
      <c r="H170" s="210">
        <v>5.9189999999999996</v>
      </c>
      <c r="I170" s="211"/>
      <c r="J170" s="212">
        <f>ROUND(I170*H170,2)</f>
        <v>0</v>
      </c>
      <c r="K170" s="208" t="s">
        <v>132</v>
      </c>
      <c r="L170" s="46"/>
      <c r="M170" s="213" t="s">
        <v>19</v>
      </c>
      <c r="N170" s="214" t="s">
        <v>43</v>
      </c>
      <c r="O170" s="86"/>
      <c r="P170" s="215">
        <f>O170*H170</f>
        <v>0</v>
      </c>
      <c r="Q170" s="215">
        <v>0</v>
      </c>
      <c r="R170" s="215">
        <f>Q170*H170</f>
        <v>0</v>
      </c>
      <c r="S170" s="215">
        <v>2.2000000000000002</v>
      </c>
      <c r="T170" s="216">
        <f>S170*H170</f>
        <v>13.021800000000001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7" t="s">
        <v>133</v>
      </c>
      <c r="AT170" s="217" t="s">
        <v>128</v>
      </c>
      <c r="AU170" s="217" t="s">
        <v>82</v>
      </c>
      <c r="AY170" s="19" t="s">
        <v>125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9" t="s">
        <v>80</v>
      </c>
      <c r="BK170" s="218">
        <f>ROUND(I170*H170,2)</f>
        <v>0</v>
      </c>
      <c r="BL170" s="19" t="s">
        <v>133</v>
      </c>
      <c r="BM170" s="217" t="s">
        <v>751</v>
      </c>
    </row>
    <row r="171" s="2" customFormat="1">
      <c r="A171" s="40"/>
      <c r="B171" s="41"/>
      <c r="C171" s="42"/>
      <c r="D171" s="219" t="s">
        <v>135</v>
      </c>
      <c r="E171" s="42"/>
      <c r="F171" s="220" t="s">
        <v>270</v>
      </c>
      <c r="G171" s="42"/>
      <c r="H171" s="42"/>
      <c r="I171" s="221"/>
      <c r="J171" s="42"/>
      <c r="K171" s="42"/>
      <c r="L171" s="46"/>
      <c r="M171" s="222"/>
      <c r="N171" s="223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135</v>
      </c>
      <c r="AU171" s="19" t="s">
        <v>82</v>
      </c>
    </row>
    <row r="172" s="2" customFormat="1">
      <c r="A172" s="40"/>
      <c r="B172" s="41"/>
      <c r="C172" s="42"/>
      <c r="D172" s="224" t="s">
        <v>137</v>
      </c>
      <c r="E172" s="42"/>
      <c r="F172" s="225" t="s">
        <v>271</v>
      </c>
      <c r="G172" s="42"/>
      <c r="H172" s="42"/>
      <c r="I172" s="221"/>
      <c r="J172" s="42"/>
      <c r="K172" s="42"/>
      <c r="L172" s="46"/>
      <c r="M172" s="222"/>
      <c r="N172" s="223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137</v>
      </c>
      <c r="AU172" s="19" t="s">
        <v>82</v>
      </c>
    </row>
    <row r="173" s="15" customFormat="1">
      <c r="A173" s="15"/>
      <c r="B173" s="248"/>
      <c r="C173" s="249"/>
      <c r="D173" s="219" t="s">
        <v>139</v>
      </c>
      <c r="E173" s="250" t="s">
        <v>19</v>
      </c>
      <c r="F173" s="251" t="s">
        <v>272</v>
      </c>
      <c r="G173" s="249"/>
      <c r="H173" s="250" t="s">
        <v>19</v>
      </c>
      <c r="I173" s="252"/>
      <c r="J173" s="249"/>
      <c r="K173" s="249"/>
      <c r="L173" s="253"/>
      <c r="M173" s="254"/>
      <c r="N173" s="255"/>
      <c r="O173" s="255"/>
      <c r="P173" s="255"/>
      <c r="Q173" s="255"/>
      <c r="R173" s="255"/>
      <c r="S173" s="255"/>
      <c r="T173" s="256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57" t="s">
        <v>139</v>
      </c>
      <c r="AU173" s="257" t="s">
        <v>82</v>
      </c>
      <c r="AV173" s="15" t="s">
        <v>80</v>
      </c>
      <c r="AW173" s="15" t="s">
        <v>33</v>
      </c>
      <c r="AX173" s="15" t="s">
        <v>72</v>
      </c>
      <c r="AY173" s="257" t="s">
        <v>125</v>
      </c>
    </row>
    <row r="174" s="13" customFormat="1">
      <c r="A174" s="13"/>
      <c r="B174" s="226"/>
      <c r="C174" s="227"/>
      <c r="D174" s="219" t="s">
        <v>139</v>
      </c>
      <c r="E174" s="228" t="s">
        <v>19</v>
      </c>
      <c r="F174" s="229" t="s">
        <v>752</v>
      </c>
      <c r="G174" s="227"/>
      <c r="H174" s="230">
        <v>5.9189999999999996</v>
      </c>
      <c r="I174" s="231"/>
      <c r="J174" s="227"/>
      <c r="K174" s="227"/>
      <c r="L174" s="232"/>
      <c r="M174" s="233"/>
      <c r="N174" s="234"/>
      <c r="O174" s="234"/>
      <c r="P174" s="234"/>
      <c r="Q174" s="234"/>
      <c r="R174" s="234"/>
      <c r="S174" s="234"/>
      <c r="T174" s="23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6" t="s">
        <v>139</v>
      </c>
      <c r="AU174" s="236" t="s">
        <v>82</v>
      </c>
      <c r="AV174" s="13" t="s">
        <v>82</v>
      </c>
      <c r="AW174" s="13" t="s">
        <v>33</v>
      </c>
      <c r="AX174" s="13" t="s">
        <v>72</v>
      </c>
      <c r="AY174" s="236" t="s">
        <v>125</v>
      </c>
    </row>
    <row r="175" s="14" customFormat="1">
      <c r="A175" s="14"/>
      <c r="B175" s="237"/>
      <c r="C175" s="238"/>
      <c r="D175" s="219" t="s">
        <v>139</v>
      </c>
      <c r="E175" s="239" t="s">
        <v>19</v>
      </c>
      <c r="F175" s="240" t="s">
        <v>155</v>
      </c>
      <c r="G175" s="238"/>
      <c r="H175" s="241">
        <v>5.9189999999999996</v>
      </c>
      <c r="I175" s="242"/>
      <c r="J175" s="238"/>
      <c r="K175" s="238"/>
      <c r="L175" s="243"/>
      <c r="M175" s="244"/>
      <c r="N175" s="245"/>
      <c r="O175" s="245"/>
      <c r="P175" s="245"/>
      <c r="Q175" s="245"/>
      <c r="R175" s="245"/>
      <c r="S175" s="245"/>
      <c r="T175" s="246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7" t="s">
        <v>139</v>
      </c>
      <c r="AU175" s="247" t="s">
        <v>82</v>
      </c>
      <c r="AV175" s="14" t="s">
        <v>133</v>
      </c>
      <c r="AW175" s="14" t="s">
        <v>33</v>
      </c>
      <c r="AX175" s="14" t="s">
        <v>80</v>
      </c>
      <c r="AY175" s="247" t="s">
        <v>125</v>
      </c>
    </row>
    <row r="176" s="2" customFormat="1" ht="21.75" customHeight="1">
      <c r="A176" s="40"/>
      <c r="B176" s="41"/>
      <c r="C176" s="206" t="s">
        <v>7</v>
      </c>
      <c r="D176" s="206" t="s">
        <v>128</v>
      </c>
      <c r="E176" s="207" t="s">
        <v>275</v>
      </c>
      <c r="F176" s="208" t="s">
        <v>276</v>
      </c>
      <c r="G176" s="209" t="s">
        <v>131</v>
      </c>
      <c r="H176" s="210">
        <v>72.959999999999994</v>
      </c>
      <c r="I176" s="211"/>
      <c r="J176" s="212">
        <f>ROUND(I176*H176,2)</f>
        <v>0</v>
      </c>
      <c r="K176" s="208" t="s">
        <v>132</v>
      </c>
      <c r="L176" s="46"/>
      <c r="M176" s="213" t="s">
        <v>19</v>
      </c>
      <c r="N176" s="214" t="s">
        <v>43</v>
      </c>
      <c r="O176" s="86"/>
      <c r="P176" s="215">
        <f>O176*H176</f>
        <v>0</v>
      </c>
      <c r="Q176" s="215">
        <v>0</v>
      </c>
      <c r="R176" s="215">
        <f>Q176*H176</f>
        <v>0</v>
      </c>
      <c r="S176" s="215">
        <v>0.067000000000000004</v>
      </c>
      <c r="T176" s="216">
        <f>S176*H176</f>
        <v>4.8883200000000002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7" t="s">
        <v>133</v>
      </c>
      <c r="AT176" s="217" t="s">
        <v>128</v>
      </c>
      <c r="AU176" s="217" t="s">
        <v>82</v>
      </c>
      <c r="AY176" s="19" t="s">
        <v>125</v>
      </c>
      <c r="BE176" s="218">
        <f>IF(N176="základní",J176,0)</f>
        <v>0</v>
      </c>
      <c r="BF176" s="218">
        <f>IF(N176="snížená",J176,0)</f>
        <v>0</v>
      </c>
      <c r="BG176" s="218">
        <f>IF(N176="zákl. přenesená",J176,0)</f>
        <v>0</v>
      </c>
      <c r="BH176" s="218">
        <f>IF(N176="sníž. přenesená",J176,0)</f>
        <v>0</v>
      </c>
      <c r="BI176" s="218">
        <f>IF(N176="nulová",J176,0)</f>
        <v>0</v>
      </c>
      <c r="BJ176" s="19" t="s">
        <v>80</v>
      </c>
      <c r="BK176" s="218">
        <f>ROUND(I176*H176,2)</f>
        <v>0</v>
      </c>
      <c r="BL176" s="19" t="s">
        <v>133</v>
      </c>
      <c r="BM176" s="217" t="s">
        <v>753</v>
      </c>
    </row>
    <row r="177" s="2" customFormat="1">
      <c r="A177" s="40"/>
      <c r="B177" s="41"/>
      <c r="C177" s="42"/>
      <c r="D177" s="219" t="s">
        <v>135</v>
      </c>
      <c r="E177" s="42"/>
      <c r="F177" s="220" t="s">
        <v>278</v>
      </c>
      <c r="G177" s="42"/>
      <c r="H177" s="42"/>
      <c r="I177" s="221"/>
      <c r="J177" s="42"/>
      <c r="K177" s="42"/>
      <c r="L177" s="46"/>
      <c r="M177" s="222"/>
      <c r="N177" s="223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135</v>
      </c>
      <c r="AU177" s="19" t="s">
        <v>82</v>
      </c>
    </row>
    <row r="178" s="2" customFormat="1">
      <c r="A178" s="40"/>
      <c r="B178" s="41"/>
      <c r="C178" s="42"/>
      <c r="D178" s="224" t="s">
        <v>137</v>
      </c>
      <c r="E178" s="42"/>
      <c r="F178" s="225" t="s">
        <v>279</v>
      </c>
      <c r="G178" s="42"/>
      <c r="H178" s="42"/>
      <c r="I178" s="221"/>
      <c r="J178" s="42"/>
      <c r="K178" s="42"/>
      <c r="L178" s="46"/>
      <c r="M178" s="222"/>
      <c r="N178" s="223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137</v>
      </c>
      <c r="AU178" s="19" t="s">
        <v>82</v>
      </c>
    </row>
    <row r="179" s="13" customFormat="1">
      <c r="A179" s="13"/>
      <c r="B179" s="226"/>
      <c r="C179" s="227"/>
      <c r="D179" s="219" t="s">
        <v>139</v>
      </c>
      <c r="E179" s="228" t="s">
        <v>19</v>
      </c>
      <c r="F179" s="229" t="s">
        <v>754</v>
      </c>
      <c r="G179" s="227"/>
      <c r="H179" s="230">
        <v>38.399999999999999</v>
      </c>
      <c r="I179" s="231"/>
      <c r="J179" s="227"/>
      <c r="K179" s="227"/>
      <c r="L179" s="232"/>
      <c r="M179" s="233"/>
      <c r="N179" s="234"/>
      <c r="O179" s="234"/>
      <c r="P179" s="234"/>
      <c r="Q179" s="234"/>
      <c r="R179" s="234"/>
      <c r="S179" s="234"/>
      <c r="T179" s="23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6" t="s">
        <v>139</v>
      </c>
      <c r="AU179" s="236" t="s">
        <v>82</v>
      </c>
      <c r="AV179" s="13" t="s">
        <v>82</v>
      </c>
      <c r="AW179" s="13" t="s">
        <v>33</v>
      </c>
      <c r="AX179" s="13" t="s">
        <v>72</v>
      </c>
      <c r="AY179" s="236" t="s">
        <v>125</v>
      </c>
    </row>
    <row r="180" s="13" customFormat="1">
      <c r="A180" s="13"/>
      <c r="B180" s="226"/>
      <c r="C180" s="227"/>
      <c r="D180" s="219" t="s">
        <v>139</v>
      </c>
      <c r="E180" s="228" t="s">
        <v>19</v>
      </c>
      <c r="F180" s="229" t="s">
        <v>755</v>
      </c>
      <c r="G180" s="227"/>
      <c r="H180" s="230">
        <v>34.560000000000002</v>
      </c>
      <c r="I180" s="231"/>
      <c r="J180" s="227"/>
      <c r="K180" s="227"/>
      <c r="L180" s="232"/>
      <c r="M180" s="233"/>
      <c r="N180" s="234"/>
      <c r="O180" s="234"/>
      <c r="P180" s="234"/>
      <c r="Q180" s="234"/>
      <c r="R180" s="234"/>
      <c r="S180" s="234"/>
      <c r="T180" s="23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6" t="s">
        <v>139</v>
      </c>
      <c r="AU180" s="236" t="s">
        <v>82</v>
      </c>
      <c r="AV180" s="13" t="s">
        <v>82</v>
      </c>
      <c r="AW180" s="13" t="s">
        <v>33</v>
      </c>
      <c r="AX180" s="13" t="s">
        <v>72</v>
      </c>
      <c r="AY180" s="236" t="s">
        <v>125</v>
      </c>
    </row>
    <row r="181" s="14" customFormat="1">
      <c r="A181" s="14"/>
      <c r="B181" s="237"/>
      <c r="C181" s="238"/>
      <c r="D181" s="219" t="s">
        <v>139</v>
      </c>
      <c r="E181" s="239" t="s">
        <v>19</v>
      </c>
      <c r="F181" s="240" t="s">
        <v>155</v>
      </c>
      <c r="G181" s="238"/>
      <c r="H181" s="241">
        <v>72.959999999999994</v>
      </c>
      <c r="I181" s="242"/>
      <c r="J181" s="238"/>
      <c r="K181" s="238"/>
      <c r="L181" s="243"/>
      <c r="M181" s="244"/>
      <c r="N181" s="245"/>
      <c r="O181" s="245"/>
      <c r="P181" s="245"/>
      <c r="Q181" s="245"/>
      <c r="R181" s="245"/>
      <c r="S181" s="245"/>
      <c r="T181" s="246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7" t="s">
        <v>139</v>
      </c>
      <c r="AU181" s="247" t="s">
        <v>82</v>
      </c>
      <c r="AV181" s="14" t="s">
        <v>133</v>
      </c>
      <c r="AW181" s="14" t="s">
        <v>33</v>
      </c>
      <c r="AX181" s="14" t="s">
        <v>80</v>
      </c>
      <c r="AY181" s="247" t="s">
        <v>125</v>
      </c>
    </row>
    <row r="182" s="2" customFormat="1" ht="24.15" customHeight="1">
      <c r="A182" s="40"/>
      <c r="B182" s="41"/>
      <c r="C182" s="206" t="s">
        <v>282</v>
      </c>
      <c r="D182" s="206" t="s">
        <v>128</v>
      </c>
      <c r="E182" s="207" t="s">
        <v>283</v>
      </c>
      <c r="F182" s="208" t="s">
        <v>284</v>
      </c>
      <c r="G182" s="209" t="s">
        <v>131</v>
      </c>
      <c r="H182" s="210">
        <v>84.560000000000002</v>
      </c>
      <c r="I182" s="211"/>
      <c r="J182" s="212">
        <f>ROUND(I182*H182,2)</f>
        <v>0</v>
      </c>
      <c r="K182" s="208" t="s">
        <v>132</v>
      </c>
      <c r="L182" s="46"/>
      <c r="M182" s="213" t="s">
        <v>19</v>
      </c>
      <c r="N182" s="214" t="s">
        <v>43</v>
      </c>
      <c r="O182" s="86"/>
      <c r="P182" s="215">
        <f>O182*H182</f>
        <v>0</v>
      </c>
      <c r="Q182" s="215">
        <v>0</v>
      </c>
      <c r="R182" s="215">
        <f>Q182*H182</f>
        <v>0</v>
      </c>
      <c r="S182" s="215">
        <v>0</v>
      </c>
      <c r="T182" s="216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7" t="s">
        <v>133</v>
      </c>
      <c r="AT182" s="217" t="s">
        <v>128</v>
      </c>
      <c r="AU182" s="217" t="s">
        <v>82</v>
      </c>
      <c r="AY182" s="19" t="s">
        <v>125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9" t="s">
        <v>80</v>
      </c>
      <c r="BK182" s="218">
        <f>ROUND(I182*H182,2)</f>
        <v>0</v>
      </c>
      <c r="BL182" s="19" t="s">
        <v>133</v>
      </c>
      <c r="BM182" s="217" t="s">
        <v>756</v>
      </c>
    </row>
    <row r="183" s="2" customFormat="1">
      <c r="A183" s="40"/>
      <c r="B183" s="41"/>
      <c r="C183" s="42"/>
      <c r="D183" s="219" t="s">
        <v>135</v>
      </c>
      <c r="E183" s="42"/>
      <c r="F183" s="220" t="s">
        <v>284</v>
      </c>
      <c r="G183" s="42"/>
      <c r="H183" s="42"/>
      <c r="I183" s="221"/>
      <c r="J183" s="42"/>
      <c r="K183" s="42"/>
      <c r="L183" s="46"/>
      <c r="M183" s="222"/>
      <c r="N183" s="223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135</v>
      </c>
      <c r="AU183" s="19" t="s">
        <v>82</v>
      </c>
    </row>
    <row r="184" s="2" customFormat="1">
      <c r="A184" s="40"/>
      <c r="B184" s="41"/>
      <c r="C184" s="42"/>
      <c r="D184" s="224" t="s">
        <v>137</v>
      </c>
      <c r="E184" s="42"/>
      <c r="F184" s="225" t="s">
        <v>286</v>
      </c>
      <c r="G184" s="42"/>
      <c r="H184" s="42"/>
      <c r="I184" s="221"/>
      <c r="J184" s="42"/>
      <c r="K184" s="42"/>
      <c r="L184" s="46"/>
      <c r="M184" s="222"/>
      <c r="N184" s="223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137</v>
      </c>
      <c r="AU184" s="19" t="s">
        <v>82</v>
      </c>
    </row>
    <row r="185" s="15" customFormat="1">
      <c r="A185" s="15"/>
      <c r="B185" s="248"/>
      <c r="C185" s="249"/>
      <c r="D185" s="219" t="s">
        <v>139</v>
      </c>
      <c r="E185" s="250" t="s">
        <v>19</v>
      </c>
      <c r="F185" s="251" t="s">
        <v>196</v>
      </c>
      <c r="G185" s="249"/>
      <c r="H185" s="250" t="s">
        <v>19</v>
      </c>
      <c r="I185" s="252"/>
      <c r="J185" s="249"/>
      <c r="K185" s="249"/>
      <c r="L185" s="253"/>
      <c r="M185" s="254"/>
      <c r="N185" s="255"/>
      <c r="O185" s="255"/>
      <c r="P185" s="255"/>
      <c r="Q185" s="255"/>
      <c r="R185" s="255"/>
      <c r="S185" s="255"/>
      <c r="T185" s="256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57" t="s">
        <v>139</v>
      </c>
      <c r="AU185" s="257" t="s">
        <v>82</v>
      </c>
      <c r="AV185" s="15" t="s">
        <v>80</v>
      </c>
      <c r="AW185" s="15" t="s">
        <v>33</v>
      </c>
      <c r="AX185" s="15" t="s">
        <v>72</v>
      </c>
      <c r="AY185" s="257" t="s">
        <v>125</v>
      </c>
    </row>
    <row r="186" s="13" customFormat="1">
      <c r="A186" s="13"/>
      <c r="B186" s="226"/>
      <c r="C186" s="227"/>
      <c r="D186" s="219" t="s">
        <v>139</v>
      </c>
      <c r="E186" s="228" t="s">
        <v>19</v>
      </c>
      <c r="F186" s="229" t="s">
        <v>736</v>
      </c>
      <c r="G186" s="227"/>
      <c r="H186" s="230">
        <v>84.560000000000002</v>
      </c>
      <c r="I186" s="231"/>
      <c r="J186" s="227"/>
      <c r="K186" s="227"/>
      <c r="L186" s="232"/>
      <c r="M186" s="233"/>
      <c r="N186" s="234"/>
      <c r="O186" s="234"/>
      <c r="P186" s="234"/>
      <c r="Q186" s="234"/>
      <c r="R186" s="234"/>
      <c r="S186" s="234"/>
      <c r="T186" s="23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6" t="s">
        <v>139</v>
      </c>
      <c r="AU186" s="236" t="s">
        <v>82</v>
      </c>
      <c r="AV186" s="13" t="s">
        <v>82</v>
      </c>
      <c r="AW186" s="13" t="s">
        <v>33</v>
      </c>
      <c r="AX186" s="13" t="s">
        <v>72</v>
      </c>
      <c r="AY186" s="236" t="s">
        <v>125</v>
      </c>
    </row>
    <row r="187" s="14" customFormat="1">
      <c r="A187" s="14"/>
      <c r="B187" s="237"/>
      <c r="C187" s="238"/>
      <c r="D187" s="219" t="s">
        <v>139</v>
      </c>
      <c r="E187" s="239" t="s">
        <v>19</v>
      </c>
      <c r="F187" s="240" t="s">
        <v>155</v>
      </c>
      <c r="G187" s="238"/>
      <c r="H187" s="241">
        <v>84.560000000000002</v>
      </c>
      <c r="I187" s="242"/>
      <c r="J187" s="238"/>
      <c r="K187" s="238"/>
      <c r="L187" s="243"/>
      <c r="M187" s="244"/>
      <c r="N187" s="245"/>
      <c r="O187" s="245"/>
      <c r="P187" s="245"/>
      <c r="Q187" s="245"/>
      <c r="R187" s="245"/>
      <c r="S187" s="245"/>
      <c r="T187" s="246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7" t="s">
        <v>139</v>
      </c>
      <c r="AU187" s="247" t="s">
        <v>82</v>
      </c>
      <c r="AV187" s="14" t="s">
        <v>133</v>
      </c>
      <c r="AW187" s="14" t="s">
        <v>33</v>
      </c>
      <c r="AX187" s="14" t="s">
        <v>80</v>
      </c>
      <c r="AY187" s="247" t="s">
        <v>125</v>
      </c>
    </row>
    <row r="188" s="2" customFormat="1" ht="24.15" customHeight="1">
      <c r="A188" s="40"/>
      <c r="B188" s="41"/>
      <c r="C188" s="206" t="s">
        <v>287</v>
      </c>
      <c r="D188" s="206" t="s">
        <v>128</v>
      </c>
      <c r="E188" s="207" t="s">
        <v>288</v>
      </c>
      <c r="F188" s="208" t="s">
        <v>289</v>
      </c>
      <c r="G188" s="209" t="s">
        <v>131</v>
      </c>
      <c r="H188" s="210">
        <v>84.560000000000002</v>
      </c>
      <c r="I188" s="211"/>
      <c r="J188" s="212">
        <f>ROUND(I188*H188,2)</f>
        <v>0</v>
      </c>
      <c r="K188" s="208" t="s">
        <v>132</v>
      </c>
      <c r="L188" s="46"/>
      <c r="M188" s="213" t="s">
        <v>19</v>
      </c>
      <c r="N188" s="214" t="s">
        <v>43</v>
      </c>
      <c r="O188" s="86"/>
      <c r="P188" s="215">
        <f>O188*H188</f>
        <v>0</v>
      </c>
      <c r="Q188" s="215">
        <v>0</v>
      </c>
      <c r="R188" s="215">
        <f>Q188*H188</f>
        <v>0</v>
      </c>
      <c r="S188" s="215">
        <v>0</v>
      </c>
      <c r="T188" s="216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7" t="s">
        <v>133</v>
      </c>
      <c r="AT188" s="217" t="s">
        <v>128</v>
      </c>
      <c r="AU188" s="217" t="s">
        <v>82</v>
      </c>
      <c r="AY188" s="19" t="s">
        <v>125</v>
      </c>
      <c r="BE188" s="218">
        <f>IF(N188="základní",J188,0)</f>
        <v>0</v>
      </c>
      <c r="BF188" s="218">
        <f>IF(N188="snížená",J188,0)</f>
        <v>0</v>
      </c>
      <c r="BG188" s="218">
        <f>IF(N188="zákl. přenesená",J188,0)</f>
        <v>0</v>
      </c>
      <c r="BH188" s="218">
        <f>IF(N188="sníž. přenesená",J188,0)</f>
        <v>0</v>
      </c>
      <c r="BI188" s="218">
        <f>IF(N188="nulová",J188,0)</f>
        <v>0</v>
      </c>
      <c r="BJ188" s="19" t="s">
        <v>80</v>
      </c>
      <c r="BK188" s="218">
        <f>ROUND(I188*H188,2)</f>
        <v>0</v>
      </c>
      <c r="BL188" s="19" t="s">
        <v>133</v>
      </c>
      <c r="BM188" s="217" t="s">
        <v>757</v>
      </c>
    </row>
    <row r="189" s="2" customFormat="1">
      <c r="A189" s="40"/>
      <c r="B189" s="41"/>
      <c r="C189" s="42"/>
      <c r="D189" s="219" t="s">
        <v>135</v>
      </c>
      <c r="E189" s="42"/>
      <c r="F189" s="220" t="s">
        <v>291</v>
      </c>
      <c r="G189" s="42"/>
      <c r="H189" s="42"/>
      <c r="I189" s="221"/>
      <c r="J189" s="42"/>
      <c r="K189" s="42"/>
      <c r="L189" s="46"/>
      <c r="M189" s="222"/>
      <c r="N189" s="223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135</v>
      </c>
      <c r="AU189" s="19" t="s">
        <v>82</v>
      </c>
    </row>
    <row r="190" s="2" customFormat="1">
      <c r="A190" s="40"/>
      <c r="B190" s="41"/>
      <c r="C190" s="42"/>
      <c r="D190" s="224" t="s">
        <v>137</v>
      </c>
      <c r="E190" s="42"/>
      <c r="F190" s="225" t="s">
        <v>292</v>
      </c>
      <c r="G190" s="42"/>
      <c r="H190" s="42"/>
      <c r="I190" s="221"/>
      <c r="J190" s="42"/>
      <c r="K190" s="42"/>
      <c r="L190" s="46"/>
      <c r="M190" s="222"/>
      <c r="N190" s="223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137</v>
      </c>
      <c r="AU190" s="19" t="s">
        <v>82</v>
      </c>
    </row>
    <row r="191" s="15" customFormat="1">
      <c r="A191" s="15"/>
      <c r="B191" s="248"/>
      <c r="C191" s="249"/>
      <c r="D191" s="219" t="s">
        <v>139</v>
      </c>
      <c r="E191" s="250" t="s">
        <v>19</v>
      </c>
      <c r="F191" s="251" t="s">
        <v>196</v>
      </c>
      <c r="G191" s="249"/>
      <c r="H191" s="250" t="s">
        <v>19</v>
      </c>
      <c r="I191" s="252"/>
      <c r="J191" s="249"/>
      <c r="K191" s="249"/>
      <c r="L191" s="253"/>
      <c r="M191" s="254"/>
      <c r="N191" s="255"/>
      <c r="O191" s="255"/>
      <c r="P191" s="255"/>
      <c r="Q191" s="255"/>
      <c r="R191" s="255"/>
      <c r="S191" s="255"/>
      <c r="T191" s="256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57" t="s">
        <v>139</v>
      </c>
      <c r="AU191" s="257" t="s">
        <v>82</v>
      </c>
      <c r="AV191" s="15" t="s">
        <v>80</v>
      </c>
      <c r="AW191" s="15" t="s">
        <v>33</v>
      </c>
      <c r="AX191" s="15" t="s">
        <v>72</v>
      </c>
      <c r="AY191" s="257" t="s">
        <v>125</v>
      </c>
    </row>
    <row r="192" s="13" customFormat="1">
      <c r="A192" s="13"/>
      <c r="B192" s="226"/>
      <c r="C192" s="227"/>
      <c r="D192" s="219" t="s">
        <v>139</v>
      </c>
      <c r="E192" s="228" t="s">
        <v>19</v>
      </c>
      <c r="F192" s="229" t="s">
        <v>736</v>
      </c>
      <c r="G192" s="227"/>
      <c r="H192" s="230">
        <v>84.560000000000002</v>
      </c>
      <c r="I192" s="231"/>
      <c r="J192" s="227"/>
      <c r="K192" s="227"/>
      <c r="L192" s="232"/>
      <c r="M192" s="233"/>
      <c r="N192" s="234"/>
      <c r="O192" s="234"/>
      <c r="P192" s="234"/>
      <c r="Q192" s="234"/>
      <c r="R192" s="234"/>
      <c r="S192" s="234"/>
      <c r="T192" s="23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6" t="s">
        <v>139</v>
      </c>
      <c r="AU192" s="236" t="s">
        <v>82</v>
      </c>
      <c r="AV192" s="13" t="s">
        <v>82</v>
      </c>
      <c r="AW192" s="13" t="s">
        <v>33</v>
      </c>
      <c r="AX192" s="13" t="s">
        <v>72</v>
      </c>
      <c r="AY192" s="236" t="s">
        <v>125</v>
      </c>
    </row>
    <row r="193" s="14" customFormat="1">
      <c r="A193" s="14"/>
      <c r="B193" s="237"/>
      <c r="C193" s="238"/>
      <c r="D193" s="219" t="s">
        <v>139</v>
      </c>
      <c r="E193" s="239" t="s">
        <v>19</v>
      </c>
      <c r="F193" s="240" t="s">
        <v>155</v>
      </c>
      <c r="G193" s="238"/>
      <c r="H193" s="241">
        <v>84.560000000000002</v>
      </c>
      <c r="I193" s="242"/>
      <c r="J193" s="238"/>
      <c r="K193" s="238"/>
      <c r="L193" s="243"/>
      <c r="M193" s="244"/>
      <c r="N193" s="245"/>
      <c r="O193" s="245"/>
      <c r="P193" s="245"/>
      <c r="Q193" s="245"/>
      <c r="R193" s="245"/>
      <c r="S193" s="245"/>
      <c r="T193" s="246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7" t="s">
        <v>139</v>
      </c>
      <c r="AU193" s="247" t="s">
        <v>82</v>
      </c>
      <c r="AV193" s="14" t="s">
        <v>133</v>
      </c>
      <c r="AW193" s="14" t="s">
        <v>33</v>
      </c>
      <c r="AX193" s="14" t="s">
        <v>80</v>
      </c>
      <c r="AY193" s="247" t="s">
        <v>125</v>
      </c>
    </row>
    <row r="194" s="2" customFormat="1" ht="24.15" customHeight="1">
      <c r="A194" s="40"/>
      <c r="B194" s="41"/>
      <c r="C194" s="206" t="s">
        <v>293</v>
      </c>
      <c r="D194" s="206" t="s">
        <v>128</v>
      </c>
      <c r="E194" s="207" t="s">
        <v>294</v>
      </c>
      <c r="F194" s="208" t="s">
        <v>295</v>
      </c>
      <c r="G194" s="209" t="s">
        <v>131</v>
      </c>
      <c r="H194" s="210">
        <v>84.560000000000002</v>
      </c>
      <c r="I194" s="211"/>
      <c r="J194" s="212">
        <f>ROUND(I194*H194,2)</f>
        <v>0</v>
      </c>
      <c r="K194" s="208" t="s">
        <v>132</v>
      </c>
      <c r="L194" s="46"/>
      <c r="M194" s="213" t="s">
        <v>19</v>
      </c>
      <c r="N194" s="214" t="s">
        <v>43</v>
      </c>
      <c r="O194" s="86"/>
      <c r="P194" s="215">
        <f>O194*H194</f>
        <v>0</v>
      </c>
      <c r="Q194" s="215">
        <v>0.0020999999999999999</v>
      </c>
      <c r="R194" s="215">
        <f>Q194*H194</f>
        <v>0.17757599999999998</v>
      </c>
      <c r="S194" s="215">
        <v>0</v>
      </c>
      <c r="T194" s="216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7" t="s">
        <v>133</v>
      </c>
      <c r="AT194" s="217" t="s">
        <v>128</v>
      </c>
      <c r="AU194" s="217" t="s">
        <v>82</v>
      </c>
      <c r="AY194" s="19" t="s">
        <v>125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9" t="s">
        <v>80</v>
      </c>
      <c r="BK194" s="218">
        <f>ROUND(I194*H194,2)</f>
        <v>0</v>
      </c>
      <c r="BL194" s="19" t="s">
        <v>133</v>
      </c>
      <c r="BM194" s="217" t="s">
        <v>758</v>
      </c>
    </row>
    <row r="195" s="2" customFormat="1">
      <c r="A195" s="40"/>
      <c r="B195" s="41"/>
      <c r="C195" s="42"/>
      <c r="D195" s="219" t="s">
        <v>135</v>
      </c>
      <c r="E195" s="42"/>
      <c r="F195" s="220" t="s">
        <v>297</v>
      </c>
      <c r="G195" s="42"/>
      <c r="H195" s="42"/>
      <c r="I195" s="221"/>
      <c r="J195" s="42"/>
      <c r="K195" s="42"/>
      <c r="L195" s="46"/>
      <c r="M195" s="222"/>
      <c r="N195" s="223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135</v>
      </c>
      <c r="AU195" s="19" t="s">
        <v>82</v>
      </c>
    </row>
    <row r="196" s="2" customFormat="1">
      <c r="A196" s="40"/>
      <c r="B196" s="41"/>
      <c r="C196" s="42"/>
      <c r="D196" s="224" t="s">
        <v>137</v>
      </c>
      <c r="E196" s="42"/>
      <c r="F196" s="225" t="s">
        <v>298</v>
      </c>
      <c r="G196" s="42"/>
      <c r="H196" s="42"/>
      <c r="I196" s="221"/>
      <c r="J196" s="42"/>
      <c r="K196" s="42"/>
      <c r="L196" s="46"/>
      <c r="M196" s="222"/>
      <c r="N196" s="223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137</v>
      </c>
      <c r="AU196" s="19" t="s">
        <v>82</v>
      </c>
    </row>
    <row r="197" s="15" customFormat="1">
      <c r="A197" s="15"/>
      <c r="B197" s="248"/>
      <c r="C197" s="249"/>
      <c r="D197" s="219" t="s">
        <v>139</v>
      </c>
      <c r="E197" s="250" t="s">
        <v>19</v>
      </c>
      <c r="F197" s="251" t="s">
        <v>196</v>
      </c>
      <c r="G197" s="249"/>
      <c r="H197" s="250" t="s">
        <v>19</v>
      </c>
      <c r="I197" s="252"/>
      <c r="J197" s="249"/>
      <c r="K197" s="249"/>
      <c r="L197" s="253"/>
      <c r="M197" s="254"/>
      <c r="N197" s="255"/>
      <c r="O197" s="255"/>
      <c r="P197" s="255"/>
      <c r="Q197" s="255"/>
      <c r="R197" s="255"/>
      <c r="S197" s="255"/>
      <c r="T197" s="256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57" t="s">
        <v>139</v>
      </c>
      <c r="AU197" s="257" t="s">
        <v>82</v>
      </c>
      <c r="AV197" s="15" t="s">
        <v>80</v>
      </c>
      <c r="AW197" s="15" t="s">
        <v>33</v>
      </c>
      <c r="AX197" s="15" t="s">
        <v>72</v>
      </c>
      <c r="AY197" s="257" t="s">
        <v>125</v>
      </c>
    </row>
    <row r="198" s="13" customFormat="1">
      <c r="A198" s="13"/>
      <c r="B198" s="226"/>
      <c r="C198" s="227"/>
      <c r="D198" s="219" t="s">
        <v>139</v>
      </c>
      <c r="E198" s="228" t="s">
        <v>19</v>
      </c>
      <c r="F198" s="229" t="s">
        <v>736</v>
      </c>
      <c r="G198" s="227"/>
      <c r="H198" s="230">
        <v>84.560000000000002</v>
      </c>
      <c r="I198" s="231"/>
      <c r="J198" s="227"/>
      <c r="K198" s="227"/>
      <c r="L198" s="232"/>
      <c r="M198" s="233"/>
      <c r="N198" s="234"/>
      <c r="O198" s="234"/>
      <c r="P198" s="234"/>
      <c r="Q198" s="234"/>
      <c r="R198" s="234"/>
      <c r="S198" s="234"/>
      <c r="T198" s="235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6" t="s">
        <v>139</v>
      </c>
      <c r="AU198" s="236" t="s">
        <v>82</v>
      </c>
      <c r="AV198" s="13" t="s">
        <v>82</v>
      </c>
      <c r="AW198" s="13" t="s">
        <v>33</v>
      </c>
      <c r="AX198" s="13" t="s">
        <v>72</v>
      </c>
      <c r="AY198" s="236" t="s">
        <v>125</v>
      </c>
    </row>
    <row r="199" s="14" customFormat="1">
      <c r="A199" s="14"/>
      <c r="B199" s="237"/>
      <c r="C199" s="238"/>
      <c r="D199" s="219" t="s">
        <v>139</v>
      </c>
      <c r="E199" s="239" t="s">
        <v>19</v>
      </c>
      <c r="F199" s="240" t="s">
        <v>155</v>
      </c>
      <c r="G199" s="238"/>
      <c r="H199" s="241">
        <v>84.560000000000002</v>
      </c>
      <c r="I199" s="242"/>
      <c r="J199" s="238"/>
      <c r="K199" s="238"/>
      <c r="L199" s="243"/>
      <c r="M199" s="244"/>
      <c r="N199" s="245"/>
      <c r="O199" s="245"/>
      <c r="P199" s="245"/>
      <c r="Q199" s="245"/>
      <c r="R199" s="245"/>
      <c r="S199" s="245"/>
      <c r="T199" s="246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7" t="s">
        <v>139</v>
      </c>
      <c r="AU199" s="247" t="s">
        <v>82</v>
      </c>
      <c r="AV199" s="14" t="s">
        <v>133</v>
      </c>
      <c r="AW199" s="14" t="s">
        <v>33</v>
      </c>
      <c r="AX199" s="14" t="s">
        <v>80</v>
      </c>
      <c r="AY199" s="247" t="s">
        <v>125</v>
      </c>
    </row>
    <row r="200" s="2" customFormat="1" ht="24.15" customHeight="1">
      <c r="A200" s="40"/>
      <c r="B200" s="41"/>
      <c r="C200" s="206" t="s">
        <v>299</v>
      </c>
      <c r="D200" s="206" t="s">
        <v>128</v>
      </c>
      <c r="E200" s="207" t="s">
        <v>300</v>
      </c>
      <c r="F200" s="208" t="s">
        <v>301</v>
      </c>
      <c r="G200" s="209" t="s">
        <v>131</v>
      </c>
      <c r="H200" s="210">
        <v>176</v>
      </c>
      <c r="I200" s="211"/>
      <c r="J200" s="212">
        <f>ROUND(I200*H200,2)</f>
        <v>0</v>
      </c>
      <c r="K200" s="208" t="s">
        <v>132</v>
      </c>
      <c r="L200" s="46"/>
      <c r="M200" s="213" t="s">
        <v>19</v>
      </c>
      <c r="N200" s="214" t="s">
        <v>43</v>
      </c>
      <c r="O200" s="86"/>
      <c r="P200" s="215">
        <f>O200*H200</f>
        <v>0</v>
      </c>
      <c r="Q200" s="215">
        <v>0</v>
      </c>
      <c r="R200" s="215">
        <f>Q200*H200</f>
        <v>0</v>
      </c>
      <c r="S200" s="215">
        <v>0</v>
      </c>
      <c r="T200" s="216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17" t="s">
        <v>133</v>
      </c>
      <c r="AT200" s="217" t="s">
        <v>128</v>
      </c>
      <c r="AU200" s="217" t="s">
        <v>82</v>
      </c>
      <c r="AY200" s="19" t="s">
        <v>125</v>
      </c>
      <c r="BE200" s="218">
        <f>IF(N200="základní",J200,0)</f>
        <v>0</v>
      </c>
      <c r="BF200" s="218">
        <f>IF(N200="snížená",J200,0)</f>
        <v>0</v>
      </c>
      <c r="BG200" s="218">
        <f>IF(N200="zákl. přenesená",J200,0)</f>
        <v>0</v>
      </c>
      <c r="BH200" s="218">
        <f>IF(N200="sníž. přenesená",J200,0)</f>
        <v>0</v>
      </c>
      <c r="BI200" s="218">
        <f>IF(N200="nulová",J200,0)</f>
        <v>0</v>
      </c>
      <c r="BJ200" s="19" t="s">
        <v>80</v>
      </c>
      <c r="BK200" s="218">
        <f>ROUND(I200*H200,2)</f>
        <v>0</v>
      </c>
      <c r="BL200" s="19" t="s">
        <v>133</v>
      </c>
      <c r="BM200" s="217" t="s">
        <v>759</v>
      </c>
    </row>
    <row r="201" s="2" customFormat="1">
      <c r="A201" s="40"/>
      <c r="B201" s="41"/>
      <c r="C201" s="42"/>
      <c r="D201" s="219" t="s">
        <v>135</v>
      </c>
      <c r="E201" s="42"/>
      <c r="F201" s="220" t="s">
        <v>303</v>
      </c>
      <c r="G201" s="42"/>
      <c r="H201" s="42"/>
      <c r="I201" s="221"/>
      <c r="J201" s="42"/>
      <c r="K201" s="42"/>
      <c r="L201" s="46"/>
      <c r="M201" s="222"/>
      <c r="N201" s="223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9" t="s">
        <v>135</v>
      </c>
      <c r="AU201" s="19" t="s">
        <v>82</v>
      </c>
    </row>
    <row r="202" s="2" customFormat="1">
      <c r="A202" s="40"/>
      <c r="B202" s="41"/>
      <c r="C202" s="42"/>
      <c r="D202" s="224" t="s">
        <v>137</v>
      </c>
      <c r="E202" s="42"/>
      <c r="F202" s="225" t="s">
        <v>304</v>
      </c>
      <c r="G202" s="42"/>
      <c r="H202" s="42"/>
      <c r="I202" s="221"/>
      <c r="J202" s="42"/>
      <c r="K202" s="42"/>
      <c r="L202" s="46"/>
      <c r="M202" s="222"/>
      <c r="N202" s="223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137</v>
      </c>
      <c r="AU202" s="19" t="s">
        <v>82</v>
      </c>
    </row>
    <row r="203" s="12" customFormat="1" ht="22.8" customHeight="1">
      <c r="A203" s="12"/>
      <c r="B203" s="190"/>
      <c r="C203" s="191"/>
      <c r="D203" s="192" t="s">
        <v>71</v>
      </c>
      <c r="E203" s="204" t="s">
        <v>305</v>
      </c>
      <c r="F203" s="204" t="s">
        <v>306</v>
      </c>
      <c r="G203" s="191"/>
      <c r="H203" s="191"/>
      <c r="I203" s="194"/>
      <c r="J203" s="205">
        <f>BK203</f>
        <v>0</v>
      </c>
      <c r="K203" s="191"/>
      <c r="L203" s="196"/>
      <c r="M203" s="197"/>
      <c r="N203" s="198"/>
      <c r="O203" s="198"/>
      <c r="P203" s="199">
        <f>SUM(P204:P230)</f>
        <v>0</v>
      </c>
      <c r="Q203" s="198"/>
      <c r="R203" s="199">
        <f>SUM(R204:R230)</f>
        <v>0</v>
      </c>
      <c r="S203" s="198"/>
      <c r="T203" s="200">
        <f>SUM(T204:T230)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01" t="s">
        <v>80</v>
      </c>
      <c r="AT203" s="202" t="s">
        <v>71</v>
      </c>
      <c r="AU203" s="202" t="s">
        <v>80</v>
      </c>
      <c r="AY203" s="201" t="s">
        <v>125</v>
      </c>
      <c r="BK203" s="203">
        <f>SUM(BK204:BK230)</f>
        <v>0</v>
      </c>
    </row>
    <row r="204" s="2" customFormat="1" ht="24.15" customHeight="1">
      <c r="A204" s="40"/>
      <c r="B204" s="41"/>
      <c r="C204" s="206" t="s">
        <v>307</v>
      </c>
      <c r="D204" s="206" t="s">
        <v>128</v>
      </c>
      <c r="E204" s="207" t="s">
        <v>308</v>
      </c>
      <c r="F204" s="208" t="s">
        <v>309</v>
      </c>
      <c r="G204" s="209" t="s">
        <v>310</v>
      </c>
      <c r="H204" s="210">
        <v>22.838000000000001</v>
      </c>
      <c r="I204" s="211"/>
      <c r="J204" s="212">
        <f>ROUND(I204*H204,2)</f>
        <v>0</v>
      </c>
      <c r="K204" s="208" t="s">
        <v>132</v>
      </c>
      <c r="L204" s="46"/>
      <c r="M204" s="213" t="s">
        <v>19</v>
      </c>
      <c r="N204" s="214" t="s">
        <v>43</v>
      </c>
      <c r="O204" s="86"/>
      <c r="P204" s="215">
        <f>O204*H204</f>
        <v>0</v>
      </c>
      <c r="Q204" s="215">
        <v>0</v>
      </c>
      <c r="R204" s="215">
        <f>Q204*H204</f>
        <v>0</v>
      </c>
      <c r="S204" s="215">
        <v>0</v>
      </c>
      <c r="T204" s="216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7" t="s">
        <v>133</v>
      </c>
      <c r="AT204" s="217" t="s">
        <v>128</v>
      </c>
      <c r="AU204" s="217" t="s">
        <v>82</v>
      </c>
      <c r="AY204" s="19" t="s">
        <v>125</v>
      </c>
      <c r="BE204" s="218">
        <f>IF(N204="základní",J204,0)</f>
        <v>0</v>
      </c>
      <c r="BF204" s="218">
        <f>IF(N204="snížená",J204,0)</f>
        <v>0</v>
      </c>
      <c r="BG204" s="218">
        <f>IF(N204="zákl. přenesená",J204,0)</f>
        <v>0</v>
      </c>
      <c r="BH204" s="218">
        <f>IF(N204="sníž. přenesená",J204,0)</f>
        <v>0</v>
      </c>
      <c r="BI204" s="218">
        <f>IF(N204="nulová",J204,0)</f>
        <v>0</v>
      </c>
      <c r="BJ204" s="19" t="s">
        <v>80</v>
      </c>
      <c r="BK204" s="218">
        <f>ROUND(I204*H204,2)</f>
        <v>0</v>
      </c>
      <c r="BL204" s="19" t="s">
        <v>133</v>
      </c>
      <c r="BM204" s="217" t="s">
        <v>760</v>
      </c>
    </row>
    <row r="205" s="2" customFormat="1">
      <c r="A205" s="40"/>
      <c r="B205" s="41"/>
      <c r="C205" s="42"/>
      <c r="D205" s="219" t="s">
        <v>135</v>
      </c>
      <c r="E205" s="42"/>
      <c r="F205" s="220" t="s">
        <v>312</v>
      </c>
      <c r="G205" s="42"/>
      <c r="H205" s="42"/>
      <c r="I205" s="221"/>
      <c r="J205" s="42"/>
      <c r="K205" s="42"/>
      <c r="L205" s="46"/>
      <c r="M205" s="222"/>
      <c r="N205" s="223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135</v>
      </c>
      <c r="AU205" s="19" t="s">
        <v>82</v>
      </c>
    </row>
    <row r="206" s="2" customFormat="1">
      <c r="A206" s="40"/>
      <c r="B206" s="41"/>
      <c r="C206" s="42"/>
      <c r="D206" s="224" t="s">
        <v>137</v>
      </c>
      <c r="E206" s="42"/>
      <c r="F206" s="225" t="s">
        <v>313</v>
      </c>
      <c r="G206" s="42"/>
      <c r="H206" s="42"/>
      <c r="I206" s="221"/>
      <c r="J206" s="42"/>
      <c r="K206" s="42"/>
      <c r="L206" s="46"/>
      <c r="M206" s="222"/>
      <c r="N206" s="223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9" t="s">
        <v>137</v>
      </c>
      <c r="AU206" s="19" t="s">
        <v>82</v>
      </c>
    </row>
    <row r="207" s="2" customFormat="1" ht="33" customHeight="1">
      <c r="A207" s="40"/>
      <c r="B207" s="41"/>
      <c r="C207" s="206" t="s">
        <v>314</v>
      </c>
      <c r="D207" s="206" t="s">
        <v>128</v>
      </c>
      <c r="E207" s="207" t="s">
        <v>315</v>
      </c>
      <c r="F207" s="208" t="s">
        <v>316</v>
      </c>
      <c r="G207" s="209" t="s">
        <v>310</v>
      </c>
      <c r="H207" s="210">
        <v>22.838000000000001</v>
      </c>
      <c r="I207" s="211"/>
      <c r="J207" s="212">
        <f>ROUND(I207*H207,2)</f>
        <v>0</v>
      </c>
      <c r="K207" s="208" t="s">
        <v>132</v>
      </c>
      <c r="L207" s="46"/>
      <c r="M207" s="213" t="s">
        <v>19</v>
      </c>
      <c r="N207" s="214" t="s">
        <v>43</v>
      </c>
      <c r="O207" s="86"/>
      <c r="P207" s="215">
        <f>O207*H207</f>
        <v>0</v>
      </c>
      <c r="Q207" s="215">
        <v>0</v>
      </c>
      <c r="R207" s="215">
        <f>Q207*H207</f>
        <v>0</v>
      </c>
      <c r="S207" s="215">
        <v>0</v>
      </c>
      <c r="T207" s="216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7" t="s">
        <v>133</v>
      </c>
      <c r="AT207" s="217" t="s">
        <v>128</v>
      </c>
      <c r="AU207" s="217" t="s">
        <v>82</v>
      </c>
      <c r="AY207" s="19" t="s">
        <v>125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9" t="s">
        <v>80</v>
      </c>
      <c r="BK207" s="218">
        <f>ROUND(I207*H207,2)</f>
        <v>0</v>
      </c>
      <c r="BL207" s="19" t="s">
        <v>133</v>
      </c>
      <c r="BM207" s="217" t="s">
        <v>761</v>
      </c>
    </row>
    <row r="208" s="2" customFormat="1">
      <c r="A208" s="40"/>
      <c r="B208" s="41"/>
      <c r="C208" s="42"/>
      <c r="D208" s="219" t="s">
        <v>135</v>
      </c>
      <c r="E208" s="42"/>
      <c r="F208" s="220" t="s">
        <v>318</v>
      </c>
      <c r="G208" s="42"/>
      <c r="H208" s="42"/>
      <c r="I208" s="221"/>
      <c r="J208" s="42"/>
      <c r="K208" s="42"/>
      <c r="L208" s="46"/>
      <c r="M208" s="222"/>
      <c r="N208" s="223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135</v>
      </c>
      <c r="AU208" s="19" t="s">
        <v>82</v>
      </c>
    </row>
    <row r="209" s="2" customFormat="1">
      <c r="A209" s="40"/>
      <c r="B209" s="41"/>
      <c r="C209" s="42"/>
      <c r="D209" s="224" t="s">
        <v>137</v>
      </c>
      <c r="E209" s="42"/>
      <c r="F209" s="225" t="s">
        <v>319</v>
      </c>
      <c r="G209" s="42"/>
      <c r="H209" s="42"/>
      <c r="I209" s="221"/>
      <c r="J209" s="42"/>
      <c r="K209" s="42"/>
      <c r="L209" s="46"/>
      <c r="M209" s="222"/>
      <c r="N209" s="223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137</v>
      </c>
      <c r="AU209" s="19" t="s">
        <v>82</v>
      </c>
    </row>
    <row r="210" s="2" customFormat="1" ht="21.75" customHeight="1">
      <c r="A210" s="40"/>
      <c r="B210" s="41"/>
      <c r="C210" s="206" t="s">
        <v>320</v>
      </c>
      <c r="D210" s="206" t="s">
        <v>128</v>
      </c>
      <c r="E210" s="207" t="s">
        <v>762</v>
      </c>
      <c r="F210" s="208" t="s">
        <v>763</v>
      </c>
      <c r="G210" s="209" t="s">
        <v>150</v>
      </c>
      <c r="H210" s="210">
        <v>21</v>
      </c>
      <c r="I210" s="211"/>
      <c r="J210" s="212">
        <f>ROUND(I210*H210,2)</f>
        <v>0</v>
      </c>
      <c r="K210" s="208" t="s">
        <v>132</v>
      </c>
      <c r="L210" s="46"/>
      <c r="M210" s="213" t="s">
        <v>19</v>
      </c>
      <c r="N210" s="214" t="s">
        <v>43</v>
      </c>
      <c r="O210" s="86"/>
      <c r="P210" s="215">
        <f>O210*H210</f>
        <v>0</v>
      </c>
      <c r="Q210" s="215">
        <v>0</v>
      </c>
      <c r="R210" s="215">
        <f>Q210*H210</f>
        <v>0</v>
      </c>
      <c r="S210" s="215">
        <v>0</v>
      </c>
      <c r="T210" s="216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7" t="s">
        <v>133</v>
      </c>
      <c r="AT210" s="217" t="s">
        <v>128</v>
      </c>
      <c r="AU210" s="217" t="s">
        <v>82</v>
      </c>
      <c r="AY210" s="19" t="s">
        <v>125</v>
      </c>
      <c r="BE210" s="218">
        <f>IF(N210="základní",J210,0)</f>
        <v>0</v>
      </c>
      <c r="BF210" s="218">
        <f>IF(N210="snížená",J210,0)</f>
        <v>0</v>
      </c>
      <c r="BG210" s="218">
        <f>IF(N210="zákl. přenesená",J210,0)</f>
        <v>0</v>
      </c>
      <c r="BH210" s="218">
        <f>IF(N210="sníž. přenesená",J210,0)</f>
        <v>0</v>
      </c>
      <c r="BI210" s="218">
        <f>IF(N210="nulová",J210,0)</f>
        <v>0</v>
      </c>
      <c r="BJ210" s="19" t="s">
        <v>80</v>
      </c>
      <c r="BK210" s="218">
        <f>ROUND(I210*H210,2)</f>
        <v>0</v>
      </c>
      <c r="BL210" s="19" t="s">
        <v>133</v>
      </c>
      <c r="BM210" s="217" t="s">
        <v>764</v>
      </c>
    </row>
    <row r="211" s="2" customFormat="1">
      <c r="A211" s="40"/>
      <c r="B211" s="41"/>
      <c r="C211" s="42"/>
      <c r="D211" s="219" t="s">
        <v>135</v>
      </c>
      <c r="E211" s="42"/>
      <c r="F211" s="220" t="s">
        <v>765</v>
      </c>
      <c r="G211" s="42"/>
      <c r="H211" s="42"/>
      <c r="I211" s="221"/>
      <c r="J211" s="42"/>
      <c r="K211" s="42"/>
      <c r="L211" s="46"/>
      <c r="M211" s="222"/>
      <c r="N211" s="223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135</v>
      </c>
      <c r="AU211" s="19" t="s">
        <v>82</v>
      </c>
    </row>
    <row r="212" s="2" customFormat="1">
      <c r="A212" s="40"/>
      <c r="B212" s="41"/>
      <c r="C212" s="42"/>
      <c r="D212" s="224" t="s">
        <v>137</v>
      </c>
      <c r="E212" s="42"/>
      <c r="F212" s="225" t="s">
        <v>766</v>
      </c>
      <c r="G212" s="42"/>
      <c r="H212" s="42"/>
      <c r="I212" s="221"/>
      <c r="J212" s="42"/>
      <c r="K212" s="42"/>
      <c r="L212" s="46"/>
      <c r="M212" s="222"/>
      <c r="N212" s="223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137</v>
      </c>
      <c r="AU212" s="19" t="s">
        <v>82</v>
      </c>
    </row>
    <row r="213" s="2" customFormat="1" ht="24.15" customHeight="1">
      <c r="A213" s="40"/>
      <c r="B213" s="41"/>
      <c r="C213" s="206" t="s">
        <v>326</v>
      </c>
      <c r="D213" s="206" t="s">
        <v>128</v>
      </c>
      <c r="E213" s="207" t="s">
        <v>767</v>
      </c>
      <c r="F213" s="208" t="s">
        <v>768</v>
      </c>
      <c r="G213" s="209" t="s">
        <v>150</v>
      </c>
      <c r="H213" s="210">
        <v>315</v>
      </c>
      <c r="I213" s="211"/>
      <c r="J213" s="212">
        <f>ROUND(I213*H213,2)</f>
        <v>0</v>
      </c>
      <c r="K213" s="208" t="s">
        <v>132</v>
      </c>
      <c r="L213" s="46"/>
      <c r="M213" s="213" t="s">
        <v>19</v>
      </c>
      <c r="N213" s="214" t="s">
        <v>43</v>
      </c>
      <c r="O213" s="86"/>
      <c r="P213" s="215">
        <f>O213*H213</f>
        <v>0</v>
      </c>
      <c r="Q213" s="215">
        <v>0</v>
      </c>
      <c r="R213" s="215">
        <f>Q213*H213</f>
        <v>0</v>
      </c>
      <c r="S213" s="215">
        <v>0</v>
      </c>
      <c r="T213" s="216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17" t="s">
        <v>133</v>
      </c>
      <c r="AT213" s="217" t="s">
        <v>128</v>
      </c>
      <c r="AU213" s="217" t="s">
        <v>82</v>
      </c>
      <c r="AY213" s="19" t="s">
        <v>125</v>
      </c>
      <c r="BE213" s="218">
        <f>IF(N213="základní",J213,0)</f>
        <v>0</v>
      </c>
      <c r="BF213" s="218">
        <f>IF(N213="snížená",J213,0)</f>
        <v>0</v>
      </c>
      <c r="BG213" s="218">
        <f>IF(N213="zákl. přenesená",J213,0)</f>
        <v>0</v>
      </c>
      <c r="BH213" s="218">
        <f>IF(N213="sníž. přenesená",J213,0)</f>
        <v>0</v>
      </c>
      <c r="BI213" s="218">
        <f>IF(N213="nulová",J213,0)</f>
        <v>0</v>
      </c>
      <c r="BJ213" s="19" t="s">
        <v>80</v>
      </c>
      <c r="BK213" s="218">
        <f>ROUND(I213*H213,2)</f>
        <v>0</v>
      </c>
      <c r="BL213" s="19" t="s">
        <v>133</v>
      </c>
      <c r="BM213" s="217" t="s">
        <v>769</v>
      </c>
    </row>
    <row r="214" s="2" customFormat="1">
      <c r="A214" s="40"/>
      <c r="B214" s="41"/>
      <c r="C214" s="42"/>
      <c r="D214" s="219" t="s">
        <v>135</v>
      </c>
      <c r="E214" s="42"/>
      <c r="F214" s="220" t="s">
        <v>770</v>
      </c>
      <c r="G214" s="42"/>
      <c r="H214" s="42"/>
      <c r="I214" s="221"/>
      <c r="J214" s="42"/>
      <c r="K214" s="42"/>
      <c r="L214" s="46"/>
      <c r="M214" s="222"/>
      <c r="N214" s="223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9" t="s">
        <v>135</v>
      </c>
      <c r="AU214" s="19" t="s">
        <v>82</v>
      </c>
    </row>
    <row r="215" s="2" customFormat="1">
      <c r="A215" s="40"/>
      <c r="B215" s="41"/>
      <c r="C215" s="42"/>
      <c r="D215" s="224" t="s">
        <v>137</v>
      </c>
      <c r="E215" s="42"/>
      <c r="F215" s="225" t="s">
        <v>771</v>
      </c>
      <c r="G215" s="42"/>
      <c r="H215" s="42"/>
      <c r="I215" s="221"/>
      <c r="J215" s="42"/>
      <c r="K215" s="42"/>
      <c r="L215" s="46"/>
      <c r="M215" s="222"/>
      <c r="N215" s="223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137</v>
      </c>
      <c r="AU215" s="19" t="s">
        <v>82</v>
      </c>
    </row>
    <row r="216" s="13" customFormat="1">
      <c r="A216" s="13"/>
      <c r="B216" s="226"/>
      <c r="C216" s="227"/>
      <c r="D216" s="219" t="s">
        <v>139</v>
      </c>
      <c r="E216" s="228" t="s">
        <v>19</v>
      </c>
      <c r="F216" s="229" t="s">
        <v>332</v>
      </c>
      <c r="G216" s="227"/>
      <c r="H216" s="230">
        <v>315</v>
      </c>
      <c r="I216" s="231"/>
      <c r="J216" s="227"/>
      <c r="K216" s="227"/>
      <c r="L216" s="232"/>
      <c r="M216" s="233"/>
      <c r="N216" s="234"/>
      <c r="O216" s="234"/>
      <c r="P216" s="234"/>
      <c r="Q216" s="234"/>
      <c r="R216" s="234"/>
      <c r="S216" s="234"/>
      <c r="T216" s="23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6" t="s">
        <v>139</v>
      </c>
      <c r="AU216" s="236" t="s">
        <v>82</v>
      </c>
      <c r="AV216" s="13" t="s">
        <v>82</v>
      </c>
      <c r="AW216" s="13" t="s">
        <v>33</v>
      </c>
      <c r="AX216" s="13" t="s">
        <v>80</v>
      </c>
      <c r="AY216" s="236" t="s">
        <v>125</v>
      </c>
    </row>
    <row r="217" s="2" customFormat="1" ht="24.15" customHeight="1">
      <c r="A217" s="40"/>
      <c r="B217" s="41"/>
      <c r="C217" s="206" t="s">
        <v>333</v>
      </c>
      <c r="D217" s="206" t="s">
        <v>128</v>
      </c>
      <c r="E217" s="207" t="s">
        <v>334</v>
      </c>
      <c r="F217" s="208" t="s">
        <v>335</v>
      </c>
      <c r="G217" s="209" t="s">
        <v>310</v>
      </c>
      <c r="H217" s="210">
        <v>22.838000000000001</v>
      </c>
      <c r="I217" s="211"/>
      <c r="J217" s="212">
        <f>ROUND(I217*H217,2)</f>
        <v>0</v>
      </c>
      <c r="K217" s="208" t="s">
        <v>132</v>
      </c>
      <c r="L217" s="46"/>
      <c r="M217" s="213" t="s">
        <v>19</v>
      </c>
      <c r="N217" s="214" t="s">
        <v>43</v>
      </c>
      <c r="O217" s="86"/>
      <c r="P217" s="215">
        <f>O217*H217</f>
        <v>0</v>
      </c>
      <c r="Q217" s="215">
        <v>0</v>
      </c>
      <c r="R217" s="215">
        <f>Q217*H217</f>
        <v>0</v>
      </c>
      <c r="S217" s="215">
        <v>0</v>
      </c>
      <c r="T217" s="216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17" t="s">
        <v>133</v>
      </c>
      <c r="AT217" s="217" t="s">
        <v>128</v>
      </c>
      <c r="AU217" s="217" t="s">
        <v>82</v>
      </c>
      <c r="AY217" s="19" t="s">
        <v>125</v>
      </c>
      <c r="BE217" s="218">
        <f>IF(N217="základní",J217,0)</f>
        <v>0</v>
      </c>
      <c r="BF217" s="218">
        <f>IF(N217="snížená",J217,0)</f>
        <v>0</v>
      </c>
      <c r="BG217" s="218">
        <f>IF(N217="zákl. přenesená",J217,0)</f>
        <v>0</v>
      </c>
      <c r="BH217" s="218">
        <f>IF(N217="sníž. přenesená",J217,0)</f>
        <v>0</v>
      </c>
      <c r="BI217" s="218">
        <f>IF(N217="nulová",J217,0)</f>
        <v>0</v>
      </c>
      <c r="BJ217" s="19" t="s">
        <v>80</v>
      </c>
      <c r="BK217" s="218">
        <f>ROUND(I217*H217,2)</f>
        <v>0</v>
      </c>
      <c r="BL217" s="19" t="s">
        <v>133</v>
      </c>
      <c r="BM217" s="217" t="s">
        <v>772</v>
      </c>
    </row>
    <row r="218" s="2" customFormat="1">
      <c r="A218" s="40"/>
      <c r="B218" s="41"/>
      <c r="C218" s="42"/>
      <c r="D218" s="219" t="s">
        <v>135</v>
      </c>
      <c r="E218" s="42"/>
      <c r="F218" s="220" t="s">
        <v>337</v>
      </c>
      <c r="G218" s="42"/>
      <c r="H218" s="42"/>
      <c r="I218" s="221"/>
      <c r="J218" s="42"/>
      <c r="K218" s="42"/>
      <c r="L218" s="46"/>
      <c r="M218" s="222"/>
      <c r="N218" s="223"/>
      <c r="O218" s="86"/>
      <c r="P218" s="86"/>
      <c r="Q218" s="86"/>
      <c r="R218" s="86"/>
      <c r="S218" s="86"/>
      <c r="T218" s="87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9" t="s">
        <v>135</v>
      </c>
      <c r="AU218" s="19" t="s">
        <v>82</v>
      </c>
    </row>
    <row r="219" s="2" customFormat="1">
      <c r="A219" s="40"/>
      <c r="B219" s="41"/>
      <c r="C219" s="42"/>
      <c r="D219" s="224" t="s">
        <v>137</v>
      </c>
      <c r="E219" s="42"/>
      <c r="F219" s="225" t="s">
        <v>338</v>
      </c>
      <c r="G219" s="42"/>
      <c r="H219" s="42"/>
      <c r="I219" s="221"/>
      <c r="J219" s="42"/>
      <c r="K219" s="42"/>
      <c r="L219" s="46"/>
      <c r="M219" s="222"/>
      <c r="N219" s="223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9" t="s">
        <v>137</v>
      </c>
      <c r="AU219" s="19" t="s">
        <v>82</v>
      </c>
    </row>
    <row r="220" s="2" customFormat="1" ht="24.15" customHeight="1">
      <c r="A220" s="40"/>
      <c r="B220" s="41"/>
      <c r="C220" s="206" t="s">
        <v>339</v>
      </c>
      <c r="D220" s="206" t="s">
        <v>128</v>
      </c>
      <c r="E220" s="207" t="s">
        <v>340</v>
      </c>
      <c r="F220" s="208" t="s">
        <v>341</v>
      </c>
      <c r="G220" s="209" t="s">
        <v>310</v>
      </c>
      <c r="H220" s="210">
        <v>662.30200000000002</v>
      </c>
      <c r="I220" s="211"/>
      <c r="J220" s="212">
        <f>ROUND(I220*H220,2)</f>
        <v>0</v>
      </c>
      <c r="K220" s="208" t="s">
        <v>132</v>
      </c>
      <c r="L220" s="46"/>
      <c r="M220" s="213" t="s">
        <v>19</v>
      </c>
      <c r="N220" s="214" t="s">
        <v>43</v>
      </c>
      <c r="O220" s="86"/>
      <c r="P220" s="215">
        <f>O220*H220</f>
        <v>0</v>
      </c>
      <c r="Q220" s="215">
        <v>0</v>
      </c>
      <c r="R220" s="215">
        <f>Q220*H220</f>
        <v>0</v>
      </c>
      <c r="S220" s="215">
        <v>0</v>
      </c>
      <c r="T220" s="216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7" t="s">
        <v>133</v>
      </c>
      <c r="AT220" s="217" t="s">
        <v>128</v>
      </c>
      <c r="AU220" s="217" t="s">
        <v>82</v>
      </c>
      <c r="AY220" s="19" t="s">
        <v>125</v>
      </c>
      <c r="BE220" s="218">
        <f>IF(N220="základní",J220,0)</f>
        <v>0</v>
      </c>
      <c r="BF220" s="218">
        <f>IF(N220="snížená",J220,0)</f>
        <v>0</v>
      </c>
      <c r="BG220" s="218">
        <f>IF(N220="zákl. přenesená",J220,0)</f>
        <v>0</v>
      </c>
      <c r="BH220" s="218">
        <f>IF(N220="sníž. přenesená",J220,0)</f>
        <v>0</v>
      </c>
      <c r="BI220" s="218">
        <f>IF(N220="nulová",J220,0)</f>
        <v>0</v>
      </c>
      <c r="BJ220" s="19" t="s">
        <v>80</v>
      </c>
      <c r="BK220" s="218">
        <f>ROUND(I220*H220,2)</f>
        <v>0</v>
      </c>
      <c r="BL220" s="19" t="s">
        <v>133</v>
      </c>
      <c r="BM220" s="217" t="s">
        <v>773</v>
      </c>
    </row>
    <row r="221" s="2" customFormat="1">
      <c r="A221" s="40"/>
      <c r="B221" s="41"/>
      <c r="C221" s="42"/>
      <c r="D221" s="219" t="s">
        <v>135</v>
      </c>
      <c r="E221" s="42"/>
      <c r="F221" s="220" t="s">
        <v>343</v>
      </c>
      <c r="G221" s="42"/>
      <c r="H221" s="42"/>
      <c r="I221" s="221"/>
      <c r="J221" s="42"/>
      <c r="K221" s="42"/>
      <c r="L221" s="46"/>
      <c r="M221" s="222"/>
      <c r="N221" s="223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9" t="s">
        <v>135</v>
      </c>
      <c r="AU221" s="19" t="s">
        <v>82</v>
      </c>
    </row>
    <row r="222" s="2" customFormat="1">
      <c r="A222" s="40"/>
      <c r="B222" s="41"/>
      <c r="C222" s="42"/>
      <c r="D222" s="224" t="s">
        <v>137</v>
      </c>
      <c r="E222" s="42"/>
      <c r="F222" s="225" t="s">
        <v>344</v>
      </c>
      <c r="G222" s="42"/>
      <c r="H222" s="42"/>
      <c r="I222" s="221"/>
      <c r="J222" s="42"/>
      <c r="K222" s="42"/>
      <c r="L222" s="46"/>
      <c r="M222" s="222"/>
      <c r="N222" s="223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9" t="s">
        <v>137</v>
      </c>
      <c r="AU222" s="19" t="s">
        <v>82</v>
      </c>
    </row>
    <row r="223" s="13" customFormat="1">
      <c r="A223" s="13"/>
      <c r="B223" s="226"/>
      <c r="C223" s="227"/>
      <c r="D223" s="219" t="s">
        <v>139</v>
      </c>
      <c r="E223" s="228" t="s">
        <v>19</v>
      </c>
      <c r="F223" s="229" t="s">
        <v>774</v>
      </c>
      <c r="G223" s="227"/>
      <c r="H223" s="230">
        <v>662.30200000000002</v>
      </c>
      <c r="I223" s="231"/>
      <c r="J223" s="227"/>
      <c r="K223" s="227"/>
      <c r="L223" s="232"/>
      <c r="M223" s="233"/>
      <c r="N223" s="234"/>
      <c r="O223" s="234"/>
      <c r="P223" s="234"/>
      <c r="Q223" s="234"/>
      <c r="R223" s="234"/>
      <c r="S223" s="234"/>
      <c r="T223" s="235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6" t="s">
        <v>139</v>
      </c>
      <c r="AU223" s="236" t="s">
        <v>82</v>
      </c>
      <c r="AV223" s="13" t="s">
        <v>82</v>
      </c>
      <c r="AW223" s="13" t="s">
        <v>33</v>
      </c>
      <c r="AX223" s="13" t="s">
        <v>80</v>
      </c>
      <c r="AY223" s="236" t="s">
        <v>125</v>
      </c>
    </row>
    <row r="224" s="2" customFormat="1" ht="21.75" customHeight="1">
      <c r="A224" s="40"/>
      <c r="B224" s="41"/>
      <c r="C224" s="206" t="s">
        <v>346</v>
      </c>
      <c r="D224" s="206" t="s">
        <v>128</v>
      </c>
      <c r="E224" s="207" t="s">
        <v>347</v>
      </c>
      <c r="F224" s="208" t="s">
        <v>348</v>
      </c>
      <c r="G224" s="209" t="s">
        <v>310</v>
      </c>
      <c r="H224" s="210">
        <v>-1.6000000000000001</v>
      </c>
      <c r="I224" s="211"/>
      <c r="J224" s="212">
        <f>ROUND(I224*H224,2)</f>
        <v>0</v>
      </c>
      <c r="K224" s="208" t="s">
        <v>165</v>
      </c>
      <c r="L224" s="46"/>
      <c r="M224" s="213" t="s">
        <v>19</v>
      </c>
      <c r="N224" s="214" t="s">
        <v>43</v>
      </c>
      <c r="O224" s="86"/>
      <c r="P224" s="215">
        <f>O224*H224</f>
        <v>0</v>
      </c>
      <c r="Q224" s="215">
        <v>0</v>
      </c>
      <c r="R224" s="215">
        <f>Q224*H224</f>
        <v>0</v>
      </c>
      <c r="S224" s="215">
        <v>0</v>
      </c>
      <c r="T224" s="216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7" t="s">
        <v>133</v>
      </c>
      <c r="AT224" s="217" t="s">
        <v>128</v>
      </c>
      <c r="AU224" s="217" t="s">
        <v>82</v>
      </c>
      <c r="AY224" s="19" t="s">
        <v>125</v>
      </c>
      <c r="BE224" s="218">
        <f>IF(N224="základní",J224,0)</f>
        <v>0</v>
      </c>
      <c r="BF224" s="218">
        <f>IF(N224="snížená",J224,0)</f>
        <v>0</v>
      </c>
      <c r="BG224" s="218">
        <f>IF(N224="zákl. přenesená",J224,0)</f>
        <v>0</v>
      </c>
      <c r="BH224" s="218">
        <f>IF(N224="sníž. přenesená",J224,0)</f>
        <v>0</v>
      </c>
      <c r="BI224" s="218">
        <f>IF(N224="nulová",J224,0)</f>
        <v>0</v>
      </c>
      <c r="BJ224" s="19" t="s">
        <v>80</v>
      </c>
      <c r="BK224" s="218">
        <f>ROUND(I224*H224,2)</f>
        <v>0</v>
      </c>
      <c r="BL224" s="19" t="s">
        <v>133</v>
      </c>
      <c r="BM224" s="217" t="s">
        <v>775</v>
      </c>
    </row>
    <row r="225" s="2" customFormat="1">
      <c r="A225" s="40"/>
      <c r="B225" s="41"/>
      <c r="C225" s="42"/>
      <c r="D225" s="219" t="s">
        <v>135</v>
      </c>
      <c r="E225" s="42"/>
      <c r="F225" s="220" t="s">
        <v>348</v>
      </c>
      <c r="G225" s="42"/>
      <c r="H225" s="42"/>
      <c r="I225" s="221"/>
      <c r="J225" s="42"/>
      <c r="K225" s="42"/>
      <c r="L225" s="46"/>
      <c r="M225" s="222"/>
      <c r="N225" s="223"/>
      <c r="O225" s="86"/>
      <c r="P225" s="86"/>
      <c r="Q225" s="86"/>
      <c r="R225" s="86"/>
      <c r="S225" s="86"/>
      <c r="T225" s="87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9" t="s">
        <v>135</v>
      </c>
      <c r="AU225" s="19" t="s">
        <v>82</v>
      </c>
    </row>
    <row r="226" s="2" customFormat="1" ht="33" customHeight="1">
      <c r="A226" s="40"/>
      <c r="B226" s="41"/>
      <c r="C226" s="206" t="s">
        <v>350</v>
      </c>
      <c r="D226" s="206" t="s">
        <v>128</v>
      </c>
      <c r="E226" s="207" t="s">
        <v>351</v>
      </c>
      <c r="F226" s="208" t="s">
        <v>352</v>
      </c>
      <c r="G226" s="209" t="s">
        <v>310</v>
      </c>
      <c r="H226" s="210">
        <v>21.238</v>
      </c>
      <c r="I226" s="211"/>
      <c r="J226" s="212">
        <f>ROUND(I226*H226,2)</f>
        <v>0</v>
      </c>
      <c r="K226" s="208" t="s">
        <v>132</v>
      </c>
      <c r="L226" s="46"/>
      <c r="M226" s="213" t="s">
        <v>19</v>
      </c>
      <c r="N226" s="214" t="s">
        <v>43</v>
      </c>
      <c r="O226" s="86"/>
      <c r="P226" s="215">
        <f>O226*H226</f>
        <v>0</v>
      </c>
      <c r="Q226" s="215">
        <v>0</v>
      </c>
      <c r="R226" s="215">
        <f>Q226*H226</f>
        <v>0</v>
      </c>
      <c r="S226" s="215">
        <v>0</v>
      </c>
      <c r="T226" s="216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7" t="s">
        <v>133</v>
      </c>
      <c r="AT226" s="217" t="s">
        <v>128</v>
      </c>
      <c r="AU226" s="217" t="s">
        <v>82</v>
      </c>
      <c r="AY226" s="19" t="s">
        <v>125</v>
      </c>
      <c r="BE226" s="218">
        <f>IF(N226="základní",J226,0)</f>
        <v>0</v>
      </c>
      <c r="BF226" s="218">
        <f>IF(N226="snížená",J226,0)</f>
        <v>0</v>
      </c>
      <c r="BG226" s="218">
        <f>IF(N226="zákl. přenesená",J226,0)</f>
        <v>0</v>
      </c>
      <c r="BH226" s="218">
        <f>IF(N226="sníž. přenesená",J226,0)</f>
        <v>0</v>
      </c>
      <c r="BI226" s="218">
        <f>IF(N226="nulová",J226,0)</f>
        <v>0</v>
      </c>
      <c r="BJ226" s="19" t="s">
        <v>80</v>
      </c>
      <c r="BK226" s="218">
        <f>ROUND(I226*H226,2)</f>
        <v>0</v>
      </c>
      <c r="BL226" s="19" t="s">
        <v>133</v>
      </c>
      <c r="BM226" s="217" t="s">
        <v>776</v>
      </c>
    </row>
    <row r="227" s="2" customFormat="1">
      <c r="A227" s="40"/>
      <c r="B227" s="41"/>
      <c r="C227" s="42"/>
      <c r="D227" s="219" t="s">
        <v>135</v>
      </c>
      <c r="E227" s="42"/>
      <c r="F227" s="220" t="s">
        <v>354</v>
      </c>
      <c r="G227" s="42"/>
      <c r="H227" s="42"/>
      <c r="I227" s="221"/>
      <c r="J227" s="42"/>
      <c r="K227" s="42"/>
      <c r="L227" s="46"/>
      <c r="M227" s="222"/>
      <c r="N227" s="223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135</v>
      </c>
      <c r="AU227" s="19" t="s">
        <v>82</v>
      </c>
    </row>
    <row r="228" s="2" customFormat="1">
      <c r="A228" s="40"/>
      <c r="B228" s="41"/>
      <c r="C228" s="42"/>
      <c r="D228" s="224" t="s">
        <v>137</v>
      </c>
      <c r="E228" s="42"/>
      <c r="F228" s="225" t="s">
        <v>355</v>
      </c>
      <c r="G228" s="42"/>
      <c r="H228" s="42"/>
      <c r="I228" s="221"/>
      <c r="J228" s="42"/>
      <c r="K228" s="42"/>
      <c r="L228" s="46"/>
      <c r="M228" s="222"/>
      <c r="N228" s="223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137</v>
      </c>
      <c r="AU228" s="19" t="s">
        <v>82</v>
      </c>
    </row>
    <row r="229" s="13" customFormat="1">
      <c r="A229" s="13"/>
      <c r="B229" s="226"/>
      <c r="C229" s="227"/>
      <c r="D229" s="219" t="s">
        <v>139</v>
      </c>
      <c r="E229" s="228" t="s">
        <v>19</v>
      </c>
      <c r="F229" s="229" t="s">
        <v>777</v>
      </c>
      <c r="G229" s="227"/>
      <c r="H229" s="230">
        <v>21.238</v>
      </c>
      <c r="I229" s="231"/>
      <c r="J229" s="227"/>
      <c r="K229" s="227"/>
      <c r="L229" s="232"/>
      <c r="M229" s="233"/>
      <c r="N229" s="234"/>
      <c r="O229" s="234"/>
      <c r="P229" s="234"/>
      <c r="Q229" s="234"/>
      <c r="R229" s="234"/>
      <c r="S229" s="234"/>
      <c r="T229" s="235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6" t="s">
        <v>139</v>
      </c>
      <c r="AU229" s="236" t="s">
        <v>82</v>
      </c>
      <c r="AV229" s="13" t="s">
        <v>82</v>
      </c>
      <c r="AW229" s="13" t="s">
        <v>33</v>
      </c>
      <c r="AX229" s="13" t="s">
        <v>72</v>
      </c>
      <c r="AY229" s="236" t="s">
        <v>125</v>
      </c>
    </row>
    <row r="230" s="14" customFormat="1">
      <c r="A230" s="14"/>
      <c r="B230" s="237"/>
      <c r="C230" s="238"/>
      <c r="D230" s="219" t="s">
        <v>139</v>
      </c>
      <c r="E230" s="239" t="s">
        <v>19</v>
      </c>
      <c r="F230" s="240" t="s">
        <v>155</v>
      </c>
      <c r="G230" s="238"/>
      <c r="H230" s="241">
        <v>21.238</v>
      </c>
      <c r="I230" s="242"/>
      <c r="J230" s="238"/>
      <c r="K230" s="238"/>
      <c r="L230" s="243"/>
      <c r="M230" s="244"/>
      <c r="N230" s="245"/>
      <c r="O230" s="245"/>
      <c r="P230" s="245"/>
      <c r="Q230" s="245"/>
      <c r="R230" s="245"/>
      <c r="S230" s="245"/>
      <c r="T230" s="246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7" t="s">
        <v>139</v>
      </c>
      <c r="AU230" s="247" t="s">
        <v>82</v>
      </c>
      <c r="AV230" s="14" t="s">
        <v>133</v>
      </c>
      <c r="AW230" s="14" t="s">
        <v>33</v>
      </c>
      <c r="AX230" s="14" t="s">
        <v>80</v>
      </c>
      <c r="AY230" s="247" t="s">
        <v>125</v>
      </c>
    </row>
    <row r="231" s="12" customFormat="1" ht="22.8" customHeight="1">
      <c r="A231" s="12"/>
      <c r="B231" s="190"/>
      <c r="C231" s="191"/>
      <c r="D231" s="192" t="s">
        <v>71</v>
      </c>
      <c r="E231" s="204" t="s">
        <v>357</v>
      </c>
      <c r="F231" s="204" t="s">
        <v>358</v>
      </c>
      <c r="G231" s="191"/>
      <c r="H231" s="191"/>
      <c r="I231" s="194"/>
      <c r="J231" s="205">
        <f>BK231</f>
        <v>0</v>
      </c>
      <c r="K231" s="191"/>
      <c r="L231" s="196"/>
      <c r="M231" s="197"/>
      <c r="N231" s="198"/>
      <c r="O231" s="198"/>
      <c r="P231" s="199">
        <f>SUM(P232:P234)</f>
        <v>0</v>
      </c>
      <c r="Q231" s="198"/>
      <c r="R231" s="199">
        <f>SUM(R232:R234)</f>
        <v>0</v>
      </c>
      <c r="S231" s="198"/>
      <c r="T231" s="200">
        <f>SUM(T232:T234)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01" t="s">
        <v>80</v>
      </c>
      <c r="AT231" s="202" t="s">
        <v>71</v>
      </c>
      <c r="AU231" s="202" t="s">
        <v>80</v>
      </c>
      <c r="AY231" s="201" t="s">
        <v>125</v>
      </c>
      <c r="BK231" s="203">
        <f>SUM(BK232:BK234)</f>
        <v>0</v>
      </c>
    </row>
    <row r="232" s="2" customFormat="1" ht="24.15" customHeight="1">
      <c r="A232" s="40"/>
      <c r="B232" s="41"/>
      <c r="C232" s="206" t="s">
        <v>359</v>
      </c>
      <c r="D232" s="206" t="s">
        <v>128</v>
      </c>
      <c r="E232" s="207" t="s">
        <v>360</v>
      </c>
      <c r="F232" s="208" t="s">
        <v>361</v>
      </c>
      <c r="G232" s="209" t="s">
        <v>310</v>
      </c>
      <c r="H232" s="210">
        <v>16.648</v>
      </c>
      <c r="I232" s="211"/>
      <c r="J232" s="212">
        <f>ROUND(I232*H232,2)</f>
        <v>0</v>
      </c>
      <c r="K232" s="208" t="s">
        <v>132</v>
      </c>
      <c r="L232" s="46"/>
      <c r="M232" s="213" t="s">
        <v>19</v>
      </c>
      <c r="N232" s="214" t="s">
        <v>43</v>
      </c>
      <c r="O232" s="86"/>
      <c r="P232" s="215">
        <f>O232*H232</f>
        <v>0</v>
      </c>
      <c r="Q232" s="215">
        <v>0</v>
      </c>
      <c r="R232" s="215">
        <f>Q232*H232</f>
        <v>0</v>
      </c>
      <c r="S232" s="215">
        <v>0</v>
      </c>
      <c r="T232" s="216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7" t="s">
        <v>133</v>
      </c>
      <c r="AT232" s="217" t="s">
        <v>128</v>
      </c>
      <c r="AU232" s="217" t="s">
        <v>82</v>
      </c>
      <c r="AY232" s="19" t="s">
        <v>125</v>
      </c>
      <c r="BE232" s="218">
        <f>IF(N232="základní",J232,0)</f>
        <v>0</v>
      </c>
      <c r="BF232" s="218">
        <f>IF(N232="snížená",J232,0)</f>
        <v>0</v>
      </c>
      <c r="BG232" s="218">
        <f>IF(N232="zákl. přenesená",J232,0)</f>
        <v>0</v>
      </c>
      <c r="BH232" s="218">
        <f>IF(N232="sníž. přenesená",J232,0)</f>
        <v>0</v>
      </c>
      <c r="BI232" s="218">
        <f>IF(N232="nulová",J232,0)</f>
        <v>0</v>
      </c>
      <c r="BJ232" s="19" t="s">
        <v>80</v>
      </c>
      <c r="BK232" s="218">
        <f>ROUND(I232*H232,2)</f>
        <v>0</v>
      </c>
      <c r="BL232" s="19" t="s">
        <v>133</v>
      </c>
      <c r="BM232" s="217" t="s">
        <v>778</v>
      </c>
    </row>
    <row r="233" s="2" customFormat="1">
      <c r="A233" s="40"/>
      <c r="B233" s="41"/>
      <c r="C233" s="42"/>
      <c r="D233" s="219" t="s">
        <v>135</v>
      </c>
      <c r="E233" s="42"/>
      <c r="F233" s="220" t="s">
        <v>363</v>
      </c>
      <c r="G233" s="42"/>
      <c r="H233" s="42"/>
      <c r="I233" s="221"/>
      <c r="J233" s="42"/>
      <c r="K233" s="42"/>
      <c r="L233" s="46"/>
      <c r="M233" s="222"/>
      <c r="N233" s="223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135</v>
      </c>
      <c r="AU233" s="19" t="s">
        <v>82</v>
      </c>
    </row>
    <row r="234" s="2" customFormat="1">
      <c r="A234" s="40"/>
      <c r="B234" s="41"/>
      <c r="C234" s="42"/>
      <c r="D234" s="224" t="s">
        <v>137</v>
      </c>
      <c r="E234" s="42"/>
      <c r="F234" s="225" t="s">
        <v>364</v>
      </c>
      <c r="G234" s="42"/>
      <c r="H234" s="42"/>
      <c r="I234" s="221"/>
      <c r="J234" s="42"/>
      <c r="K234" s="42"/>
      <c r="L234" s="46"/>
      <c r="M234" s="222"/>
      <c r="N234" s="223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137</v>
      </c>
      <c r="AU234" s="19" t="s">
        <v>82</v>
      </c>
    </row>
    <row r="235" s="12" customFormat="1" ht="25.92" customHeight="1">
      <c r="A235" s="12"/>
      <c r="B235" s="190"/>
      <c r="C235" s="191"/>
      <c r="D235" s="192" t="s">
        <v>71</v>
      </c>
      <c r="E235" s="193" t="s">
        <v>365</v>
      </c>
      <c r="F235" s="193" t="s">
        <v>366</v>
      </c>
      <c r="G235" s="191"/>
      <c r="H235" s="191"/>
      <c r="I235" s="194"/>
      <c r="J235" s="195">
        <f>BK235</f>
        <v>0</v>
      </c>
      <c r="K235" s="191"/>
      <c r="L235" s="196"/>
      <c r="M235" s="197"/>
      <c r="N235" s="198"/>
      <c r="O235" s="198"/>
      <c r="P235" s="199">
        <f>P236+P272+P315+P346+P433</f>
        <v>0</v>
      </c>
      <c r="Q235" s="198"/>
      <c r="R235" s="199">
        <f>R236+R272+R315+R346+R433</f>
        <v>6.1295431200000001</v>
      </c>
      <c r="S235" s="198"/>
      <c r="T235" s="200">
        <f>T236+T272+T315+T346+T433</f>
        <v>4.9189680000000005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201" t="s">
        <v>82</v>
      </c>
      <c r="AT235" s="202" t="s">
        <v>71</v>
      </c>
      <c r="AU235" s="202" t="s">
        <v>72</v>
      </c>
      <c r="AY235" s="201" t="s">
        <v>125</v>
      </c>
      <c r="BK235" s="203">
        <f>BK236+BK272+BK315+BK346+BK433</f>
        <v>0</v>
      </c>
    </row>
    <row r="236" s="12" customFormat="1" ht="22.8" customHeight="1">
      <c r="A236" s="12"/>
      <c r="B236" s="190"/>
      <c r="C236" s="191"/>
      <c r="D236" s="192" t="s">
        <v>71</v>
      </c>
      <c r="E236" s="204" t="s">
        <v>367</v>
      </c>
      <c r="F236" s="204" t="s">
        <v>368</v>
      </c>
      <c r="G236" s="191"/>
      <c r="H236" s="191"/>
      <c r="I236" s="194"/>
      <c r="J236" s="205">
        <f>BK236</f>
        <v>0</v>
      </c>
      <c r="K236" s="191"/>
      <c r="L236" s="196"/>
      <c r="M236" s="197"/>
      <c r="N236" s="198"/>
      <c r="O236" s="198"/>
      <c r="P236" s="199">
        <f>SUM(P237:P271)</f>
        <v>0</v>
      </c>
      <c r="Q236" s="198"/>
      <c r="R236" s="199">
        <f>SUM(R237:R271)</f>
        <v>0.048240000000000005</v>
      </c>
      <c r="S236" s="198"/>
      <c r="T236" s="200">
        <f>SUM(T237:T271)</f>
        <v>0.040080000000000005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01" t="s">
        <v>82</v>
      </c>
      <c r="AT236" s="202" t="s">
        <v>71</v>
      </c>
      <c r="AU236" s="202" t="s">
        <v>80</v>
      </c>
      <c r="AY236" s="201" t="s">
        <v>125</v>
      </c>
      <c r="BK236" s="203">
        <f>SUM(BK237:BK271)</f>
        <v>0</v>
      </c>
    </row>
    <row r="237" s="2" customFormat="1" ht="16.5" customHeight="1">
      <c r="A237" s="40"/>
      <c r="B237" s="41"/>
      <c r="C237" s="206" t="s">
        <v>369</v>
      </c>
      <c r="D237" s="206" t="s">
        <v>128</v>
      </c>
      <c r="E237" s="207" t="s">
        <v>370</v>
      </c>
      <c r="F237" s="208" t="s">
        <v>371</v>
      </c>
      <c r="G237" s="209" t="s">
        <v>150</v>
      </c>
      <c r="H237" s="210">
        <v>24</v>
      </c>
      <c r="I237" s="211"/>
      <c r="J237" s="212">
        <f>ROUND(I237*H237,2)</f>
        <v>0</v>
      </c>
      <c r="K237" s="208" t="s">
        <v>132</v>
      </c>
      <c r="L237" s="46"/>
      <c r="M237" s="213" t="s">
        <v>19</v>
      </c>
      <c r="N237" s="214" t="s">
        <v>43</v>
      </c>
      <c r="O237" s="86"/>
      <c r="P237" s="215">
        <f>O237*H237</f>
        <v>0</v>
      </c>
      <c r="Q237" s="215">
        <v>0</v>
      </c>
      <c r="R237" s="215">
        <f>Q237*H237</f>
        <v>0</v>
      </c>
      <c r="S237" s="215">
        <v>0.00167</v>
      </c>
      <c r="T237" s="216">
        <f>S237*H237</f>
        <v>0.040080000000000005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17" t="s">
        <v>240</v>
      </c>
      <c r="AT237" s="217" t="s">
        <v>128</v>
      </c>
      <c r="AU237" s="217" t="s">
        <v>82</v>
      </c>
      <c r="AY237" s="19" t="s">
        <v>125</v>
      </c>
      <c r="BE237" s="218">
        <f>IF(N237="základní",J237,0)</f>
        <v>0</v>
      </c>
      <c r="BF237" s="218">
        <f>IF(N237="snížená",J237,0)</f>
        <v>0</v>
      </c>
      <c r="BG237" s="218">
        <f>IF(N237="zákl. přenesená",J237,0)</f>
        <v>0</v>
      </c>
      <c r="BH237" s="218">
        <f>IF(N237="sníž. přenesená",J237,0)</f>
        <v>0</v>
      </c>
      <c r="BI237" s="218">
        <f>IF(N237="nulová",J237,0)</f>
        <v>0</v>
      </c>
      <c r="BJ237" s="19" t="s">
        <v>80</v>
      </c>
      <c r="BK237" s="218">
        <f>ROUND(I237*H237,2)</f>
        <v>0</v>
      </c>
      <c r="BL237" s="19" t="s">
        <v>240</v>
      </c>
      <c r="BM237" s="217" t="s">
        <v>779</v>
      </c>
    </row>
    <row r="238" s="2" customFormat="1">
      <c r="A238" s="40"/>
      <c r="B238" s="41"/>
      <c r="C238" s="42"/>
      <c r="D238" s="219" t="s">
        <v>135</v>
      </c>
      <c r="E238" s="42"/>
      <c r="F238" s="220" t="s">
        <v>373</v>
      </c>
      <c r="G238" s="42"/>
      <c r="H238" s="42"/>
      <c r="I238" s="221"/>
      <c r="J238" s="42"/>
      <c r="K238" s="42"/>
      <c r="L238" s="46"/>
      <c r="M238" s="222"/>
      <c r="N238" s="223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9" t="s">
        <v>135</v>
      </c>
      <c r="AU238" s="19" t="s">
        <v>82</v>
      </c>
    </row>
    <row r="239" s="2" customFormat="1">
      <c r="A239" s="40"/>
      <c r="B239" s="41"/>
      <c r="C239" s="42"/>
      <c r="D239" s="224" t="s">
        <v>137</v>
      </c>
      <c r="E239" s="42"/>
      <c r="F239" s="225" t="s">
        <v>374</v>
      </c>
      <c r="G239" s="42"/>
      <c r="H239" s="42"/>
      <c r="I239" s="221"/>
      <c r="J239" s="42"/>
      <c r="K239" s="42"/>
      <c r="L239" s="46"/>
      <c r="M239" s="222"/>
      <c r="N239" s="223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9" t="s">
        <v>137</v>
      </c>
      <c r="AU239" s="19" t="s">
        <v>82</v>
      </c>
    </row>
    <row r="240" s="13" customFormat="1">
      <c r="A240" s="13"/>
      <c r="B240" s="226"/>
      <c r="C240" s="227"/>
      <c r="D240" s="219" t="s">
        <v>139</v>
      </c>
      <c r="E240" s="228" t="s">
        <v>19</v>
      </c>
      <c r="F240" s="229" t="s">
        <v>726</v>
      </c>
      <c r="G240" s="227"/>
      <c r="H240" s="230">
        <v>24</v>
      </c>
      <c r="I240" s="231"/>
      <c r="J240" s="227"/>
      <c r="K240" s="227"/>
      <c r="L240" s="232"/>
      <c r="M240" s="233"/>
      <c r="N240" s="234"/>
      <c r="O240" s="234"/>
      <c r="P240" s="234"/>
      <c r="Q240" s="234"/>
      <c r="R240" s="234"/>
      <c r="S240" s="234"/>
      <c r="T240" s="235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6" t="s">
        <v>139</v>
      </c>
      <c r="AU240" s="236" t="s">
        <v>82</v>
      </c>
      <c r="AV240" s="13" t="s">
        <v>82</v>
      </c>
      <c r="AW240" s="13" t="s">
        <v>33</v>
      </c>
      <c r="AX240" s="13" t="s">
        <v>80</v>
      </c>
      <c r="AY240" s="236" t="s">
        <v>125</v>
      </c>
    </row>
    <row r="241" s="2" customFormat="1" ht="16.5" customHeight="1">
      <c r="A241" s="40"/>
      <c r="B241" s="41"/>
      <c r="C241" s="206" t="s">
        <v>375</v>
      </c>
      <c r="D241" s="206" t="s">
        <v>128</v>
      </c>
      <c r="E241" s="207" t="s">
        <v>376</v>
      </c>
      <c r="F241" s="208" t="s">
        <v>377</v>
      </c>
      <c r="G241" s="209" t="s">
        <v>150</v>
      </c>
      <c r="H241" s="210">
        <v>64</v>
      </c>
      <c r="I241" s="211"/>
      <c r="J241" s="212">
        <f>ROUND(I241*H241,2)</f>
        <v>0</v>
      </c>
      <c r="K241" s="208" t="s">
        <v>132</v>
      </c>
      <c r="L241" s="46"/>
      <c r="M241" s="213" t="s">
        <v>19</v>
      </c>
      <c r="N241" s="214" t="s">
        <v>43</v>
      </c>
      <c r="O241" s="86"/>
      <c r="P241" s="215">
        <f>O241*H241</f>
        <v>0</v>
      </c>
      <c r="Q241" s="215">
        <v>0</v>
      </c>
      <c r="R241" s="215">
        <f>Q241*H241</f>
        <v>0</v>
      </c>
      <c r="S241" s="215">
        <v>0</v>
      </c>
      <c r="T241" s="216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17" t="s">
        <v>240</v>
      </c>
      <c r="AT241" s="217" t="s">
        <v>128</v>
      </c>
      <c r="AU241" s="217" t="s">
        <v>82</v>
      </c>
      <c r="AY241" s="19" t="s">
        <v>125</v>
      </c>
      <c r="BE241" s="218">
        <f>IF(N241="základní",J241,0)</f>
        <v>0</v>
      </c>
      <c r="BF241" s="218">
        <f>IF(N241="snížená",J241,0)</f>
        <v>0</v>
      </c>
      <c r="BG241" s="218">
        <f>IF(N241="zákl. přenesená",J241,0)</f>
        <v>0</v>
      </c>
      <c r="BH241" s="218">
        <f>IF(N241="sníž. přenesená",J241,0)</f>
        <v>0</v>
      </c>
      <c r="BI241" s="218">
        <f>IF(N241="nulová",J241,0)</f>
        <v>0</v>
      </c>
      <c r="BJ241" s="19" t="s">
        <v>80</v>
      </c>
      <c r="BK241" s="218">
        <f>ROUND(I241*H241,2)</f>
        <v>0</v>
      </c>
      <c r="BL241" s="19" t="s">
        <v>240</v>
      </c>
      <c r="BM241" s="217" t="s">
        <v>780</v>
      </c>
    </row>
    <row r="242" s="2" customFormat="1">
      <c r="A242" s="40"/>
      <c r="B242" s="41"/>
      <c r="C242" s="42"/>
      <c r="D242" s="219" t="s">
        <v>135</v>
      </c>
      <c r="E242" s="42"/>
      <c r="F242" s="220" t="s">
        <v>379</v>
      </c>
      <c r="G242" s="42"/>
      <c r="H242" s="42"/>
      <c r="I242" s="221"/>
      <c r="J242" s="42"/>
      <c r="K242" s="42"/>
      <c r="L242" s="46"/>
      <c r="M242" s="222"/>
      <c r="N242" s="223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9" t="s">
        <v>135</v>
      </c>
      <c r="AU242" s="19" t="s">
        <v>82</v>
      </c>
    </row>
    <row r="243" s="2" customFormat="1">
      <c r="A243" s="40"/>
      <c r="B243" s="41"/>
      <c r="C243" s="42"/>
      <c r="D243" s="224" t="s">
        <v>137</v>
      </c>
      <c r="E243" s="42"/>
      <c r="F243" s="225" t="s">
        <v>380</v>
      </c>
      <c r="G243" s="42"/>
      <c r="H243" s="42"/>
      <c r="I243" s="221"/>
      <c r="J243" s="42"/>
      <c r="K243" s="42"/>
      <c r="L243" s="46"/>
      <c r="M243" s="222"/>
      <c r="N243" s="223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137</v>
      </c>
      <c r="AU243" s="19" t="s">
        <v>82</v>
      </c>
    </row>
    <row r="244" s="15" customFormat="1">
      <c r="A244" s="15"/>
      <c r="B244" s="248"/>
      <c r="C244" s="249"/>
      <c r="D244" s="219" t="s">
        <v>139</v>
      </c>
      <c r="E244" s="250" t="s">
        <v>19</v>
      </c>
      <c r="F244" s="251" t="s">
        <v>381</v>
      </c>
      <c r="G244" s="249"/>
      <c r="H244" s="250" t="s">
        <v>19</v>
      </c>
      <c r="I244" s="252"/>
      <c r="J244" s="249"/>
      <c r="K244" s="249"/>
      <c r="L244" s="253"/>
      <c r="M244" s="254"/>
      <c r="N244" s="255"/>
      <c r="O244" s="255"/>
      <c r="P244" s="255"/>
      <c r="Q244" s="255"/>
      <c r="R244" s="255"/>
      <c r="S244" s="255"/>
      <c r="T244" s="256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57" t="s">
        <v>139</v>
      </c>
      <c r="AU244" s="257" t="s">
        <v>82</v>
      </c>
      <c r="AV244" s="15" t="s">
        <v>80</v>
      </c>
      <c r="AW244" s="15" t="s">
        <v>33</v>
      </c>
      <c r="AX244" s="15" t="s">
        <v>72</v>
      </c>
      <c r="AY244" s="257" t="s">
        <v>125</v>
      </c>
    </row>
    <row r="245" s="13" customFormat="1">
      <c r="A245" s="13"/>
      <c r="B245" s="226"/>
      <c r="C245" s="227"/>
      <c r="D245" s="219" t="s">
        <v>139</v>
      </c>
      <c r="E245" s="228" t="s">
        <v>19</v>
      </c>
      <c r="F245" s="229" t="s">
        <v>781</v>
      </c>
      <c r="G245" s="227"/>
      <c r="H245" s="230">
        <v>64</v>
      </c>
      <c r="I245" s="231"/>
      <c r="J245" s="227"/>
      <c r="K245" s="227"/>
      <c r="L245" s="232"/>
      <c r="M245" s="233"/>
      <c r="N245" s="234"/>
      <c r="O245" s="234"/>
      <c r="P245" s="234"/>
      <c r="Q245" s="234"/>
      <c r="R245" s="234"/>
      <c r="S245" s="234"/>
      <c r="T245" s="235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6" t="s">
        <v>139</v>
      </c>
      <c r="AU245" s="236" t="s">
        <v>82</v>
      </c>
      <c r="AV245" s="13" t="s">
        <v>82</v>
      </c>
      <c r="AW245" s="13" t="s">
        <v>33</v>
      </c>
      <c r="AX245" s="13" t="s">
        <v>72</v>
      </c>
      <c r="AY245" s="236" t="s">
        <v>125</v>
      </c>
    </row>
    <row r="246" s="14" customFormat="1">
      <c r="A246" s="14"/>
      <c r="B246" s="237"/>
      <c r="C246" s="238"/>
      <c r="D246" s="219" t="s">
        <v>139</v>
      </c>
      <c r="E246" s="239" t="s">
        <v>19</v>
      </c>
      <c r="F246" s="240" t="s">
        <v>155</v>
      </c>
      <c r="G246" s="238"/>
      <c r="H246" s="241">
        <v>64</v>
      </c>
      <c r="I246" s="242"/>
      <c r="J246" s="238"/>
      <c r="K246" s="238"/>
      <c r="L246" s="243"/>
      <c r="M246" s="244"/>
      <c r="N246" s="245"/>
      <c r="O246" s="245"/>
      <c r="P246" s="245"/>
      <c r="Q246" s="245"/>
      <c r="R246" s="245"/>
      <c r="S246" s="245"/>
      <c r="T246" s="246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47" t="s">
        <v>139</v>
      </c>
      <c r="AU246" s="247" t="s">
        <v>82</v>
      </c>
      <c r="AV246" s="14" t="s">
        <v>133</v>
      </c>
      <c r="AW246" s="14" t="s">
        <v>33</v>
      </c>
      <c r="AX246" s="14" t="s">
        <v>80</v>
      </c>
      <c r="AY246" s="247" t="s">
        <v>125</v>
      </c>
    </row>
    <row r="247" s="2" customFormat="1" ht="16.5" customHeight="1">
      <c r="A247" s="40"/>
      <c r="B247" s="41"/>
      <c r="C247" s="258" t="s">
        <v>384</v>
      </c>
      <c r="D247" s="258" t="s">
        <v>385</v>
      </c>
      <c r="E247" s="259" t="s">
        <v>386</v>
      </c>
      <c r="F247" s="260" t="s">
        <v>387</v>
      </c>
      <c r="G247" s="261" t="s">
        <v>150</v>
      </c>
      <c r="H247" s="262">
        <v>48</v>
      </c>
      <c r="I247" s="263"/>
      <c r="J247" s="264">
        <f>ROUND(I247*H247,2)</f>
        <v>0</v>
      </c>
      <c r="K247" s="260" t="s">
        <v>132</v>
      </c>
      <c r="L247" s="265"/>
      <c r="M247" s="266" t="s">
        <v>19</v>
      </c>
      <c r="N247" s="267" t="s">
        <v>43</v>
      </c>
      <c r="O247" s="86"/>
      <c r="P247" s="215">
        <f>O247*H247</f>
        <v>0</v>
      </c>
      <c r="Q247" s="215">
        <v>0.00025000000000000001</v>
      </c>
      <c r="R247" s="215">
        <f>Q247*H247</f>
        <v>0.012</v>
      </c>
      <c r="S247" s="215">
        <v>0</v>
      </c>
      <c r="T247" s="216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17" t="s">
        <v>346</v>
      </c>
      <c r="AT247" s="217" t="s">
        <v>385</v>
      </c>
      <c r="AU247" s="217" t="s">
        <v>82</v>
      </c>
      <c r="AY247" s="19" t="s">
        <v>125</v>
      </c>
      <c r="BE247" s="218">
        <f>IF(N247="základní",J247,0)</f>
        <v>0</v>
      </c>
      <c r="BF247" s="218">
        <f>IF(N247="snížená",J247,0)</f>
        <v>0</v>
      </c>
      <c r="BG247" s="218">
        <f>IF(N247="zákl. přenesená",J247,0)</f>
        <v>0</v>
      </c>
      <c r="BH247" s="218">
        <f>IF(N247="sníž. přenesená",J247,0)</f>
        <v>0</v>
      </c>
      <c r="BI247" s="218">
        <f>IF(N247="nulová",J247,0)</f>
        <v>0</v>
      </c>
      <c r="BJ247" s="19" t="s">
        <v>80</v>
      </c>
      <c r="BK247" s="218">
        <f>ROUND(I247*H247,2)</f>
        <v>0</v>
      </c>
      <c r="BL247" s="19" t="s">
        <v>240</v>
      </c>
      <c r="BM247" s="217" t="s">
        <v>782</v>
      </c>
    </row>
    <row r="248" s="2" customFormat="1">
      <c r="A248" s="40"/>
      <c r="B248" s="41"/>
      <c r="C248" s="42"/>
      <c r="D248" s="219" t="s">
        <v>135</v>
      </c>
      <c r="E248" s="42"/>
      <c r="F248" s="220" t="s">
        <v>387</v>
      </c>
      <c r="G248" s="42"/>
      <c r="H248" s="42"/>
      <c r="I248" s="221"/>
      <c r="J248" s="42"/>
      <c r="K248" s="42"/>
      <c r="L248" s="46"/>
      <c r="M248" s="222"/>
      <c r="N248" s="223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9" t="s">
        <v>135</v>
      </c>
      <c r="AU248" s="19" t="s">
        <v>82</v>
      </c>
    </row>
    <row r="249" s="13" customFormat="1">
      <c r="A249" s="13"/>
      <c r="B249" s="226"/>
      <c r="C249" s="227"/>
      <c r="D249" s="219" t="s">
        <v>139</v>
      </c>
      <c r="E249" s="228" t="s">
        <v>19</v>
      </c>
      <c r="F249" s="229" t="s">
        <v>783</v>
      </c>
      <c r="G249" s="227"/>
      <c r="H249" s="230">
        <v>48</v>
      </c>
      <c r="I249" s="231"/>
      <c r="J249" s="227"/>
      <c r="K249" s="227"/>
      <c r="L249" s="232"/>
      <c r="M249" s="233"/>
      <c r="N249" s="234"/>
      <c r="O249" s="234"/>
      <c r="P249" s="234"/>
      <c r="Q249" s="234"/>
      <c r="R249" s="234"/>
      <c r="S249" s="234"/>
      <c r="T249" s="235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6" t="s">
        <v>139</v>
      </c>
      <c r="AU249" s="236" t="s">
        <v>82</v>
      </c>
      <c r="AV249" s="13" t="s">
        <v>82</v>
      </c>
      <c r="AW249" s="13" t="s">
        <v>33</v>
      </c>
      <c r="AX249" s="13" t="s">
        <v>72</v>
      </c>
      <c r="AY249" s="236" t="s">
        <v>125</v>
      </c>
    </row>
    <row r="250" s="14" customFormat="1">
      <c r="A250" s="14"/>
      <c r="B250" s="237"/>
      <c r="C250" s="238"/>
      <c r="D250" s="219" t="s">
        <v>139</v>
      </c>
      <c r="E250" s="239" t="s">
        <v>19</v>
      </c>
      <c r="F250" s="240" t="s">
        <v>155</v>
      </c>
      <c r="G250" s="238"/>
      <c r="H250" s="241">
        <v>48</v>
      </c>
      <c r="I250" s="242"/>
      <c r="J250" s="238"/>
      <c r="K250" s="238"/>
      <c r="L250" s="243"/>
      <c r="M250" s="244"/>
      <c r="N250" s="245"/>
      <c r="O250" s="245"/>
      <c r="P250" s="245"/>
      <c r="Q250" s="245"/>
      <c r="R250" s="245"/>
      <c r="S250" s="245"/>
      <c r="T250" s="246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7" t="s">
        <v>139</v>
      </c>
      <c r="AU250" s="247" t="s">
        <v>82</v>
      </c>
      <c r="AV250" s="14" t="s">
        <v>133</v>
      </c>
      <c r="AW250" s="14" t="s">
        <v>33</v>
      </c>
      <c r="AX250" s="14" t="s">
        <v>80</v>
      </c>
      <c r="AY250" s="247" t="s">
        <v>125</v>
      </c>
    </row>
    <row r="251" s="2" customFormat="1" ht="16.5" customHeight="1">
      <c r="A251" s="40"/>
      <c r="B251" s="41"/>
      <c r="C251" s="258" t="s">
        <v>391</v>
      </c>
      <c r="D251" s="258" t="s">
        <v>385</v>
      </c>
      <c r="E251" s="259" t="s">
        <v>392</v>
      </c>
      <c r="F251" s="260" t="s">
        <v>393</v>
      </c>
      <c r="G251" s="261" t="s">
        <v>224</v>
      </c>
      <c r="H251" s="262">
        <v>16</v>
      </c>
      <c r="I251" s="263"/>
      <c r="J251" s="264">
        <f>ROUND(I251*H251,2)</f>
        <v>0</v>
      </c>
      <c r="K251" s="260" t="s">
        <v>132</v>
      </c>
      <c r="L251" s="265"/>
      <c r="M251" s="266" t="s">
        <v>19</v>
      </c>
      <c r="N251" s="267" t="s">
        <v>43</v>
      </c>
      <c r="O251" s="86"/>
      <c r="P251" s="215">
        <f>O251*H251</f>
        <v>0</v>
      </c>
      <c r="Q251" s="215">
        <v>0.00050000000000000001</v>
      </c>
      <c r="R251" s="215">
        <f>Q251*H251</f>
        <v>0.0080000000000000002</v>
      </c>
      <c r="S251" s="215">
        <v>0</v>
      </c>
      <c r="T251" s="216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17" t="s">
        <v>346</v>
      </c>
      <c r="AT251" s="217" t="s">
        <v>385</v>
      </c>
      <c r="AU251" s="217" t="s">
        <v>82</v>
      </c>
      <c r="AY251" s="19" t="s">
        <v>125</v>
      </c>
      <c r="BE251" s="218">
        <f>IF(N251="základní",J251,0)</f>
        <v>0</v>
      </c>
      <c r="BF251" s="218">
        <f>IF(N251="snížená",J251,0)</f>
        <v>0</v>
      </c>
      <c r="BG251" s="218">
        <f>IF(N251="zákl. přenesená",J251,0)</f>
        <v>0</v>
      </c>
      <c r="BH251" s="218">
        <f>IF(N251="sníž. přenesená",J251,0)</f>
        <v>0</v>
      </c>
      <c r="BI251" s="218">
        <f>IF(N251="nulová",J251,0)</f>
        <v>0</v>
      </c>
      <c r="BJ251" s="19" t="s">
        <v>80</v>
      </c>
      <c r="BK251" s="218">
        <f>ROUND(I251*H251,2)</f>
        <v>0</v>
      </c>
      <c r="BL251" s="19" t="s">
        <v>240</v>
      </c>
      <c r="BM251" s="217" t="s">
        <v>784</v>
      </c>
    </row>
    <row r="252" s="2" customFormat="1">
      <c r="A252" s="40"/>
      <c r="B252" s="41"/>
      <c r="C252" s="42"/>
      <c r="D252" s="219" t="s">
        <v>135</v>
      </c>
      <c r="E252" s="42"/>
      <c r="F252" s="220" t="s">
        <v>393</v>
      </c>
      <c r="G252" s="42"/>
      <c r="H252" s="42"/>
      <c r="I252" s="221"/>
      <c r="J252" s="42"/>
      <c r="K252" s="42"/>
      <c r="L252" s="46"/>
      <c r="M252" s="222"/>
      <c r="N252" s="223"/>
      <c r="O252" s="86"/>
      <c r="P252" s="86"/>
      <c r="Q252" s="86"/>
      <c r="R252" s="86"/>
      <c r="S252" s="86"/>
      <c r="T252" s="87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9" t="s">
        <v>135</v>
      </c>
      <c r="AU252" s="19" t="s">
        <v>82</v>
      </c>
    </row>
    <row r="253" s="13" customFormat="1">
      <c r="A253" s="13"/>
      <c r="B253" s="226"/>
      <c r="C253" s="227"/>
      <c r="D253" s="219" t="s">
        <v>139</v>
      </c>
      <c r="E253" s="228" t="s">
        <v>19</v>
      </c>
      <c r="F253" s="229" t="s">
        <v>728</v>
      </c>
      <c r="G253" s="227"/>
      <c r="H253" s="230">
        <v>16</v>
      </c>
      <c r="I253" s="231"/>
      <c r="J253" s="227"/>
      <c r="K253" s="227"/>
      <c r="L253" s="232"/>
      <c r="M253" s="233"/>
      <c r="N253" s="234"/>
      <c r="O253" s="234"/>
      <c r="P253" s="234"/>
      <c r="Q253" s="234"/>
      <c r="R253" s="234"/>
      <c r="S253" s="234"/>
      <c r="T253" s="235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6" t="s">
        <v>139</v>
      </c>
      <c r="AU253" s="236" t="s">
        <v>82</v>
      </c>
      <c r="AV253" s="13" t="s">
        <v>82</v>
      </c>
      <c r="AW253" s="13" t="s">
        <v>33</v>
      </c>
      <c r="AX253" s="13" t="s">
        <v>72</v>
      </c>
      <c r="AY253" s="236" t="s">
        <v>125</v>
      </c>
    </row>
    <row r="254" s="14" customFormat="1">
      <c r="A254" s="14"/>
      <c r="B254" s="237"/>
      <c r="C254" s="238"/>
      <c r="D254" s="219" t="s">
        <v>139</v>
      </c>
      <c r="E254" s="239" t="s">
        <v>19</v>
      </c>
      <c r="F254" s="240" t="s">
        <v>155</v>
      </c>
      <c r="G254" s="238"/>
      <c r="H254" s="241">
        <v>16</v>
      </c>
      <c r="I254" s="242"/>
      <c r="J254" s="238"/>
      <c r="K254" s="238"/>
      <c r="L254" s="243"/>
      <c r="M254" s="244"/>
      <c r="N254" s="245"/>
      <c r="O254" s="245"/>
      <c r="P254" s="245"/>
      <c r="Q254" s="245"/>
      <c r="R254" s="245"/>
      <c r="S254" s="245"/>
      <c r="T254" s="246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47" t="s">
        <v>139</v>
      </c>
      <c r="AU254" s="247" t="s">
        <v>82</v>
      </c>
      <c r="AV254" s="14" t="s">
        <v>133</v>
      </c>
      <c r="AW254" s="14" t="s">
        <v>33</v>
      </c>
      <c r="AX254" s="14" t="s">
        <v>80</v>
      </c>
      <c r="AY254" s="247" t="s">
        <v>125</v>
      </c>
    </row>
    <row r="255" s="2" customFormat="1" ht="16.5" customHeight="1">
      <c r="A255" s="40"/>
      <c r="B255" s="41"/>
      <c r="C255" s="258" t="s">
        <v>397</v>
      </c>
      <c r="D255" s="258" t="s">
        <v>385</v>
      </c>
      <c r="E255" s="259" t="s">
        <v>398</v>
      </c>
      <c r="F255" s="260" t="s">
        <v>399</v>
      </c>
      <c r="G255" s="261" t="s">
        <v>224</v>
      </c>
      <c r="H255" s="262">
        <v>24</v>
      </c>
      <c r="I255" s="263"/>
      <c r="J255" s="264">
        <f>ROUND(I255*H255,2)</f>
        <v>0</v>
      </c>
      <c r="K255" s="260" t="s">
        <v>132</v>
      </c>
      <c r="L255" s="265"/>
      <c r="M255" s="266" t="s">
        <v>19</v>
      </c>
      <c r="N255" s="267" t="s">
        <v>43</v>
      </c>
      <c r="O255" s="86"/>
      <c r="P255" s="215">
        <f>O255*H255</f>
        <v>0</v>
      </c>
      <c r="Q255" s="215">
        <v>1.0000000000000001E-05</v>
      </c>
      <c r="R255" s="215">
        <f>Q255*H255</f>
        <v>0.00024000000000000003</v>
      </c>
      <c r="S255" s="215">
        <v>0</v>
      </c>
      <c r="T255" s="216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7" t="s">
        <v>346</v>
      </c>
      <c r="AT255" s="217" t="s">
        <v>385</v>
      </c>
      <c r="AU255" s="217" t="s">
        <v>82</v>
      </c>
      <c r="AY255" s="19" t="s">
        <v>125</v>
      </c>
      <c r="BE255" s="218">
        <f>IF(N255="základní",J255,0)</f>
        <v>0</v>
      </c>
      <c r="BF255" s="218">
        <f>IF(N255="snížená",J255,0)</f>
        <v>0</v>
      </c>
      <c r="BG255" s="218">
        <f>IF(N255="zákl. přenesená",J255,0)</f>
        <v>0</v>
      </c>
      <c r="BH255" s="218">
        <f>IF(N255="sníž. přenesená",J255,0)</f>
        <v>0</v>
      </c>
      <c r="BI255" s="218">
        <f>IF(N255="nulová",J255,0)</f>
        <v>0</v>
      </c>
      <c r="BJ255" s="19" t="s">
        <v>80</v>
      </c>
      <c r="BK255" s="218">
        <f>ROUND(I255*H255,2)</f>
        <v>0</v>
      </c>
      <c r="BL255" s="19" t="s">
        <v>240</v>
      </c>
      <c r="BM255" s="217" t="s">
        <v>785</v>
      </c>
    </row>
    <row r="256" s="2" customFormat="1">
      <c r="A256" s="40"/>
      <c r="B256" s="41"/>
      <c r="C256" s="42"/>
      <c r="D256" s="219" t="s">
        <v>135</v>
      </c>
      <c r="E256" s="42"/>
      <c r="F256" s="220" t="s">
        <v>399</v>
      </c>
      <c r="G256" s="42"/>
      <c r="H256" s="42"/>
      <c r="I256" s="221"/>
      <c r="J256" s="42"/>
      <c r="K256" s="42"/>
      <c r="L256" s="46"/>
      <c r="M256" s="222"/>
      <c r="N256" s="223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135</v>
      </c>
      <c r="AU256" s="19" t="s">
        <v>82</v>
      </c>
    </row>
    <row r="257" s="13" customFormat="1">
      <c r="A257" s="13"/>
      <c r="B257" s="226"/>
      <c r="C257" s="227"/>
      <c r="D257" s="219" t="s">
        <v>139</v>
      </c>
      <c r="E257" s="228" t="s">
        <v>19</v>
      </c>
      <c r="F257" s="229" t="s">
        <v>786</v>
      </c>
      <c r="G257" s="227"/>
      <c r="H257" s="230">
        <v>24</v>
      </c>
      <c r="I257" s="231"/>
      <c r="J257" s="227"/>
      <c r="K257" s="227"/>
      <c r="L257" s="232"/>
      <c r="M257" s="233"/>
      <c r="N257" s="234"/>
      <c r="O257" s="234"/>
      <c r="P257" s="234"/>
      <c r="Q257" s="234"/>
      <c r="R257" s="234"/>
      <c r="S257" s="234"/>
      <c r="T257" s="235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6" t="s">
        <v>139</v>
      </c>
      <c r="AU257" s="236" t="s">
        <v>82</v>
      </c>
      <c r="AV257" s="13" t="s">
        <v>82</v>
      </c>
      <c r="AW257" s="13" t="s">
        <v>33</v>
      </c>
      <c r="AX257" s="13" t="s">
        <v>72</v>
      </c>
      <c r="AY257" s="236" t="s">
        <v>125</v>
      </c>
    </row>
    <row r="258" s="14" customFormat="1">
      <c r="A258" s="14"/>
      <c r="B258" s="237"/>
      <c r="C258" s="238"/>
      <c r="D258" s="219" t="s">
        <v>139</v>
      </c>
      <c r="E258" s="239" t="s">
        <v>19</v>
      </c>
      <c r="F258" s="240" t="s">
        <v>155</v>
      </c>
      <c r="G258" s="238"/>
      <c r="H258" s="241">
        <v>24</v>
      </c>
      <c r="I258" s="242"/>
      <c r="J258" s="238"/>
      <c r="K258" s="238"/>
      <c r="L258" s="243"/>
      <c r="M258" s="244"/>
      <c r="N258" s="245"/>
      <c r="O258" s="245"/>
      <c r="P258" s="245"/>
      <c r="Q258" s="245"/>
      <c r="R258" s="245"/>
      <c r="S258" s="245"/>
      <c r="T258" s="246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7" t="s">
        <v>139</v>
      </c>
      <c r="AU258" s="247" t="s">
        <v>82</v>
      </c>
      <c r="AV258" s="14" t="s">
        <v>133</v>
      </c>
      <c r="AW258" s="14" t="s">
        <v>33</v>
      </c>
      <c r="AX258" s="14" t="s">
        <v>80</v>
      </c>
      <c r="AY258" s="247" t="s">
        <v>125</v>
      </c>
    </row>
    <row r="259" s="2" customFormat="1" ht="16.5" customHeight="1">
      <c r="A259" s="40"/>
      <c r="B259" s="41"/>
      <c r="C259" s="258" t="s">
        <v>402</v>
      </c>
      <c r="D259" s="258" t="s">
        <v>385</v>
      </c>
      <c r="E259" s="259" t="s">
        <v>403</v>
      </c>
      <c r="F259" s="260" t="s">
        <v>404</v>
      </c>
      <c r="G259" s="261" t="s">
        <v>224</v>
      </c>
      <c r="H259" s="262">
        <v>16</v>
      </c>
      <c r="I259" s="263"/>
      <c r="J259" s="264">
        <f>ROUND(I259*H259,2)</f>
        <v>0</v>
      </c>
      <c r="K259" s="260" t="s">
        <v>132</v>
      </c>
      <c r="L259" s="265"/>
      <c r="M259" s="266" t="s">
        <v>19</v>
      </c>
      <c r="N259" s="267" t="s">
        <v>43</v>
      </c>
      <c r="O259" s="86"/>
      <c r="P259" s="215">
        <f>O259*H259</f>
        <v>0</v>
      </c>
      <c r="Q259" s="215">
        <v>1.0000000000000001E-05</v>
      </c>
      <c r="R259" s="215">
        <f>Q259*H259</f>
        <v>0.00016000000000000001</v>
      </c>
      <c r="S259" s="215">
        <v>0</v>
      </c>
      <c r="T259" s="216">
        <f>S259*H259</f>
        <v>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17" t="s">
        <v>346</v>
      </c>
      <c r="AT259" s="217" t="s">
        <v>385</v>
      </c>
      <c r="AU259" s="217" t="s">
        <v>82</v>
      </c>
      <c r="AY259" s="19" t="s">
        <v>125</v>
      </c>
      <c r="BE259" s="218">
        <f>IF(N259="základní",J259,0)</f>
        <v>0</v>
      </c>
      <c r="BF259" s="218">
        <f>IF(N259="snížená",J259,0)</f>
        <v>0</v>
      </c>
      <c r="BG259" s="218">
        <f>IF(N259="zákl. přenesená",J259,0)</f>
        <v>0</v>
      </c>
      <c r="BH259" s="218">
        <f>IF(N259="sníž. přenesená",J259,0)</f>
        <v>0</v>
      </c>
      <c r="BI259" s="218">
        <f>IF(N259="nulová",J259,0)</f>
        <v>0</v>
      </c>
      <c r="BJ259" s="19" t="s">
        <v>80</v>
      </c>
      <c r="BK259" s="218">
        <f>ROUND(I259*H259,2)</f>
        <v>0</v>
      </c>
      <c r="BL259" s="19" t="s">
        <v>240</v>
      </c>
      <c r="BM259" s="217" t="s">
        <v>787</v>
      </c>
    </row>
    <row r="260" s="2" customFormat="1">
      <c r="A260" s="40"/>
      <c r="B260" s="41"/>
      <c r="C260" s="42"/>
      <c r="D260" s="219" t="s">
        <v>135</v>
      </c>
      <c r="E260" s="42"/>
      <c r="F260" s="220" t="s">
        <v>404</v>
      </c>
      <c r="G260" s="42"/>
      <c r="H260" s="42"/>
      <c r="I260" s="221"/>
      <c r="J260" s="42"/>
      <c r="K260" s="42"/>
      <c r="L260" s="46"/>
      <c r="M260" s="222"/>
      <c r="N260" s="223"/>
      <c r="O260" s="86"/>
      <c r="P260" s="86"/>
      <c r="Q260" s="86"/>
      <c r="R260" s="86"/>
      <c r="S260" s="86"/>
      <c r="T260" s="87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T260" s="19" t="s">
        <v>135</v>
      </c>
      <c r="AU260" s="19" t="s">
        <v>82</v>
      </c>
    </row>
    <row r="261" s="13" customFormat="1">
      <c r="A261" s="13"/>
      <c r="B261" s="226"/>
      <c r="C261" s="227"/>
      <c r="D261" s="219" t="s">
        <v>139</v>
      </c>
      <c r="E261" s="228" t="s">
        <v>19</v>
      </c>
      <c r="F261" s="229" t="s">
        <v>728</v>
      </c>
      <c r="G261" s="227"/>
      <c r="H261" s="230">
        <v>16</v>
      </c>
      <c r="I261" s="231"/>
      <c r="J261" s="227"/>
      <c r="K261" s="227"/>
      <c r="L261" s="232"/>
      <c r="M261" s="233"/>
      <c r="N261" s="234"/>
      <c r="O261" s="234"/>
      <c r="P261" s="234"/>
      <c r="Q261" s="234"/>
      <c r="R261" s="234"/>
      <c r="S261" s="234"/>
      <c r="T261" s="235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6" t="s">
        <v>139</v>
      </c>
      <c r="AU261" s="236" t="s">
        <v>82</v>
      </c>
      <c r="AV261" s="13" t="s">
        <v>82</v>
      </c>
      <c r="AW261" s="13" t="s">
        <v>33</v>
      </c>
      <c r="AX261" s="13" t="s">
        <v>72</v>
      </c>
      <c r="AY261" s="236" t="s">
        <v>125</v>
      </c>
    </row>
    <row r="262" s="14" customFormat="1">
      <c r="A262" s="14"/>
      <c r="B262" s="237"/>
      <c r="C262" s="238"/>
      <c r="D262" s="219" t="s">
        <v>139</v>
      </c>
      <c r="E262" s="239" t="s">
        <v>19</v>
      </c>
      <c r="F262" s="240" t="s">
        <v>155</v>
      </c>
      <c r="G262" s="238"/>
      <c r="H262" s="241">
        <v>16</v>
      </c>
      <c r="I262" s="242"/>
      <c r="J262" s="238"/>
      <c r="K262" s="238"/>
      <c r="L262" s="243"/>
      <c r="M262" s="244"/>
      <c r="N262" s="245"/>
      <c r="O262" s="245"/>
      <c r="P262" s="245"/>
      <c r="Q262" s="245"/>
      <c r="R262" s="245"/>
      <c r="S262" s="245"/>
      <c r="T262" s="246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47" t="s">
        <v>139</v>
      </c>
      <c r="AU262" s="247" t="s">
        <v>82</v>
      </c>
      <c r="AV262" s="14" t="s">
        <v>133</v>
      </c>
      <c r="AW262" s="14" t="s">
        <v>33</v>
      </c>
      <c r="AX262" s="14" t="s">
        <v>80</v>
      </c>
      <c r="AY262" s="247" t="s">
        <v>125</v>
      </c>
    </row>
    <row r="263" s="2" customFormat="1" ht="33" customHeight="1">
      <c r="A263" s="40"/>
      <c r="B263" s="41"/>
      <c r="C263" s="206" t="s">
        <v>406</v>
      </c>
      <c r="D263" s="206" t="s">
        <v>128</v>
      </c>
      <c r="E263" s="207" t="s">
        <v>407</v>
      </c>
      <c r="F263" s="208" t="s">
        <v>408</v>
      </c>
      <c r="G263" s="209" t="s">
        <v>150</v>
      </c>
      <c r="H263" s="210">
        <v>24</v>
      </c>
      <c r="I263" s="211"/>
      <c r="J263" s="212">
        <f>ROUND(I263*H263,2)</f>
        <v>0</v>
      </c>
      <c r="K263" s="208" t="s">
        <v>165</v>
      </c>
      <c r="L263" s="46"/>
      <c r="M263" s="213" t="s">
        <v>19</v>
      </c>
      <c r="N263" s="214" t="s">
        <v>43</v>
      </c>
      <c r="O263" s="86"/>
      <c r="P263" s="215">
        <f>O263*H263</f>
        <v>0</v>
      </c>
      <c r="Q263" s="215">
        <v>0.00116</v>
      </c>
      <c r="R263" s="215">
        <f>Q263*H263</f>
        <v>0.02784</v>
      </c>
      <c r="S263" s="215">
        <v>0</v>
      </c>
      <c r="T263" s="216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17" t="s">
        <v>240</v>
      </c>
      <c r="AT263" s="217" t="s">
        <v>128</v>
      </c>
      <c r="AU263" s="217" t="s">
        <v>82</v>
      </c>
      <c r="AY263" s="19" t="s">
        <v>125</v>
      </c>
      <c r="BE263" s="218">
        <f>IF(N263="základní",J263,0)</f>
        <v>0</v>
      </c>
      <c r="BF263" s="218">
        <f>IF(N263="snížená",J263,0)</f>
        <v>0</v>
      </c>
      <c r="BG263" s="218">
        <f>IF(N263="zákl. přenesená",J263,0)</f>
        <v>0</v>
      </c>
      <c r="BH263" s="218">
        <f>IF(N263="sníž. přenesená",J263,0)</f>
        <v>0</v>
      </c>
      <c r="BI263" s="218">
        <f>IF(N263="nulová",J263,0)</f>
        <v>0</v>
      </c>
      <c r="BJ263" s="19" t="s">
        <v>80</v>
      </c>
      <c r="BK263" s="218">
        <f>ROUND(I263*H263,2)</f>
        <v>0</v>
      </c>
      <c r="BL263" s="19" t="s">
        <v>240</v>
      </c>
      <c r="BM263" s="217" t="s">
        <v>788</v>
      </c>
    </row>
    <row r="264" s="2" customFormat="1">
      <c r="A264" s="40"/>
      <c r="B264" s="41"/>
      <c r="C264" s="42"/>
      <c r="D264" s="219" t="s">
        <v>135</v>
      </c>
      <c r="E264" s="42"/>
      <c r="F264" s="220" t="s">
        <v>408</v>
      </c>
      <c r="G264" s="42"/>
      <c r="H264" s="42"/>
      <c r="I264" s="221"/>
      <c r="J264" s="42"/>
      <c r="K264" s="42"/>
      <c r="L264" s="46"/>
      <c r="M264" s="222"/>
      <c r="N264" s="223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9" t="s">
        <v>135</v>
      </c>
      <c r="AU264" s="19" t="s">
        <v>82</v>
      </c>
    </row>
    <row r="265" s="13" customFormat="1">
      <c r="A265" s="13"/>
      <c r="B265" s="226"/>
      <c r="C265" s="227"/>
      <c r="D265" s="219" t="s">
        <v>139</v>
      </c>
      <c r="E265" s="228" t="s">
        <v>19</v>
      </c>
      <c r="F265" s="229" t="s">
        <v>726</v>
      </c>
      <c r="G265" s="227"/>
      <c r="H265" s="230">
        <v>24</v>
      </c>
      <c r="I265" s="231"/>
      <c r="J265" s="227"/>
      <c r="K265" s="227"/>
      <c r="L265" s="232"/>
      <c r="M265" s="233"/>
      <c r="N265" s="234"/>
      <c r="O265" s="234"/>
      <c r="P265" s="234"/>
      <c r="Q265" s="234"/>
      <c r="R265" s="234"/>
      <c r="S265" s="234"/>
      <c r="T265" s="235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6" t="s">
        <v>139</v>
      </c>
      <c r="AU265" s="236" t="s">
        <v>82</v>
      </c>
      <c r="AV265" s="13" t="s">
        <v>82</v>
      </c>
      <c r="AW265" s="13" t="s">
        <v>33</v>
      </c>
      <c r="AX265" s="13" t="s">
        <v>80</v>
      </c>
      <c r="AY265" s="236" t="s">
        <v>125</v>
      </c>
    </row>
    <row r="266" s="2" customFormat="1" ht="24.15" customHeight="1">
      <c r="A266" s="40"/>
      <c r="B266" s="41"/>
      <c r="C266" s="206" t="s">
        <v>410</v>
      </c>
      <c r="D266" s="206" t="s">
        <v>128</v>
      </c>
      <c r="E266" s="207" t="s">
        <v>411</v>
      </c>
      <c r="F266" s="208" t="s">
        <v>412</v>
      </c>
      <c r="G266" s="209" t="s">
        <v>310</v>
      </c>
      <c r="H266" s="210">
        <v>0.048000000000000001</v>
      </c>
      <c r="I266" s="211"/>
      <c r="J266" s="212">
        <f>ROUND(I266*H266,2)</f>
        <v>0</v>
      </c>
      <c r="K266" s="208" t="s">
        <v>132</v>
      </c>
      <c r="L266" s="46"/>
      <c r="M266" s="213" t="s">
        <v>19</v>
      </c>
      <c r="N266" s="214" t="s">
        <v>43</v>
      </c>
      <c r="O266" s="86"/>
      <c r="P266" s="215">
        <f>O266*H266</f>
        <v>0</v>
      </c>
      <c r="Q266" s="215">
        <v>0</v>
      </c>
      <c r="R266" s="215">
        <f>Q266*H266</f>
        <v>0</v>
      </c>
      <c r="S266" s="215">
        <v>0</v>
      </c>
      <c r="T266" s="216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17" t="s">
        <v>240</v>
      </c>
      <c r="AT266" s="217" t="s">
        <v>128</v>
      </c>
      <c r="AU266" s="217" t="s">
        <v>82</v>
      </c>
      <c r="AY266" s="19" t="s">
        <v>125</v>
      </c>
      <c r="BE266" s="218">
        <f>IF(N266="základní",J266,0)</f>
        <v>0</v>
      </c>
      <c r="BF266" s="218">
        <f>IF(N266="snížená",J266,0)</f>
        <v>0</v>
      </c>
      <c r="BG266" s="218">
        <f>IF(N266="zákl. přenesená",J266,0)</f>
        <v>0</v>
      </c>
      <c r="BH266" s="218">
        <f>IF(N266="sníž. přenesená",J266,0)</f>
        <v>0</v>
      </c>
      <c r="BI266" s="218">
        <f>IF(N266="nulová",J266,0)</f>
        <v>0</v>
      </c>
      <c r="BJ266" s="19" t="s">
        <v>80</v>
      </c>
      <c r="BK266" s="218">
        <f>ROUND(I266*H266,2)</f>
        <v>0</v>
      </c>
      <c r="BL266" s="19" t="s">
        <v>240</v>
      </c>
      <c r="BM266" s="217" t="s">
        <v>789</v>
      </c>
    </row>
    <row r="267" s="2" customFormat="1">
      <c r="A267" s="40"/>
      <c r="B267" s="41"/>
      <c r="C267" s="42"/>
      <c r="D267" s="219" t="s">
        <v>135</v>
      </c>
      <c r="E267" s="42"/>
      <c r="F267" s="220" t="s">
        <v>414</v>
      </c>
      <c r="G267" s="42"/>
      <c r="H267" s="42"/>
      <c r="I267" s="221"/>
      <c r="J267" s="42"/>
      <c r="K267" s="42"/>
      <c r="L267" s="46"/>
      <c r="M267" s="222"/>
      <c r="N267" s="223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9" t="s">
        <v>135</v>
      </c>
      <c r="AU267" s="19" t="s">
        <v>82</v>
      </c>
    </row>
    <row r="268" s="2" customFormat="1">
      <c r="A268" s="40"/>
      <c r="B268" s="41"/>
      <c r="C268" s="42"/>
      <c r="D268" s="224" t="s">
        <v>137</v>
      </c>
      <c r="E268" s="42"/>
      <c r="F268" s="225" t="s">
        <v>415</v>
      </c>
      <c r="G268" s="42"/>
      <c r="H268" s="42"/>
      <c r="I268" s="221"/>
      <c r="J268" s="42"/>
      <c r="K268" s="42"/>
      <c r="L268" s="46"/>
      <c r="M268" s="222"/>
      <c r="N268" s="223"/>
      <c r="O268" s="86"/>
      <c r="P268" s="86"/>
      <c r="Q268" s="86"/>
      <c r="R268" s="86"/>
      <c r="S268" s="86"/>
      <c r="T268" s="87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9" t="s">
        <v>137</v>
      </c>
      <c r="AU268" s="19" t="s">
        <v>82</v>
      </c>
    </row>
    <row r="269" s="2" customFormat="1" ht="33" customHeight="1">
      <c r="A269" s="40"/>
      <c r="B269" s="41"/>
      <c r="C269" s="206" t="s">
        <v>416</v>
      </c>
      <c r="D269" s="206" t="s">
        <v>128</v>
      </c>
      <c r="E269" s="207" t="s">
        <v>417</v>
      </c>
      <c r="F269" s="208" t="s">
        <v>418</v>
      </c>
      <c r="G269" s="209" t="s">
        <v>310</v>
      </c>
      <c r="H269" s="210">
        <v>0.048000000000000001</v>
      </c>
      <c r="I269" s="211"/>
      <c r="J269" s="212">
        <f>ROUND(I269*H269,2)</f>
        <v>0</v>
      </c>
      <c r="K269" s="208" t="s">
        <v>132</v>
      </c>
      <c r="L269" s="46"/>
      <c r="M269" s="213" t="s">
        <v>19</v>
      </c>
      <c r="N269" s="214" t="s">
        <v>43</v>
      </c>
      <c r="O269" s="86"/>
      <c r="P269" s="215">
        <f>O269*H269</f>
        <v>0</v>
      </c>
      <c r="Q269" s="215">
        <v>0</v>
      </c>
      <c r="R269" s="215">
        <f>Q269*H269</f>
        <v>0</v>
      </c>
      <c r="S269" s="215">
        <v>0</v>
      </c>
      <c r="T269" s="216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17" t="s">
        <v>240</v>
      </c>
      <c r="AT269" s="217" t="s">
        <v>128</v>
      </c>
      <c r="AU269" s="217" t="s">
        <v>82</v>
      </c>
      <c r="AY269" s="19" t="s">
        <v>125</v>
      </c>
      <c r="BE269" s="218">
        <f>IF(N269="základní",J269,0)</f>
        <v>0</v>
      </c>
      <c r="BF269" s="218">
        <f>IF(N269="snížená",J269,0)</f>
        <v>0</v>
      </c>
      <c r="BG269" s="218">
        <f>IF(N269="zákl. přenesená",J269,0)</f>
        <v>0</v>
      </c>
      <c r="BH269" s="218">
        <f>IF(N269="sníž. přenesená",J269,0)</f>
        <v>0</v>
      </c>
      <c r="BI269" s="218">
        <f>IF(N269="nulová",J269,0)</f>
        <v>0</v>
      </c>
      <c r="BJ269" s="19" t="s">
        <v>80</v>
      </c>
      <c r="BK269" s="218">
        <f>ROUND(I269*H269,2)</f>
        <v>0</v>
      </c>
      <c r="BL269" s="19" t="s">
        <v>240</v>
      </c>
      <c r="BM269" s="217" t="s">
        <v>790</v>
      </c>
    </row>
    <row r="270" s="2" customFormat="1">
      <c r="A270" s="40"/>
      <c r="B270" s="41"/>
      <c r="C270" s="42"/>
      <c r="D270" s="219" t="s">
        <v>135</v>
      </c>
      <c r="E270" s="42"/>
      <c r="F270" s="220" t="s">
        <v>420</v>
      </c>
      <c r="G270" s="42"/>
      <c r="H270" s="42"/>
      <c r="I270" s="221"/>
      <c r="J270" s="42"/>
      <c r="K270" s="42"/>
      <c r="L270" s="46"/>
      <c r="M270" s="222"/>
      <c r="N270" s="223"/>
      <c r="O270" s="86"/>
      <c r="P270" s="86"/>
      <c r="Q270" s="86"/>
      <c r="R270" s="86"/>
      <c r="S270" s="86"/>
      <c r="T270" s="87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9" t="s">
        <v>135</v>
      </c>
      <c r="AU270" s="19" t="s">
        <v>82</v>
      </c>
    </row>
    <row r="271" s="2" customFormat="1">
      <c r="A271" s="40"/>
      <c r="B271" s="41"/>
      <c r="C271" s="42"/>
      <c r="D271" s="224" t="s">
        <v>137</v>
      </c>
      <c r="E271" s="42"/>
      <c r="F271" s="225" t="s">
        <v>421</v>
      </c>
      <c r="G271" s="42"/>
      <c r="H271" s="42"/>
      <c r="I271" s="221"/>
      <c r="J271" s="42"/>
      <c r="K271" s="42"/>
      <c r="L271" s="46"/>
      <c r="M271" s="222"/>
      <c r="N271" s="223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137</v>
      </c>
      <c r="AU271" s="19" t="s">
        <v>82</v>
      </c>
    </row>
    <row r="272" s="12" customFormat="1" ht="22.8" customHeight="1">
      <c r="A272" s="12"/>
      <c r="B272" s="190"/>
      <c r="C272" s="191"/>
      <c r="D272" s="192" t="s">
        <v>71</v>
      </c>
      <c r="E272" s="204" t="s">
        <v>422</v>
      </c>
      <c r="F272" s="204" t="s">
        <v>423</v>
      </c>
      <c r="G272" s="191"/>
      <c r="H272" s="191"/>
      <c r="I272" s="194"/>
      <c r="J272" s="205">
        <f>BK272</f>
        <v>0</v>
      </c>
      <c r="K272" s="191"/>
      <c r="L272" s="196"/>
      <c r="M272" s="197"/>
      <c r="N272" s="198"/>
      <c r="O272" s="198"/>
      <c r="P272" s="199">
        <f>SUM(P273:P314)</f>
        <v>0</v>
      </c>
      <c r="Q272" s="198"/>
      <c r="R272" s="199">
        <f>SUM(R273:R314)</f>
        <v>2.7645504000000001</v>
      </c>
      <c r="S272" s="198"/>
      <c r="T272" s="200">
        <f>SUM(T273:T314)</f>
        <v>0.032000000000000001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201" t="s">
        <v>82</v>
      </c>
      <c r="AT272" s="202" t="s">
        <v>71</v>
      </c>
      <c r="AU272" s="202" t="s">
        <v>80</v>
      </c>
      <c r="AY272" s="201" t="s">
        <v>125</v>
      </c>
      <c r="BK272" s="203">
        <f>SUM(BK273:BK314)</f>
        <v>0</v>
      </c>
    </row>
    <row r="273" s="2" customFormat="1" ht="24.15" customHeight="1">
      <c r="A273" s="40"/>
      <c r="B273" s="41"/>
      <c r="C273" s="206" t="s">
        <v>424</v>
      </c>
      <c r="D273" s="206" t="s">
        <v>128</v>
      </c>
      <c r="E273" s="207" t="s">
        <v>425</v>
      </c>
      <c r="F273" s="208" t="s">
        <v>426</v>
      </c>
      <c r="G273" s="209" t="s">
        <v>131</v>
      </c>
      <c r="H273" s="210">
        <v>38.399999999999999</v>
      </c>
      <c r="I273" s="211"/>
      <c r="J273" s="212">
        <f>ROUND(I273*H273,2)</f>
        <v>0</v>
      </c>
      <c r="K273" s="208" t="s">
        <v>132</v>
      </c>
      <c r="L273" s="46"/>
      <c r="M273" s="213" t="s">
        <v>19</v>
      </c>
      <c r="N273" s="214" t="s">
        <v>43</v>
      </c>
      <c r="O273" s="86"/>
      <c r="P273" s="215">
        <f>O273*H273</f>
        <v>0</v>
      </c>
      <c r="Q273" s="215">
        <v>0.00025000000000000001</v>
      </c>
      <c r="R273" s="215">
        <f>Q273*H273</f>
        <v>0.0095999999999999992</v>
      </c>
      <c r="S273" s="215">
        <v>0</v>
      </c>
      <c r="T273" s="216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17" t="s">
        <v>240</v>
      </c>
      <c r="AT273" s="217" t="s">
        <v>128</v>
      </c>
      <c r="AU273" s="217" t="s">
        <v>82</v>
      </c>
      <c r="AY273" s="19" t="s">
        <v>125</v>
      </c>
      <c r="BE273" s="218">
        <f>IF(N273="základní",J273,0)</f>
        <v>0</v>
      </c>
      <c r="BF273" s="218">
        <f>IF(N273="snížená",J273,0)</f>
        <v>0</v>
      </c>
      <c r="BG273" s="218">
        <f>IF(N273="zákl. přenesená",J273,0)</f>
        <v>0</v>
      </c>
      <c r="BH273" s="218">
        <f>IF(N273="sníž. přenesená",J273,0)</f>
        <v>0</v>
      </c>
      <c r="BI273" s="218">
        <f>IF(N273="nulová",J273,0)</f>
        <v>0</v>
      </c>
      <c r="BJ273" s="19" t="s">
        <v>80</v>
      </c>
      <c r="BK273" s="218">
        <f>ROUND(I273*H273,2)</f>
        <v>0</v>
      </c>
      <c r="BL273" s="19" t="s">
        <v>240</v>
      </c>
      <c r="BM273" s="217" t="s">
        <v>791</v>
      </c>
    </row>
    <row r="274" s="2" customFormat="1">
      <c r="A274" s="40"/>
      <c r="B274" s="41"/>
      <c r="C274" s="42"/>
      <c r="D274" s="219" t="s">
        <v>135</v>
      </c>
      <c r="E274" s="42"/>
      <c r="F274" s="220" t="s">
        <v>428</v>
      </c>
      <c r="G274" s="42"/>
      <c r="H274" s="42"/>
      <c r="I274" s="221"/>
      <c r="J274" s="42"/>
      <c r="K274" s="42"/>
      <c r="L274" s="46"/>
      <c r="M274" s="222"/>
      <c r="N274" s="223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135</v>
      </c>
      <c r="AU274" s="19" t="s">
        <v>82</v>
      </c>
    </row>
    <row r="275" s="2" customFormat="1">
      <c r="A275" s="40"/>
      <c r="B275" s="41"/>
      <c r="C275" s="42"/>
      <c r="D275" s="224" t="s">
        <v>137</v>
      </c>
      <c r="E275" s="42"/>
      <c r="F275" s="225" t="s">
        <v>429</v>
      </c>
      <c r="G275" s="42"/>
      <c r="H275" s="42"/>
      <c r="I275" s="221"/>
      <c r="J275" s="42"/>
      <c r="K275" s="42"/>
      <c r="L275" s="46"/>
      <c r="M275" s="222"/>
      <c r="N275" s="223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9" t="s">
        <v>137</v>
      </c>
      <c r="AU275" s="19" t="s">
        <v>82</v>
      </c>
    </row>
    <row r="276" s="13" customFormat="1">
      <c r="A276" s="13"/>
      <c r="B276" s="226"/>
      <c r="C276" s="227"/>
      <c r="D276" s="219" t="s">
        <v>139</v>
      </c>
      <c r="E276" s="228" t="s">
        <v>19</v>
      </c>
      <c r="F276" s="229" t="s">
        <v>754</v>
      </c>
      <c r="G276" s="227"/>
      <c r="H276" s="230">
        <v>38.399999999999999</v>
      </c>
      <c r="I276" s="231"/>
      <c r="J276" s="227"/>
      <c r="K276" s="227"/>
      <c r="L276" s="232"/>
      <c r="M276" s="233"/>
      <c r="N276" s="234"/>
      <c r="O276" s="234"/>
      <c r="P276" s="234"/>
      <c r="Q276" s="234"/>
      <c r="R276" s="234"/>
      <c r="S276" s="234"/>
      <c r="T276" s="235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6" t="s">
        <v>139</v>
      </c>
      <c r="AU276" s="236" t="s">
        <v>82</v>
      </c>
      <c r="AV276" s="13" t="s">
        <v>82</v>
      </c>
      <c r="AW276" s="13" t="s">
        <v>33</v>
      </c>
      <c r="AX276" s="13" t="s">
        <v>72</v>
      </c>
      <c r="AY276" s="236" t="s">
        <v>125</v>
      </c>
    </row>
    <row r="277" s="14" customFormat="1">
      <c r="A277" s="14"/>
      <c r="B277" s="237"/>
      <c r="C277" s="238"/>
      <c r="D277" s="219" t="s">
        <v>139</v>
      </c>
      <c r="E277" s="239" t="s">
        <v>19</v>
      </c>
      <c r="F277" s="240" t="s">
        <v>155</v>
      </c>
      <c r="G277" s="238"/>
      <c r="H277" s="241">
        <v>38.399999999999999</v>
      </c>
      <c r="I277" s="242"/>
      <c r="J277" s="238"/>
      <c r="K277" s="238"/>
      <c r="L277" s="243"/>
      <c r="M277" s="244"/>
      <c r="N277" s="245"/>
      <c r="O277" s="245"/>
      <c r="P277" s="245"/>
      <c r="Q277" s="245"/>
      <c r="R277" s="245"/>
      <c r="S277" s="245"/>
      <c r="T277" s="246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7" t="s">
        <v>139</v>
      </c>
      <c r="AU277" s="247" t="s">
        <v>82</v>
      </c>
      <c r="AV277" s="14" t="s">
        <v>133</v>
      </c>
      <c r="AW277" s="14" t="s">
        <v>33</v>
      </c>
      <c r="AX277" s="14" t="s">
        <v>80</v>
      </c>
      <c r="AY277" s="247" t="s">
        <v>125</v>
      </c>
    </row>
    <row r="278" s="2" customFormat="1" ht="24.15" customHeight="1">
      <c r="A278" s="40"/>
      <c r="B278" s="41"/>
      <c r="C278" s="258" t="s">
        <v>430</v>
      </c>
      <c r="D278" s="258" t="s">
        <v>385</v>
      </c>
      <c r="E278" s="259" t="s">
        <v>431</v>
      </c>
      <c r="F278" s="260" t="s">
        <v>432</v>
      </c>
      <c r="G278" s="261" t="s">
        <v>131</v>
      </c>
      <c r="H278" s="262">
        <v>38.399999999999999</v>
      </c>
      <c r="I278" s="263"/>
      <c r="J278" s="264">
        <f>ROUND(I278*H278,2)</f>
        <v>0</v>
      </c>
      <c r="K278" s="260" t="s">
        <v>132</v>
      </c>
      <c r="L278" s="265"/>
      <c r="M278" s="266" t="s">
        <v>19</v>
      </c>
      <c r="N278" s="267" t="s">
        <v>43</v>
      </c>
      <c r="O278" s="86"/>
      <c r="P278" s="215">
        <f>O278*H278</f>
        <v>0</v>
      </c>
      <c r="Q278" s="215">
        <v>0.036420000000000001</v>
      </c>
      <c r="R278" s="215">
        <f>Q278*H278</f>
        <v>1.398528</v>
      </c>
      <c r="S278" s="215">
        <v>0</v>
      </c>
      <c r="T278" s="216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17" t="s">
        <v>346</v>
      </c>
      <c r="AT278" s="217" t="s">
        <v>385</v>
      </c>
      <c r="AU278" s="217" t="s">
        <v>82</v>
      </c>
      <c r="AY278" s="19" t="s">
        <v>125</v>
      </c>
      <c r="BE278" s="218">
        <f>IF(N278="základní",J278,0)</f>
        <v>0</v>
      </c>
      <c r="BF278" s="218">
        <f>IF(N278="snížená",J278,0)</f>
        <v>0</v>
      </c>
      <c r="BG278" s="218">
        <f>IF(N278="zákl. přenesená",J278,0)</f>
        <v>0</v>
      </c>
      <c r="BH278" s="218">
        <f>IF(N278="sníž. přenesená",J278,0)</f>
        <v>0</v>
      </c>
      <c r="BI278" s="218">
        <f>IF(N278="nulová",J278,0)</f>
        <v>0</v>
      </c>
      <c r="BJ278" s="19" t="s">
        <v>80</v>
      </c>
      <c r="BK278" s="218">
        <f>ROUND(I278*H278,2)</f>
        <v>0</v>
      </c>
      <c r="BL278" s="19" t="s">
        <v>240</v>
      </c>
      <c r="BM278" s="217" t="s">
        <v>792</v>
      </c>
    </row>
    <row r="279" s="2" customFormat="1">
      <c r="A279" s="40"/>
      <c r="B279" s="41"/>
      <c r="C279" s="42"/>
      <c r="D279" s="219" t="s">
        <v>135</v>
      </c>
      <c r="E279" s="42"/>
      <c r="F279" s="220" t="s">
        <v>432</v>
      </c>
      <c r="G279" s="42"/>
      <c r="H279" s="42"/>
      <c r="I279" s="221"/>
      <c r="J279" s="42"/>
      <c r="K279" s="42"/>
      <c r="L279" s="46"/>
      <c r="M279" s="222"/>
      <c r="N279" s="223"/>
      <c r="O279" s="86"/>
      <c r="P279" s="86"/>
      <c r="Q279" s="86"/>
      <c r="R279" s="86"/>
      <c r="S279" s="86"/>
      <c r="T279" s="87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T279" s="19" t="s">
        <v>135</v>
      </c>
      <c r="AU279" s="19" t="s">
        <v>82</v>
      </c>
    </row>
    <row r="280" s="13" customFormat="1">
      <c r="A280" s="13"/>
      <c r="B280" s="226"/>
      <c r="C280" s="227"/>
      <c r="D280" s="219" t="s">
        <v>139</v>
      </c>
      <c r="E280" s="228" t="s">
        <v>19</v>
      </c>
      <c r="F280" s="229" t="s">
        <v>754</v>
      </c>
      <c r="G280" s="227"/>
      <c r="H280" s="230">
        <v>38.399999999999999</v>
      </c>
      <c r="I280" s="231"/>
      <c r="J280" s="227"/>
      <c r="K280" s="227"/>
      <c r="L280" s="232"/>
      <c r="M280" s="233"/>
      <c r="N280" s="234"/>
      <c r="O280" s="234"/>
      <c r="P280" s="234"/>
      <c r="Q280" s="234"/>
      <c r="R280" s="234"/>
      <c r="S280" s="234"/>
      <c r="T280" s="235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6" t="s">
        <v>139</v>
      </c>
      <c r="AU280" s="236" t="s">
        <v>82</v>
      </c>
      <c r="AV280" s="13" t="s">
        <v>82</v>
      </c>
      <c r="AW280" s="13" t="s">
        <v>33</v>
      </c>
      <c r="AX280" s="13" t="s">
        <v>72</v>
      </c>
      <c r="AY280" s="236" t="s">
        <v>125</v>
      </c>
    </row>
    <row r="281" s="14" customFormat="1">
      <c r="A281" s="14"/>
      <c r="B281" s="237"/>
      <c r="C281" s="238"/>
      <c r="D281" s="219" t="s">
        <v>139</v>
      </c>
      <c r="E281" s="239" t="s">
        <v>19</v>
      </c>
      <c r="F281" s="240" t="s">
        <v>155</v>
      </c>
      <c r="G281" s="238"/>
      <c r="H281" s="241">
        <v>38.399999999999999</v>
      </c>
      <c r="I281" s="242"/>
      <c r="J281" s="238"/>
      <c r="K281" s="238"/>
      <c r="L281" s="243"/>
      <c r="M281" s="244"/>
      <c r="N281" s="245"/>
      <c r="O281" s="245"/>
      <c r="P281" s="245"/>
      <c r="Q281" s="245"/>
      <c r="R281" s="245"/>
      <c r="S281" s="245"/>
      <c r="T281" s="246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7" t="s">
        <v>139</v>
      </c>
      <c r="AU281" s="247" t="s">
        <v>82</v>
      </c>
      <c r="AV281" s="14" t="s">
        <v>133</v>
      </c>
      <c r="AW281" s="14" t="s">
        <v>33</v>
      </c>
      <c r="AX281" s="14" t="s">
        <v>80</v>
      </c>
      <c r="AY281" s="247" t="s">
        <v>125</v>
      </c>
    </row>
    <row r="282" s="2" customFormat="1" ht="33" customHeight="1">
      <c r="A282" s="40"/>
      <c r="B282" s="41"/>
      <c r="C282" s="206" t="s">
        <v>434</v>
      </c>
      <c r="D282" s="206" t="s">
        <v>128</v>
      </c>
      <c r="E282" s="207" t="s">
        <v>435</v>
      </c>
      <c r="F282" s="208" t="s">
        <v>436</v>
      </c>
      <c r="G282" s="209" t="s">
        <v>224</v>
      </c>
      <c r="H282" s="210">
        <v>16</v>
      </c>
      <c r="I282" s="211"/>
      <c r="J282" s="212">
        <f>ROUND(I282*H282,2)</f>
        <v>0</v>
      </c>
      <c r="K282" s="208" t="s">
        <v>132</v>
      </c>
      <c r="L282" s="46"/>
      <c r="M282" s="213" t="s">
        <v>19</v>
      </c>
      <c r="N282" s="214" t="s">
        <v>43</v>
      </c>
      <c r="O282" s="86"/>
      <c r="P282" s="215">
        <f>O282*H282</f>
        <v>0</v>
      </c>
      <c r="Q282" s="215">
        <v>0.00024000000000000001</v>
      </c>
      <c r="R282" s="215">
        <f>Q282*H282</f>
        <v>0.0038400000000000001</v>
      </c>
      <c r="S282" s="215">
        <v>0</v>
      </c>
      <c r="T282" s="216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17" t="s">
        <v>240</v>
      </c>
      <c r="AT282" s="217" t="s">
        <v>128</v>
      </c>
      <c r="AU282" s="217" t="s">
        <v>82</v>
      </c>
      <c r="AY282" s="19" t="s">
        <v>125</v>
      </c>
      <c r="BE282" s="218">
        <f>IF(N282="základní",J282,0)</f>
        <v>0</v>
      </c>
      <c r="BF282" s="218">
        <f>IF(N282="snížená",J282,0)</f>
        <v>0</v>
      </c>
      <c r="BG282" s="218">
        <f>IF(N282="zákl. přenesená",J282,0)</f>
        <v>0</v>
      </c>
      <c r="BH282" s="218">
        <f>IF(N282="sníž. přenesená",J282,0)</f>
        <v>0</v>
      </c>
      <c r="BI282" s="218">
        <f>IF(N282="nulová",J282,0)</f>
        <v>0</v>
      </c>
      <c r="BJ282" s="19" t="s">
        <v>80</v>
      </c>
      <c r="BK282" s="218">
        <f>ROUND(I282*H282,2)</f>
        <v>0</v>
      </c>
      <c r="BL282" s="19" t="s">
        <v>240</v>
      </c>
      <c r="BM282" s="217" t="s">
        <v>793</v>
      </c>
    </row>
    <row r="283" s="2" customFormat="1">
      <c r="A283" s="40"/>
      <c r="B283" s="41"/>
      <c r="C283" s="42"/>
      <c r="D283" s="219" t="s">
        <v>135</v>
      </c>
      <c r="E283" s="42"/>
      <c r="F283" s="220" t="s">
        <v>438</v>
      </c>
      <c r="G283" s="42"/>
      <c r="H283" s="42"/>
      <c r="I283" s="221"/>
      <c r="J283" s="42"/>
      <c r="K283" s="42"/>
      <c r="L283" s="46"/>
      <c r="M283" s="222"/>
      <c r="N283" s="223"/>
      <c r="O283" s="86"/>
      <c r="P283" s="86"/>
      <c r="Q283" s="86"/>
      <c r="R283" s="86"/>
      <c r="S283" s="86"/>
      <c r="T283" s="87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T283" s="19" t="s">
        <v>135</v>
      </c>
      <c r="AU283" s="19" t="s">
        <v>82</v>
      </c>
    </row>
    <row r="284" s="2" customFormat="1">
      <c r="A284" s="40"/>
      <c r="B284" s="41"/>
      <c r="C284" s="42"/>
      <c r="D284" s="224" t="s">
        <v>137</v>
      </c>
      <c r="E284" s="42"/>
      <c r="F284" s="225" t="s">
        <v>439</v>
      </c>
      <c r="G284" s="42"/>
      <c r="H284" s="42"/>
      <c r="I284" s="221"/>
      <c r="J284" s="42"/>
      <c r="K284" s="42"/>
      <c r="L284" s="46"/>
      <c r="M284" s="222"/>
      <c r="N284" s="223"/>
      <c r="O284" s="86"/>
      <c r="P284" s="86"/>
      <c r="Q284" s="86"/>
      <c r="R284" s="86"/>
      <c r="S284" s="86"/>
      <c r="T284" s="87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19" t="s">
        <v>137</v>
      </c>
      <c r="AU284" s="19" t="s">
        <v>82</v>
      </c>
    </row>
    <row r="285" s="2" customFormat="1" ht="16.5" customHeight="1">
      <c r="A285" s="40"/>
      <c r="B285" s="41"/>
      <c r="C285" s="258" t="s">
        <v>440</v>
      </c>
      <c r="D285" s="258" t="s">
        <v>385</v>
      </c>
      <c r="E285" s="259" t="s">
        <v>441</v>
      </c>
      <c r="F285" s="260" t="s">
        <v>442</v>
      </c>
      <c r="G285" s="261" t="s">
        <v>131</v>
      </c>
      <c r="H285" s="262">
        <v>34.560000000000002</v>
      </c>
      <c r="I285" s="263"/>
      <c r="J285" s="264">
        <f>ROUND(I285*H285,2)</f>
        <v>0</v>
      </c>
      <c r="K285" s="260" t="s">
        <v>132</v>
      </c>
      <c r="L285" s="265"/>
      <c r="M285" s="266" t="s">
        <v>19</v>
      </c>
      <c r="N285" s="267" t="s">
        <v>43</v>
      </c>
      <c r="O285" s="86"/>
      <c r="P285" s="215">
        <f>O285*H285</f>
        <v>0</v>
      </c>
      <c r="Q285" s="215">
        <v>0.037039999999999997</v>
      </c>
      <c r="R285" s="215">
        <f>Q285*H285</f>
        <v>1.2801023999999999</v>
      </c>
      <c r="S285" s="215">
        <v>0</v>
      </c>
      <c r="T285" s="216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7" t="s">
        <v>346</v>
      </c>
      <c r="AT285" s="217" t="s">
        <v>385</v>
      </c>
      <c r="AU285" s="217" t="s">
        <v>82</v>
      </c>
      <c r="AY285" s="19" t="s">
        <v>125</v>
      </c>
      <c r="BE285" s="218">
        <f>IF(N285="základní",J285,0)</f>
        <v>0</v>
      </c>
      <c r="BF285" s="218">
        <f>IF(N285="snížená",J285,0)</f>
        <v>0</v>
      </c>
      <c r="BG285" s="218">
        <f>IF(N285="zákl. přenesená",J285,0)</f>
        <v>0</v>
      </c>
      <c r="BH285" s="218">
        <f>IF(N285="sníž. přenesená",J285,0)</f>
        <v>0</v>
      </c>
      <c r="BI285" s="218">
        <f>IF(N285="nulová",J285,0)</f>
        <v>0</v>
      </c>
      <c r="BJ285" s="19" t="s">
        <v>80</v>
      </c>
      <c r="BK285" s="218">
        <f>ROUND(I285*H285,2)</f>
        <v>0</v>
      </c>
      <c r="BL285" s="19" t="s">
        <v>240</v>
      </c>
      <c r="BM285" s="217" t="s">
        <v>794</v>
      </c>
    </row>
    <row r="286" s="2" customFormat="1">
      <c r="A286" s="40"/>
      <c r="B286" s="41"/>
      <c r="C286" s="42"/>
      <c r="D286" s="219" t="s">
        <v>135</v>
      </c>
      <c r="E286" s="42"/>
      <c r="F286" s="220" t="s">
        <v>442</v>
      </c>
      <c r="G286" s="42"/>
      <c r="H286" s="42"/>
      <c r="I286" s="221"/>
      <c r="J286" s="42"/>
      <c r="K286" s="42"/>
      <c r="L286" s="46"/>
      <c r="M286" s="222"/>
      <c r="N286" s="223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9" t="s">
        <v>135</v>
      </c>
      <c r="AU286" s="19" t="s">
        <v>82</v>
      </c>
    </row>
    <row r="287" s="13" customFormat="1">
      <c r="A287" s="13"/>
      <c r="B287" s="226"/>
      <c r="C287" s="227"/>
      <c r="D287" s="219" t="s">
        <v>139</v>
      </c>
      <c r="E287" s="228" t="s">
        <v>19</v>
      </c>
      <c r="F287" s="229" t="s">
        <v>755</v>
      </c>
      <c r="G287" s="227"/>
      <c r="H287" s="230">
        <v>34.560000000000002</v>
      </c>
      <c r="I287" s="231"/>
      <c r="J287" s="227"/>
      <c r="K287" s="227"/>
      <c r="L287" s="232"/>
      <c r="M287" s="233"/>
      <c r="N287" s="234"/>
      <c r="O287" s="234"/>
      <c r="P287" s="234"/>
      <c r="Q287" s="234"/>
      <c r="R287" s="234"/>
      <c r="S287" s="234"/>
      <c r="T287" s="235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6" t="s">
        <v>139</v>
      </c>
      <c r="AU287" s="236" t="s">
        <v>82</v>
      </c>
      <c r="AV287" s="13" t="s">
        <v>82</v>
      </c>
      <c r="AW287" s="13" t="s">
        <v>33</v>
      </c>
      <c r="AX287" s="13" t="s">
        <v>72</v>
      </c>
      <c r="AY287" s="236" t="s">
        <v>125</v>
      </c>
    </row>
    <row r="288" s="14" customFormat="1">
      <c r="A288" s="14"/>
      <c r="B288" s="237"/>
      <c r="C288" s="238"/>
      <c r="D288" s="219" t="s">
        <v>139</v>
      </c>
      <c r="E288" s="239" t="s">
        <v>19</v>
      </c>
      <c r="F288" s="240" t="s">
        <v>155</v>
      </c>
      <c r="G288" s="238"/>
      <c r="H288" s="241">
        <v>34.560000000000002</v>
      </c>
      <c r="I288" s="242"/>
      <c r="J288" s="238"/>
      <c r="K288" s="238"/>
      <c r="L288" s="243"/>
      <c r="M288" s="244"/>
      <c r="N288" s="245"/>
      <c r="O288" s="245"/>
      <c r="P288" s="245"/>
      <c r="Q288" s="245"/>
      <c r="R288" s="245"/>
      <c r="S288" s="245"/>
      <c r="T288" s="246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47" t="s">
        <v>139</v>
      </c>
      <c r="AU288" s="247" t="s">
        <v>82</v>
      </c>
      <c r="AV288" s="14" t="s">
        <v>133</v>
      </c>
      <c r="AW288" s="14" t="s">
        <v>33</v>
      </c>
      <c r="AX288" s="14" t="s">
        <v>80</v>
      </c>
      <c r="AY288" s="247" t="s">
        <v>125</v>
      </c>
    </row>
    <row r="289" s="2" customFormat="1" ht="24.15" customHeight="1">
      <c r="A289" s="40"/>
      <c r="B289" s="41"/>
      <c r="C289" s="206" t="s">
        <v>444</v>
      </c>
      <c r="D289" s="206" t="s">
        <v>128</v>
      </c>
      <c r="E289" s="207" t="s">
        <v>445</v>
      </c>
      <c r="F289" s="208" t="s">
        <v>446</v>
      </c>
      <c r="G289" s="209" t="s">
        <v>150</v>
      </c>
      <c r="H289" s="210">
        <v>16</v>
      </c>
      <c r="I289" s="211"/>
      <c r="J289" s="212">
        <f>ROUND(I289*H289,2)</f>
        <v>0</v>
      </c>
      <c r="K289" s="208" t="s">
        <v>132</v>
      </c>
      <c r="L289" s="46"/>
      <c r="M289" s="213" t="s">
        <v>19</v>
      </c>
      <c r="N289" s="214" t="s">
        <v>43</v>
      </c>
      <c r="O289" s="86"/>
      <c r="P289" s="215">
        <f>O289*H289</f>
        <v>0</v>
      </c>
      <c r="Q289" s="215">
        <v>0</v>
      </c>
      <c r="R289" s="215">
        <f>Q289*H289</f>
        <v>0</v>
      </c>
      <c r="S289" s="215">
        <v>0.002</v>
      </c>
      <c r="T289" s="216">
        <f>S289*H289</f>
        <v>0.032000000000000001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17" t="s">
        <v>240</v>
      </c>
      <c r="AT289" s="217" t="s">
        <v>128</v>
      </c>
      <c r="AU289" s="217" t="s">
        <v>82</v>
      </c>
      <c r="AY289" s="19" t="s">
        <v>125</v>
      </c>
      <c r="BE289" s="218">
        <f>IF(N289="základní",J289,0)</f>
        <v>0</v>
      </c>
      <c r="BF289" s="218">
        <f>IF(N289="snížená",J289,0)</f>
        <v>0</v>
      </c>
      <c r="BG289" s="218">
        <f>IF(N289="zákl. přenesená",J289,0)</f>
        <v>0</v>
      </c>
      <c r="BH289" s="218">
        <f>IF(N289="sníž. přenesená",J289,0)</f>
        <v>0</v>
      </c>
      <c r="BI289" s="218">
        <f>IF(N289="nulová",J289,0)</f>
        <v>0</v>
      </c>
      <c r="BJ289" s="19" t="s">
        <v>80</v>
      </c>
      <c r="BK289" s="218">
        <f>ROUND(I289*H289,2)</f>
        <v>0</v>
      </c>
      <c r="BL289" s="19" t="s">
        <v>240</v>
      </c>
      <c r="BM289" s="217" t="s">
        <v>795</v>
      </c>
    </row>
    <row r="290" s="2" customFormat="1">
      <c r="A290" s="40"/>
      <c r="B290" s="41"/>
      <c r="C290" s="42"/>
      <c r="D290" s="219" t="s">
        <v>135</v>
      </c>
      <c r="E290" s="42"/>
      <c r="F290" s="220" t="s">
        <v>448</v>
      </c>
      <c r="G290" s="42"/>
      <c r="H290" s="42"/>
      <c r="I290" s="221"/>
      <c r="J290" s="42"/>
      <c r="K290" s="42"/>
      <c r="L290" s="46"/>
      <c r="M290" s="222"/>
      <c r="N290" s="223"/>
      <c r="O290" s="86"/>
      <c r="P290" s="86"/>
      <c r="Q290" s="86"/>
      <c r="R290" s="86"/>
      <c r="S290" s="86"/>
      <c r="T290" s="87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T290" s="19" t="s">
        <v>135</v>
      </c>
      <c r="AU290" s="19" t="s">
        <v>82</v>
      </c>
    </row>
    <row r="291" s="2" customFormat="1">
      <c r="A291" s="40"/>
      <c r="B291" s="41"/>
      <c r="C291" s="42"/>
      <c r="D291" s="224" t="s">
        <v>137</v>
      </c>
      <c r="E291" s="42"/>
      <c r="F291" s="225" t="s">
        <v>449</v>
      </c>
      <c r="G291" s="42"/>
      <c r="H291" s="42"/>
      <c r="I291" s="221"/>
      <c r="J291" s="42"/>
      <c r="K291" s="42"/>
      <c r="L291" s="46"/>
      <c r="M291" s="222"/>
      <c r="N291" s="223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137</v>
      </c>
      <c r="AU291" s="19" t="s">
        <v>82</v>
      </c>
    </row>
    <row r="292" s="2" customFormat="1" ht="24.15" customHeight="1">
      <c r="A292" s="40"/>
      <c r="B292" s="41"/>
      <c r="C292" s="206" t="s">
        <v>450</v>
      </c>
      <c r="D292" s="206" t="s">
        <v>128</v>
      </c>
      <c r="E292" s="207" t="s">
        <v>451</v>
      </c>
      <c r="F292" s="208" t="s">
        <v>452</v>
      </c>
      <c r="G292" s="209" t="s">
        <v>150</v>
      </c>
      <c r="H292" s="210">
        <v>24</v>
      </c>
      <c r="I292" s="211"/>
      <c r="J292" s="212">
        <f>ROUND(I292*H292,2)</f>
        <v>0</v>
      </c>
      <c r="K292" s="208" t="s">
        <v>132</v>
      </c>
      <c r="L292" s="46"/>
      <c r="M292" s="213" t="s">
        <v>19</v>
      </c>
      <c r="N292" s="214" t="s">
        <v>43</v>
      </c>
      <c r="O292" s="86"/>
      <c r="P292" s="215">
        <f>O292*H292</f>
        <v>0</v>
      </c>
      <c r="Q292" s="215">
        <v>0</v>
      </c>
      <c r="R292" s="215">
        <f>Q292*H292</f>
        <v>0</v>
      </c>
      <c r="S292" s="215">
        <v>0</v>
      </c>
      <c r="T292" s="216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17" t="s">
        <v>240</v>
      </c>
      <c r="AT292" s="217" t="s">
        <v>128</v>
      </c>
      <c r="AU292" s="217" t="s">
        <v>82</v>
      </c>
      <c r="AY292" s="19" t="s">
        <v>125</v>
      </c>
      <c r="BE292" s="218">
        <f>IF(N292="základní",J292,0)</f>
        <v>0</v>
      </c>
      <c r="BF292" s="218">
        <f>IF(N292="snížená",J292,0)</f>
        <v>0</v>
      </c>
      <c r="BG292" s="218">
        <f>IF(N292="zákl. přenesená",J292,0)</f>
        <v>0</v>
      </c>
      <c r="BH292" s="218">
        <f>IF(N292="sníž. přenesená",J292,0)</f>
        <v>0</v>
      </c>
      <c r="BI292" s="218">
        <f>IF(N292="nulová",J292,0)</f>
        <v>0</v>
      </c>
      <c r="BJ292" s="19" t="s">
        <v>80</v>
      </c>
      <c r="BK292" s="218">
        <f>ROUND(I292*H292,2)</f>
        <v>0</v>
      </c>
      <c r="BL292" s="19" t="s">
        <v>240</v>
      </c>
      <c r="BM292" s="217" t="s">
        <v>796</v>
      </c>
    </row>
    <row r="293" s="2" customFormat="1">
      <c r="A293" s="40"/>
      <c r="B293" s="41"/>
      <c r="C293" s="42"/>
      <c r="D293" s="219" t="s">
        <v>135</v>
      </c>
      <c r="E293" s="42"/>
      <c r="F293" s="220" t="s">
        <v>454</v>
      </c>
      <c r="G293" s="42"/>
      <c r="H293" s="42"/>
      <c r="I293" s="221"/>
      <c r="J293" s="42"/>
      <c r="K293" s="42"/>
      <c r="L293" s="46"/>
      <c r="M293" s="222"/>
      <c r="N293" s="223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135</v>
      </c>
      <c r="AU293" s="19" t="s">
        <v>82</v>
      </c>
    </row>
    <row r="294" s="2" customFormat="1">
      <c r="A294" s="40"/>
      <c r="B294" s="41"/>
      <c r="C294" s="42"/>
      <c r="D294" s="224" t="s">
        <v>137</v>
      </c>
      <c r="E294" s="42"/>
      <c r="F294" s="225" t="s">
        <v>455</v>
      </c>
      <c r="G294" s="42"/>
      <c r="H294" s="42"/>
      <c r="I294" s="221"/>
      <c r="J294" s="42"/>
      <c r="K294" s="42"/>
      <c r="L294" s="46"/>
      <c r="M294" s="222"/>
      <c r="N294" s="223"/>
      <c r="O294" s="86"/>
      <c r="P294" s="86"/>
      <c r="Q294" s="86"/>
      <c r="R294" s="86"/>
      <c r="S294" s="86"/>
      <c r="T294" s="87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T294" s="19" t="s">
        <v>137</v>
      </c>
      <c r="AU294" s="19" t="s">
        <v>82</v>
      </c>
    </row>
    <row r="295" s="13" customFormat="1">
      <c r="A295" s="13"/>
      <c r="B295" s="226"/>
      <c r="C295" s="227"/>
      <c r="D295" s="219" t="s">
        <v>139</v>
      </c>
      <c r="E295" s="228" t="s">
        <v>19</v>
      </c>
      <c r="F295" s="229" t="s">
        <v>726</v>
      </c>
      <c r="G295" s="227"/>
      <c r="H295" s="230">
        <v>24</v>
      </c>
      <c r="I295" s="231"/>
      <c r="J295" s="227"/>
      <c r="K295" s="227"/>
      <c r="L295" s="232"/>
      <c r="M295" s="233"/>
      <c r="N295" s="234"/>
      <c r="O295" s="234"/>
      <c r="P295" s="234"/>
      <c r="Q295" s="234"/>
      <c r="R295" s="234"/>
      <c r="S295" s="234"/>
      <c r="T295" s="235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6" t="s">
        <v>139</v>
      </c>
      <c r="AU295" s="236" t="s">
        <v>82</v>
      </c>
      <c r="AV295" s="13" t="s">
        <v>82</v>
      </c>
      <c r="AW295" s="13" t="s">
        <v>33</v>
      </c>
      <c r="AX295" s="13" t="s">
        <v>80</v>
      </c>
      <c r="AY295" s="236" t="s">
        <v>125</v>
      </c>
    </row>
    <row r="296" s="2" customFormat="1" ht="16.5" customHeight="1">
      <c r="A296" s="40"/>
      <c r="B296" s="41"/>
      <c r="C296" s="258" t="s">
        <v>456</v>
      </c>
      <c r="D296" s="258" t="s">
        <v>385</v>
      </c>
      <c r="E296" s="259" t="s">
        <v>457</v>
      </c>
      <c r="F296" s="260" t="s">
        <v>458</v>
      </c>
      <c r="G296" s="261" t="s">
        <v>150</v>
      </c>
      <c r="H296" s="262">
        <v>24</v>
      </c>
      <c r="I296" s="263"/>
      <c r="J296" s="264">
        <f>ROUND(I296*H296,2)</f>
        <v>0</v>
      </c>
      <c r="K296" s="260" t="s">
        <v>132</v>
      </c>
      <c r="L296" s="265"/>
      <c r="M296" s="266" t="s">
        <v>19</v>
      </c>
      <c r="N296" s="267" t="s">
        <v>43</v>
      </c>
      <c r="O296" s="86"/>
      <c r="P296" s="215">
        <f>O296*H296</f>
        <v>0</v>
      </c>
      <c r="Q296" s="215">
        <v>0.0015</v>
      </c>
      <c r="R296" s="215">
        <f>Q296*H296</f>
        <v>0.036000000000000004</v>
      </c>
      <c r="S296" s="215">
        <v>0</v>
      </c>
      <c r="T296" s="216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17" t="s">
        <v>346</v>
      </c>
      <c r="AT296" s="217" t="s">
        <v>385</v>
      </c>
      <c r="AU296" s="217" t="s">
        <v>82</v>
      </c>
      <c r="AY296" s="19" t="s">
        <v>125</v>
      </c>
      <c r="BE296" s="218">
        <f>IF(N296="základní",J296,0)</f>
        <v>0</v>
      </c>
      <c r="BF296" s="218">
        <f>IF(N296="snížená",J296,0)</f>
        <v>0</v>
      </c>
      <c r="BG296" s="218">
        <f>IF(N296="zákl. přenesená",J296,0)</f>
        <v>0</v>
      </c>
      <c r="BH296" s="218">
        <f>IF(N296="sníž. přenesená",J296,0)</f>
        <v>0</v>
      </c>
      <c r="BI296" s="218">
        <f>IF(N296="nulová",J296,0)</f>
        <v>0</v>
      </c>
      <c r="BJ296" s="19" t="s">
        <v>80</v>
      </c>
      <c r="BK296" s="218">
        <f>ROUND(I296*H296,2)</f>
        <v>0</v>
      </c>
      <c r="BL296" s="19" t="s">
        <v>240</v>
      </c>
      <c r="BM296" s="217" t="s">
        <v>797</v>
      </c>
    </row>
    <row r="297" s="2" customFormat="1">
      <c r="A297" s="40"/>
      <c r="B297" s="41"/>
      <c r="C297" s="42"/>
      <c r="D297" s="219" t="s">
        <v>135</v>
      </c>
      <c r="E297" s="42"/>
      <c r="F297" s="220" t="s">
        <v>458</v>
      </c>
      <c r="G297" s="42"/>
      <c r="H297" s="42"/>
      <c r="I297" s="221"/>
      <c r="J297" s="42"/>
      <c r="K297" s="42"/>
      <c r="L297" s="46"/>
      <c r="M297" s="222"/>
      <c r="N297" s="223"/>
      <c r="O297" s="86"/>
      <c r="P297" s="86"/>
      <c r="Q297" s="86"/>
      <c r="R297" s="86"/>
      <c r="S297" s="86"/>
      <c r="T297" s="87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9" t="s">
        <v>135</v>
      </c>
      <c r="AU297" s="19" t="s">
        <v>82</v>
      </c>
    </row>
    <row r="298" s="13" customFormat="1">
      <c r="A298" s="13"/>
      <c r="B298" s="226"/>
      <c r="C298" s="227"/>
      <c r="D298" s="219" t="s">
        <v>139</v>
      </c>
      <c r="E298" s="228" t="s">
        <v>19</v>
      </c>
      <c r="F298" s="229" t="s">
        <v>726</v>
      </c>
      <c r="G298" s="227"/>
      <c r="H298" s="230">
        <v>24</v>
      </c>
      <c r="I298" s="231"/>
      <c r="J298" s="227"/>
      <c r="K298" s="227"/>
      <c r="L298" s="232"/>
      <c r="M298" s="233"/>
      <c r="N298" s="234"/>
      <c r="O298" s="234"/>
      <c r="P298" s="234"/>
      <c r="Q298" s="234"/>
      <c r="R298" s="234"/>
      <c r="S298" s="234"/>
      <c r="T298" s="235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6" t="s">
        <v>139</v>
      </c>
      <c r="AU298" s="236" t="s">
        <v>82</v>
      </c>
      <c r="AV298" s="13" t="s">
        <v>82</v>
      </c>
      <c r="AW298" s="13" t="s">
        <v>33</v>
      </c>
      <c r="AX298" s="13" t="s">
        <v>72</v>
      </c>
      <c r="AY298" s="236" t="s">
        <v>125</v>
      </c>
    </row>
    <row r="299" s="14" customFormat="1">
      <c r="A299" s="14"/>
      <c r="B299" s="237"/>
      <c r="C299" s="238"/>
      <c r="D299" s="219" t="s">
        <v>139</v>
      </c>
      <c r="E299" s="239" t="s">
        <v>19</v>
      </c>
      <c r="F299" s="240" t="s">
        <v>155</v>
      </c>
      <c r="G299" s="238"/>
      <c r="H299" s="241">
        <v>24</v>
      </c>
      <c r="I299" s="242"/>
      <c r="J299" s="238"/>
      <c r="K299" s="238"/>
      <c r="L299" s="243"/>
      <c r="M299" s="244"/>
      <c r="N299" s="245"/>
      <c r="O299" s="245"/>
      <c r="P299" s="245"/>
      <c r="Q299" s="245"/>
      <c r="R299" s="245"/>
      <c r="S299" s="245"/>
      <c r="T299" s="246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47" t="s">
        <v>139</v>
      </c>
      <c r="AU299" s="247" t="s">
        <v>82</v>
      </c>
      <c r="AV299" s="14" t="s">
        <v>133</v>
      </c>
      <c r="AW299" s="14" t="s">
        <v>33</v>
      </c>
      <c r="AX299" s="14" t="s">
        <v>80</v>
      </c>
      <c r="AY299" s="247" t="s">
        <v>125</v>
      </c>
    </row>
    <row r="300" s="2" customFormat="1" ht="16.5" customHeight="1">
      <c r="A300" s="40"/>
      <c r="B300" s="41"/>
      <c r="C300" s="258" t="s">
        <v>460</v>
      </c>
      <c r="D300" s="258" t="s">
        <v>385</v>
      </c>
      <c r="E300" s="259" t="s">
        <v>461</v>
      </c>
      <c r="F300" s="260" t="s">
        <v>462</v>
      </c>
      <c r="G300" s="261" t="s">
        <v>463</v>
      </c>
      <c r="H300" s="262">
        <v>16</v>
      </c>
      <c r="I300" s="263"/>
      <c r="J300" s="264">
        <f>ROUND(I300*H300,2)</f>
        <v>0</v>
      </c>
      <c r="K300" s="260" t="s">
        <v>132</v>
      </c>
      <c r="L300" s="265"/>
      <c r="M300" s="266" t="s">
        <v>19</v>
      </c>
      <c r="N300" s="267" t="s">
        <v>43</v>
      </c>
      <c r="O300" s="86"/>
      <c r="P300" s="215">
        <f>O300*H300</f>
        <v>0</v>
      </c>
      <c r="Q300" s="215">
        <v>0.00020000000000000001</v>
      </c>
      <c r="R300" s="215">
        <f>Q300*H300</f>
        <v>0.0032000000000000002</v>
      </c>
      <c r="S300" s="215">
        <v>0</v>
      </c>
      <c r="T300" s="216">
        <f>S300*H300</f>
        <v>0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17" t="s">
        <v>346</v>
      </c>
      <c r="AT300" s="217" t="s">
        <v>385</v>
      </c>
      <c r="AU300" s="217" t="s">
        <v>82</v>
      </c>
      <c r="AY300" s="19" t="s">
        <v>125</v>
      </c>
      <c r="BE300" s="218">
        <f>IF(N300="základní",J300,0)</f>
        <v>0</v>
      </c>
      <c r="BF300" s="218">
        <f>IF(N300="snížená",J300,0)</f>
        <v>0</v>
      </c>
      <c r="BG300" s="218">
        <f>IF(N300="zákl. přenesená",J300,0)</f>
        <v>0</v>
      </c>
      <c r="BH300" s="218">
        <f>IF(N300="sníž. přenesená",J300,0)</f>
        <v>0</v>
      </c>
      <c r="BI300" s="218">
        <f>IF(N300="nulová",J300,0)</f>
        <v>0</v>
      </c>
      <c r="BJ300" s="19" t="s">
        <v>80</v>
      </c>
      <c r="BK300" s="218">
        <f>ROUND(I300*H300,2)</f>
        <v>0</v>
      </c>
      <c r="BL300" s="19" t="s">
        <v>240</v>
      </c>
      <c r="BM300" s="217" t="s">
        <v>798</v>
      </c>
    </row>
    <row r="301" s="2" customFormat="1">
      <c r="A301" s="40"/>
      <c r="B301" s="41"/>
      <c r="C301" s="42"/>
      <c r="D301" s="219" t="s">
        <v>135</v>
      </c>
      <c r="E301" s="42"/>
      <c r="F301" s="220" t="s">
        <v>462</v>
      </c>
      <c r="G301" s="42"/>
      <c r="H301" s="42"/>
      <c r="I301" s="221"/>
      <c r="J301" s="42"/>
      <c r="K301" s="42"/>
      <c r="L301" s="46"/>
      <c r="M301" s="222"/>
      <c r="N301" s="223"/>
      <c r="O301" s="86"/>
      <c r="P301" s="86"/>
      <c r="Q301" s="86"/>
      <c r="R301" s="86"/>
      <c r="S301" s="86"/>
      <c r="T301" s="87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T301" s="19" t="s">
        <v>135</v>
      </c>
      <c r="AU301" s="19" t="s">
        <v>82</v>
      </c>
    </row>
    <row r="302" s="2" customFormat="1" ht="24.15" customHeight="1">
      <c r="A302" s="40"/>
      <c r="B302" s="41"/>
      <c r="C302" s="206" t="s">
        <v>465</v>
      </c>
      <c r="D302" s="206" t="s">
        <v>128</v>
      </c>
      <c r="E302" s="207" t="s">
        <v>466</v>
      </c>
      <c r="F302" s="208" t="s">
        <v>467</v>
      </c>
      <c r="G302" s="209" t="s">
        <v>224</v>
      </c>
      <c r="H302" s="210">
        <v>16</v>
      </c>
      <c r="I302" s="211"/>
      <c r="J302" s="212">
        <f>ROUND(I302*H302,2)</f>
        <v>0</v>
      </c>
      <c r="K302" s="208" t="s">
        <v>132</v>
      </c>
      <c r="L302" s="46"/>
      <c r="M302" s="213" t="s">
        <v>19</v>
      </c>
      <c r="N302" s="214" t="s">
        <v>43</v>
      </c>
      <c r="O302" s="86"/>
      <c r="P302" s="215">
        <f>O302*H302</f>
        <v>0</v>
      </c>
      <c r="Q302" s="215">
        <v>0</v>
      </c>
      <c r="R302" s="215">
        <f>Q302*H302</f>
        <v>0</v>
      </c>
      <c r="S302" s="215">
        <v>0</v>
      </c>
      <c r="T302" s="216">
        <f>S302*H302</f>
        <v>0</v>
      </c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R302" s="217" t="s">
        <v>240</v>
      </c>
      <c r="AT302" s="217" t="s">
        <v>128</v>
      </c>
      <c r="AU302" s="217" t="s">
        <v>82</v>
      </c>
      <c r="AY302" s="19" t="s">
        <v>125</v>
      </c>
      <c r="BE302" s="218">
        <f>IF(N302="základní",J302,0)</f>
        <v>0</v>
      </c>
      <c r="BF302" s="218">
        <f>IF(N302="snížená",J302,0)</f>
        <v>0</v>
      </c>
      <c r="BG302" s="218">
        <f>IF(N302="zákl. přenesená",J302,0)</f>
        <v>0</v>
      </c>
      <c r="BH302" s="218">
        <f>IF(N302="sníž. přenesená",J302,0)</f>
        <v>0</v>
      </c>
      <c r="BI302" s="218">
        <f>IF(N302="nulová",J302,0)</f>
        <v>0</v>
      </c>
      <c r="BJ302" s="19" t="s">
        <v>80</v>
      </c>
      <c r="BK302" s="218">
        <f>ROUND(I302*H302,2)</f>
        <v>0</v>
      </c>
      <c r="BL302" s="19" t="s">
        <v>240</v>
      </c>
      <c r="BM302" s="217" t="s">
        <v>799</v>
      </c>
    </row>
    <row r="303" s="2" customFormat="1">
      <c r="A303" s="40"/>
      <c r="B303" s="41"/>
      <c r="C303" s="42"/>
      <c r="D303" s="219" t="s">
        <v>135</v>
      </c>
      <c r="E303" s="42"/>
      <c r="F303" s="220" t="s">
        <v>469</v>
      </c>
      <c r="G303" s="42"/>
      <c r="H303" s="42"/>
      <c r="I303" s="221"/>
      <c r="J303" s="42"/>
      <c r="K303" s="42"/>
      <c r="L303" s="46"/>
      <c r="M303" s="222"/>
      <c r="N303" s="223"/>
      <c r="O303" s="86"/>
      <c r="P303" s="86"/>
      <c r="Q303" s="86"/>
      <c r="R303" s="86"/>
      <c r="S303" s="86"/>
      <c r="T303" s="87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T303" s="19" t="s">
        <v>135</v>
      </c>
      <c r="AU303" s="19" t="s">
        <v>82</v>
      </c>
    </row>
    <row r="304" s="2" customFormat="1">
      <c r="A304" s="40"/>
      <c r="B304" s="41"/>
      <c r="C304" s="42"/>
      <c r="D304" s="224" t="s">
        <v>137</v>
      </c>
      <c r="E304" s="42"/>
      <c r="F304" s="225" t="s">
        <v>470</v>
      </c>
      <c r="G304" s="42"/>
      <c r="H304" s="42"/>
      <c r="I304" s="221"/>
      <c r="J304" s="42"/>
      <c r="K304" s="42"/>
      <c r="L304" s="46"/>
      <c r="M304" s="222"/>
      <c r="N304" s="223"/>
      <c r="O304" s="86"/>
      <c r="P304" s="86"/>
      <c r="Q304" s="86"/>
      <c r="R304" s="86"/>
      <c r="S304" s="86"/>
      <c r="T304" s="87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T304" s="19" t="s">
        <v>137</v>
      </c>
      <c r="AU304" s="19" t="s">
        <v>82</v>
      </c>
    </row>
    <row r="305" s="15" customFormat="1">
      <c r="A305" s="15"/>
      <c r="B305" s="248"/>
      <c r="C305" s="249"/>
      <c r="D305" s="219" t="s">
        <v>139</v>
      </c>
      <c r="E305" s="250" t="s">
        <v>19</v>
      </c>
      <c r="F305" s="251" t="s">
        <v>471</v>
      </c>
      <c r="G305" s="249"/>
      <c r="H305" s="250" t="s">
        <v>19</v>
      </c>
      <c r="I305" s="252"/>
      <c r="J305" s="249"/>
      <c r="K305" s="249"/>
      <c r="L305" s="253"/>
      <c r="M305" s="254"/>
      <c r="N305" s="255"/>
      <c r="O305" s="255"/>
      <c r="P305" s="255"/>
      <c r="Q305" s="255"/>
      <c r="R305" s="255"/>
      <c r="S305" s="255"/>
      <c r="T305" s="256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T305" s="257" t="s">
        <v>139</v>
      </c>
      <c r="AU305" s="257" t="s">
        <v>82</v>
      </c>
      <c r="AV305" s="15" t="s">
        <v>80</v>
      </c>
      <c r="AW305" s="15" t="s">
        <v>33</v>
      </c>
      <c r="AX305" s="15" t="s">
        <v>72</v>
      </c>
      <c r="AY305" s="257" t="s">
        <v>125</v>
      </c>
    </row>
    <row r="306" s="13" customFormat="1">
      <c r="A306" s="13"/>
      <c r="B306" s="226"/>
      <c r="C306" s="227"/>
      <c r="D306" s="219" t="s">
        <v>139</v>
      </c>
      <c r="E306" s="228" t="s">
        <v>19</v>
      </c>
      <c r="F306" s="229" t="s">
        <v>240</v>
      </c>
      <c r="G306" s="227"/>
      <c r="H306" s="230">
        <v>16</v>
      </c>
      <c r="I306" s="231"/>
      <c r="J306" s="227"/>
      <c r="K306" s="227"/>
      <c r="L306" s="232"/>
      <c r="M306" s="233"/>
      <c r="N306" s="234"/>
      <c r="O306" s="234"/>
      <c r="P306" s="234"/>
      <c r="Q306" s="234"/>
      <c r="R306" s="234"/>
      <c r="S306" s="234"/>
      <c r="T306" s="235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6" t="s">
        <v>139</v>
      </c>
      <c r="AU306" s="236" t="s">
        <v>82</v>
      </c>
      <c r="AV306" s="13" t="s">
        <v>82</v>
      </c>
      <c r="AW306" s="13" t="s">
        <v>33</v>
      </c>
      <c r="AX306" s="13" t="s">
        <v>80</v>
      </c>
      <c r="AY306" s="236" t="s">
        <v>125</v>
      </c>
    </row>
    <row r="307" s="2" customFormat="1" ht="16.5" customHeight="1">
      <c r="A307" s="40"/>
      <c r="B307" s="41"/>
      <c r="C307" s="258" t="s">
        <v>472</v>
      </c>
      <c r="D307" s="258" t="s">
        <v>385</v>
      </c>
      <c r="E307" s="259" t="s">
        <v>473</v>
      </c>
      <c r="F307" s="260" t="s">
        <v>474</v>
      </c>
      <c r="G307" s="261" t="s">
        <v>224</v>
      </c>
      <c r="H307" s="262">
        <v>16</v>
      </c>
      <c r="I307" s="263"/>
      <c r="J307" s="264">
        <f>ROUND(I307*H307,2)</f>
        <v>0</v>
      </c>
      <c r="K307" s="260" t="s">
        <v>165</v>
      </c>
      <c r="L307" s="265"/>
      <c r="M307" s="266" t="s">
        <v>19</v>
      </c>
      <c r="N307" s="267" t="s">
        <v>43</v>
      </c>
      <c r="O307" s="86"/>
      <c r="P307" s="215">
        <f>O307*H307</f>
        <v>0</v>
      </c>
      <c r="Q307" s="215">
        <v>0.0020799999999999998</v>
      </c>
      <c r="R307" s="215">
        <f>Q307*H307</f>
        <v>0.033279999999999997</v>
      </c>
      <c r="S307" s="215">
        <v>0</v>
      </c>
      <c r="T307" s="216">
        <f>S307*H307</f>
        <v>0</v>
      </c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R307" s="217" t="s">
        <v>346</v>
      </c>
      <c r="AT307" s="217" t="s">
        <v>385</v>
      </c>
      <c r="AU307" s="217" t="s">
        <v>82</v>
      </c>
      <c r="AY307" s="19" t="s">
        <v>125</v>
      </c>
      <c r="BE307" s="218">
        <f>IF(N307="základní",J307,0)</f>
        <v>0</v>
      </c>
      <c r="BF307" s="218">
        <f>IF(N307="snížená",J307,0)</f>
        <v>0</v>
      </c>
      <c r="BG307" s="218">
        <f>IF(N307="zákl. přenesená",J307,0)</f>
        <v>0</v>
      </c>
      <c r="BH307" s="218">
        <f>IF(N307="sníž. přenesená",J307,0)</f>
        <v>0</v>
      </c>
      <c r="BI307" s="218">
        <f>IF(N307="nulová",J307,0)</f>
        <v>0</v>
      </c>
      <c r="BJ307" s="19" t="s">
        <v>80</v>
      </c>
      <c r="BK307" s="218">
        <f>ROUND(I307*H307,2)</f>
        <v>0</v>
      </c>
      <c r="BL307" s="19" t="s">
        <v>240</v>
      </c>
      <c r="BM307" s="217" t="s">
        <v>800</v>
      </c>
    </row>
    <row r="308" s="2" customFormat="1">
      <c r="A308" s="40"/>
      <c r="B308" s="41"/>
      <c r="C308" s="42"/>
      <c r="D308" s="219" t="s">
        <v>135</v>
      </c>
      <c r="E308" s="42"/>
      <c r="F308" s="220" t="s">
        <v>474</v>
      </c>
      <c r="G308" s="42"/>
      <c r="H308" s="42"/>
      <c r="I308" s="221"/>
      <c r="J308" s="42"/>
      <c r="K308" s="42"/>
      <c r="L308" s="46"/>
      <c r="M308" s="222"/>
      <c r="N308" s="223"/>
      <c r="O308" s="86"/>
      <c r="P308" s="86"/>
      <c r="Q308" s="86"/>
      <c r="R308" s="86"/>
      <c r="S308" s="86"/>
      <c r="T308" s="87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T308" s="19" t="s">
        <v>135</v>
      </c>
      <c r="AU308" s="19" t="s">
        <v>82</v>
      </c>
    </row>
    <row r="309" s="2" customFormat="1" ht="24.15" customHeight="1">
      <c r="A309" s="40"/>
      <c r="B309" s="41"/>
      <c r="C309" s="206" t="s">
        <v>476</v>
      </c>
      <c r="D309" s="206" t="s">
        <v>128</v>
      </c>
      <c r="E309" s="207" t="s">
        <v>477</v>
      </c>
      <c r="F309" s="208" t="s">
        <v>478</v>
      </c>
      <c r="G309" s="209" t="s">
        <v>310</v>
      </c>
      <c r="H309" s="210">
        <v>2.7650000000000001</v>
      </c>
      <c r="I309" s="211"/>
      <c r="J309" s="212">
        <f>ROUND(I309*H309,2)</f>
        <v>0</v>
      </c>
      <c r="K309" s="208" t="s">
        <v>132</v>
      </c>
      <c r="L309" s="46"/>
      <c r="M309" s="213" t="s">
        <v>19</v>
      </c>
      <c r="N309" s="214" t="s">
        <v>43</v>
      </c>
      <c r="O309" s="86"/>
      <c r="P309" s="215">
        <f>O309*H309</f>
        <v>0</v>
      </c>
      <c r="Q309" s="215">
        <v>0</v>
      </c>
      <c r="R309" s="215">
        <f>Q309*H309</f>
        <v>0</v>
      </c>
      <c r="S309" s="215">
        <v>0</v>
      </c>
      <c r="T309" s="216">
        <f>S309*H309</f>
        <v>0</v>
      </c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R309" s="217" t="s">
        <v>240</v>
      </c>
      <c r="AT309" s="217" t="s">
        <v>128</v>
      </c>
      <c r="AU309" s="217" t="s">
        <v>82</v>
      </c>
      <c r="AY309" s="19" t="s">
        <v>125</v>
      </c>
      <c r="BE309" s="218">
        <f>IF(N309="základní",J309,0)</f>
        <v>0</v>
      </c>
      <c r="BF309" s="218">
        <f>IF(N309="snížená",J309,0)</f>
        <v>0</v>
      </c>
      <c r="BG309" s="218">
        <f>IF(N309="zákl. přenesená",J309,0)</f>
        <v>0</v>
      </c>
      <c r="BH309" s="218">
        <f>IF(N309="sníž. přenesená",J309,0)</f>
        <v>0</v>
      </c>
      <c r="BI309" s="218">
        <f>IF(N309="nulová",J309,0)</f>
        <v>0</v>
      </c>
      <c r="BJ309" s="19" t="s">
        <v>80</v>
      </c>
      <c r="BK309" s="218">
        <f>ROUND(I309*H309,2)</f>
        <v>0</v>
      </c>
      <c r="BL309" s="19" t="s">
        <v>240</v>
      </c>
      <c r="BM309" s="217" t="s">
        <v>801</v>
      </c>
    </row>
    <row r="310" s="2" customFormat="1">
      <c r="A310" s="40"/>
      <c r="B310" s="41"/>
      <c r="C310" s="42"/>
      <c r="D310" s="219" t="s">
        <v>135</v>
      </c>
      <c r="E310" s="42"/>
      <c r="F310" s="220" t="s">
        <v>480</v>
      </c>
      <c r="G310" s="42"/>
      <c r="H310" s="42"/>
      <c r="I310" s="221"/>
      <c r="J310" s="42"/>
      <c r="K310" s="42"/>
      <c r="L310" s="46"/>
      <c r="M310" s="222"/>
      <c r="N310" s="223"/>
      <c r="O310" s="86"/>
      <c r="P310" s="86"/>
      <c r="Q310" s="86"/>
      <c r="R310" s="86"/>
      <c r="S310" s="86"/>
      <c r="T310" s="87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T310" s="19" t="s">
        <v>135</v>
      </c>
      <c r="AU310" s="19" t="s">
        <v>82</v>
      </c>
    </row>
    <row r="311" s="2" customFormat="1">
      <c r="A311" s="40"/>
      <c r="B311" s="41"/>
      <c r="C311" s="42"/>
      <c r="D311" s="224" t="s">
        <v>137</v>
      </c>
      <c r="E311" s="42"/>
      <c r="F311" s="225" t="s">
        <v>481</v>
      </c>
      <c r="G311" s="42"/>
      <c r="H311" s="42"/>
      <c r="I311" s="221"/>
      <c r="J311" s="42"/>
      <c r="K311" s="42"/>
      <c r="L311" s="46"/>
      <c r="M311" s="222"/>
      <c r="N311" s="223"/>
      <c r="O311" s="86"/>
      <c r="P311" s="86"/>
      <c r="Q311" s="86"/>
      <c r="R311" s="86"/>
      <c r="S311" s="86"/>
      <c r="T311" s="87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T311" s="19" t="s">
        <v>137</v>
      </c>
      <c r="AU311" s="19" t="s">
        <v>82</v>
      </c>
    </row>
    <row r="312" s="2" customFormat="1" ht="33" customHeight="1">
      <c r="A312" s="40"/>
      <c r="B312" s="41"/>
      <c r="C312" s="206" t="s">
        <v>482</v>
      </c>
      <c r="D312" s="206" t="s">
        <v>128</v>
      </c>
      <c r="E312" s="207" t="s">
        <v>483</v>
      </c>
      <c r="F312" s="208" t="s">
        <v>484</v>
      </c>
      <c r="G312" s="209" t="s">
        <v>310</v>
      </c>
      <c r="H312" s="210">
        <v>2.7650000000000001</v>
      </c>
      <c r="I312" s="211"/>
      <c r="J312" s="212">
        <f>ROUND(I312*H312,2)</f>
        <v>0</v>
      </c>
      <c r="K312" s="208" t="s">
        <v>132</v>
      </c>
      <c r="L312" s="46"/>
      <c r="M312" s="213" t="s">
        <v>19</v>
      </c>
      <c r="N312" s="214" t="s">
        <v>43</v>
      </c>
      <c r="O312" s="86"/>
      <c r="P312" s="215">
        <f>O312*H312</f>
        <v>0</v>
      </c>
      <c r="Q312" s="215">
        <v>0</v>
      </c>
      <c r="R312" s="215">
        <f>Q312*H312</f>
        <v>0</v>
      </c>
      <c r="S312" s="215">
        <v>0</v>
      </c>
      <c r="T312" s="216">
        <f>S312*H312</f>
        <v>0</v>
      </c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R312" s="217" t="s">
        <v>240</v>
      </c>
      <c r="AT312" s="217" t="s">
        <v>128</v>
      </c>
      <c r="AU312" s="217" t="s">
        <v>82</v>
      </c>
      <c r="AY312" s="19" t="s">
        <v>125</v>
      </c>
      <c r="BE312" s="218">
        <f>IF(N312="základní",J312,0)</f>
        <v>0</v>
      </c>
      <c r="BF312" s="218">
        <f>IF(N312="snížená",J312,0)</f>
        <v>0</v>
      </c>
      <c r="BG312" s="218">
        <f>IF(N312="zákl. přenesená",J312,0)</f>
        <v>0</v>
      </c>
      <c r="BH312" s="218">
        <f>IF(N312="sníž. přenesená",J312,0)</f>
        <v>0</v>
      </c>
      <c r="BI312" s="218">
        <f>IF(N312="nulová",J312,0)</f>
        <v>0</v>
      </c>
      <c r="BJ312" s="19" t="s">
        <v>80</v>
      </c>
      <c r="BK312" s="218">
        <f>ROUND(I312*H312,2)</f>
        <v>0</v>
      </c>
      <c r="BL312" s="19" t="s">
        <v>240</v>
      </c>
      <c r="BM312" s="217" t="s">
        <v>802</v>
      </c>
    </row>
    <row r="313" s="2" customFormat="1">
      <c r="A313" s="40"/>
      <c r="B313" s="41"/>
      <c r="C313" s="42"/>
      <c r="D313" s="219" t="s">
        <v>135</v>
      </c>
      <c r="E313" s="42"/>
      <c r="F313" s="220" t="s">
        <v>486</v>
      </c>
      <c r="G313" s="42"/>
      <c r="H313" s="42"/>
      <c r="I313" s="221"/>
      <c r="J313" s="42"/>
      <c r="K313" s="42"/>
      <c r="L313" s="46"/>
      <c r="M313" s="222"/>
      <c r="N313" s="223"/>
      <c r="O313" s="86"/>
      <c r="P313" s="86"/>
      <c r="Q313" s="86"/>
      <c r="R313" s="86"/>
      <c r="S313" s="86"/>
      <c r="T313" s="87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T313" s="19" t="s">
        <v>135</v>
      </c>
      <c r="AU313" s="19" t="s">
        <v>82</v>
      </c>
    </row>
    <row r="314" s="2" customFormat="1">
      <c r="A314" s="40"/>
      <c r="B314" s="41"/>
      <c r="C314" s="42"/>
      <c r="D314" s="224" t="s">
        <v>137</v>
      </c>
      <c r="E314" s="42"/>
      <c r="F314" s="225" t="s">
        <v>487</v>
      </c>
      <c r="G314" s="42"/>
      <c r="H314" s="42"/>
      <c r="I314" s="221"/>
      <c r="J314" s="42"/>
      <c r="K314" s="42"/>
      <c r="L314" s="46"/>
      <c r="M314" s="222"/>
      <c r="N314" s="223"/>
      <c r="O314" s="86"/>
      <c r="P314" s="86"/>
      <c r="Q314" s="86"/>
      <c r="R314" s="86"/>
      <c r="S314" s="86"/>
      <c r="T314" s="87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T314" s="19" t="s">
        <v>137</v>
      </c>
      <c r="AU314" s="19" t="s">
        <v>82</v>
      </c>
    </row>
    <row r="315" s="12" customFormat="1" ht="22.8" customHeight="1">
      <c r="A315" s="12"/>
      <c r="B315" s="190"/>
      <c r="C315" s="191"/>
      <c r="D315" s="192" t="s">
        <v>71</v>
      </c>
      <c r="E315" s="204" t="s">
        <v>488</v>
      </c>
      <c r="F315" s="204" t="s">
        <v>489</v>
      </c>
      <c r="G315" s="191"/>
      <c r="H315" s="191"/>
      <c r="I315" s="194"/>
      <c r="J315" s="205">
        <f>BK315</f>
        <v>0</v>
      </c>
      <c r="K315" s="191"/>
      <c r="L315" s="196"/>
      <c r="M315" s="197"/>
      <c r="N315" s="198"/>
      <c r="O315" s="198"/>
      <c r="P315" s="199">
        <f>SUM(P316:P345)</f>
        <v>0</v>
      </c>
      <c r="Q315" s="198"/>
      <c r="R315" s="199">
        <f>SUM(R316:R345)</f>
        <v>0.066047999999999996</v>
      </c>
      <c r="S315" s="198"/>
      <c r="T315" s="200">
        <f>SUM(T316:T345)</f>
        <v>1.6000000000000001</v>
      </c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R315" s="201" t="s">
        <v>82</v>
      </c>
      <c r="AT315" s="202" t="s">
        <v>71</v>
      </c>
      <c r="AU315" s="202" t="s">
        <v>80</v>
      </c>
      <c r="AY315" s="201" t="s">
        <v>125</v>
      </c>
      <c r="BK315" s="203">
        <f>SUM(BK316:BK345)</f>
        <v>0</v>
      </c>
    </row>
    <row r="316" s="2" customFormat="1" ht="24.15" customHeight="1">
      <c r="A316" s="40"/>
      <c r="B316" s="41"/>
      <c r="C316" s="206" t="s">
        <v>490</v>
      </c>
      <c r="D316" s="206" t="s">
        <v>128</v>
      </c>
      <c r="E316" s="207" t="s">
        <v>491</v>
      </c>
      <c r="F316" s="208" t="s">
        <v>492</v>
      </c>
      <c r="G316" s="209" t="s">
        <v>150</v>
      </c>
      <c r="H316" s="210">
        <v>64</v>
      </c>
      <c r="I316" s="211"/>
      <c r="J316" s="212">
        <f>ROUND(I316*H316,2)</f>
        <v>0</v>
      </c>
      <c r="K316" s="208" t="s">
        <v>132</v>
      </c>
      <c r="L316" s="46"/>
      <c r="M316" s="213" t="s">
        <v>19</v>
      </c>
      <c r="N316" s="214" t="s">
        <v>43</v>
      </c>
      <c r="O316" s="86"/>
      <c r="P316" s="215">
        <f>O316*H316</f>
        <v>0</v>
      </c>
      <c r="Q316" s="215">
        <v>0</v>
      </c>
      <c r="R316" s="215">
        <f>Q316*H316</f>
        <v>0</v>
      </c>
      <c r="S316" s="215">
        <v>0.025000000000000001</v>
      </c>
      <c r="T316" s="216">
        <f>S316*H316</f>
        <v>1.6000000000000001</v>
      </c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R316" s="217" t="s">
        <v>240</v>
      </c>
      <c r="AT316" s="217" t="s">
        <v>128</v>
      </c>
      <c r="AU316" s="217" t="s">
        <v>82</v>
      </c>
      <c r="AY316" s="19" t="s">
        <v>125</v>
      </c>
      <c r="BE316" s="218">
        <f>IF(N316="základní",J316,0)</f>
        <v>0</v>
      </c>
      <c r="BF316" s="218">
        <f>IF(N316="snížená",J316,0)</f>
        <v>0</v>
      </c>
      <c r="BG316" s="218">
        <f>IF(N316="zákl. přenesená",J316,0)</f>
        <v>0</v>
      </c>
      <c r="BH316" s="218">
        <f>IF(N316="sníž. přenesená",J316,0)</f>
        <v>0</v>
      </c>
      <c r="BI316" s="218">
        <f>IF(N316="nulová",J316,0)</f>
        <v>0</v>
      </c>
      <c r="BJ316" s="19" t="s">
        <v>80</v>
      </c>
      <c r="BK316" s="218">
        <f>ROUND(I316*H316,2)</f>
        <v>0</v>
      </c>
      <c r="BL316" s="19" t="s">
        <v>240</v>
      </c>
      <c r="BM316" s="217" t="s">
        <v>803</v>
      </c>
    </row>
    <row r="317" s="2" customFormat="1">
      <c r="A317" s="40"/>
      <c r="B317" s="41"/>
      <c r="C317" s="42"/>
      <c r="D317" s="219" t="s">
        <v>135</v>
      </c>
      <c r="E317" s="42"/>
      <c r="F317" s="220" t="s">
        <v>494</v>
      </c>
      <c r="G317" s="42"/>
      <c r="H317" s="42"/>
      <c r="I317" s="221"/>
      <c r="J317" s="42"/>
      <c r="K317" s="42"/>
      <c r="L317" s="46"/>
      <c r="M317" s="222"/>
      <c r="N317" s="223"/>
      <c r="O317" s="86"/>
      <c r="P317" s="86"/>
      <c r="Q317" s="86"/>
      <c r="R317" s="86"/>
      <c r="S317" s="86"/>
      <c r="T317" s="87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T317" s="19" t="s">
        <v>135</v>
      </c>
      <c r="AU317" s="19" t="s">
        <v>82</v>
      </c>
    </row>
    <row r="318" s="2" customFormat="1">
      <c r="A318" s="40"/>
      <c r="B318" s="41"/>
      <c r="C318" s="42"/>
      <c r="D318" s="224" t="s">
        <v>137</v>
      </c>
      <c r="E318" s="42"/>
      <c r="F318" s="225" t="s">
        <v>495</v>
      </c>
      <c r="G318" s="42"/>
      <c r="H318" s="42"/>
      <c r="I318" s="221"/>
      <c r="J318" s="42"/>
      <c r="K318" s="42"/>
      <c r="L318" s="46"/>
      <c r="M318" s="222"/>
      <c r="N318" s="223"/>
      <c r="O318" s="86"/>
      <c r="P318" s="86"/>
      <c r="Q318" s="86"/>
      <c r="R318" s="86"/>
      <c r="S318" s="86"/>
      <c r="T318" s="87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T318" s="19" t="s">
        <v>137</v>
      </c>
      <c r="AU318" s="19" t="s">
        <v>82</v>
      </c>
    </row>
    <row r="319" s="13" customFormat="1">
      <c r="A319" s="13"/>
      <c r="B319" s="226"/>
      <c r="C319" s="227"/>
      <c r="D319" s="219" t="s">
        <v>139</v>
      </c>
      <c r="E319" s="228" t="s">
        <v>19</v>
      </c>
      <c r="F319" s="229" t="s">
        <v>781</v>
      </c>
      <c r="G319" s="227"/>
      <c r="H319" s="230">
        <v>64</v>
      </c>
      <c r="I319" s="231"/>
      <c r="J319" s="227"/>
      <c r="K319" s="227"/>
      <c r="L319" s="232"/>
      <c r="M319" s="233"/>
      <c r="N319" s="234"/>
      <c r="O319" s="234"/>
      <c r="P319" s="234"/>
      <c r="Q319" s="234"/>
      <c r="R319" s="234"/>
      <c r="S319" s="234"/>
      <c r="T319" s="235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6" t="s">
        <v>139</v>
      </c>
      <c r="AU319" s="236" t="s">
        <v>82</v>
      </c>
      <c r="AV319" s="13" t="s">
        <v>82</v>
      </c>
      <c r="AW319" s="13" t="s">
        <v>33</v>
      </c>
      <c r="AX319" s="13" t="s">
        <v>72</v>
      </c>
      <c r="AY319" s="236" t="s">
        <v>125</v>
      </c>
    </row>
    <row r="320" s="14" customFormat="1">
      <c r="A320" s="14"/>
      <c r="B320" s="237"/>
      <c r="C320" s="238"/>
      <c r="D320" s="219" t="s">
        <v>139</v>
      </c>
      <c r="E320" s="239" t="s">
        <v>19</v>
      </c>
      <c r="F320" s="240" t="s">
        <v>155</v>
      </c>
      <c r="G320" s="238"/>
      <c r="H320" s="241">
        <v>64</v>
      </c>
      <c r="I320" s="242"/>
      <c r="J320" s="238"/>
      <c r="K320" s="238"/>
      <c r="L320" s="243"/>
      <c r="M320" s="244"/>
      <c r="N320" s="245"/>
      <c r="O320" s="245"/>
      <c r="P320" s="245"/>
      <c r="Q320" s="245"/>
      <c r="R320" s="245"/>
      <c r="S320" s="245"/>
      <c r="T320" s="246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47" t="s">
        <v>139</v>
      </c>
      <c r="AU320" s="247" t="s">
        <v>82</v>
      </c>
      <c r="AV320" s="14" t="s">
        <v>133</v>
      </c>
      <c r="AW320" s="14" t="s">
        <v>33</v>
      </c>
      <c r="AX320" s="14" t="s">
        <v>80</v>
      </c>
      <c r="AY320" s="247" t="s">
        <v>125</v>
      </c>
    </row>
    <row r="321" s="2" customFormat="1" ht="37.8" customHeight="1">
      <c r="A321" s="40"/>
      <c r="B321" s="41"/>
      <c r="C321" s="206" t="s">
        <v>496</v>
      </c>
      <c r="D321" s="206" t="s">
        <v>128</v>
      </c>
      <c r="E321" s="207" t="s">
        <v>497</v>
      </c>
      <c r="F321" s="208" t="s">
        <v>498</v>
      </c>
      <c r="G321" s="209" t="s">
        <v>150</v>
      </c>
      <c r="H321" s="210">
        <v>64</v>
      </c>
      <c r="I321" s="211"/>
      <c r="J321" s="212">
        <f>ROUND(I321*H321,2)</f>
        <v>0</v>
      </c>
      <c r="K321" s="208" t="s">
        <v>132</v>
      </c>
      <c r="L321" s="46"/>
      <c r="M321" s="213" t="s">
        <v>19</v>
      </c>
      <c r="N321" s="214" t="s">
        <v>43</v>
      </c>
      <c r="O321" s="86"/>
      <c r="P321" s="215">
        <f>O321*H321</f>
        <v>0</v>
      </c>
      <c r="Q321" s="215">
        <v>0.00072000000000000005</v>
      </c>
      <c r="R321" s="215">
        <f>Q321*H321</f>
        <v>0.046080000000000003</v>
      </c>
      <c r="S321" s="215">
        <v>0</v>
      </c>
      <c r="T321" s="216">
        <f>S321*H321</f>
        <v>0</v>
      </c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R321" s="217" t="s">
        <v>240</v>
      </c>
      <c r="AT321" s="217" t="s">
        <v>128</v>
      </c>
      <c r="AU321" s="217" t="s">
        <v>82</v>
      </c>
      <c r="AY321" s="19" t="s">
        <v>125</v>
      </c>
      <c r="BE321" s="218">
        <f>IF(N321="základní",J321,0)</f>
        <v>0</v>
      </c>
      <c r="BF321" s="218">
        <f>IF(N321="snížená",J321,0)</f>
        <v>0</v>
      </c>
      <c r="BG321" s="218">
        <f>IF(N321="zákl. přenesená",J321,0)</f>
        <v>0</v>
      </c>
      <c r="BH321" s="218">
        <f>IF(N321="sníž. přenesená",J321,0)</f>
        <v>0</v>
      </c>
      <c r="BI321" s="218">
        <f>IF(N321="nulová",J321,0)</f>
        <v>0</v>
      </c>
      <c r="BJ321" s="19" t="s">
        <v>80</v>
      </c>
      <c r="BK321" s="218">
        <f>ROUND(I321*H321,2)</f>
        <v>0</v>
      </c>
      <c r="BL321" s="19" t="s">
        <v>240</v>
      </c>
      <c r="BM321" s="217" t="s">
        <v>804</v>
      </c>
    </row>
    <row r="322" s="2" customFormat="1">
      <c r="A322" s="40"/>
      <c r="B322" s="41"/>
      <c r="C322" s="42"/>
      <c r="D322" s="219" t="s">
        <v>135</v>
      </c>
      <c r="E322" s="42"/>
      <c r="F322" s="220" t="s">
        <v>500</v>
      </c>
      <c r="G322" s="42"/>
      <c r="H322" s="42"/>
      <c r="I322" s="221"/>
      <c r="J322" s="42"/>
      <c r="K322" s="42"/>
      <c r="L322" s="46"/>
      <c r="M322" s="222"/>
      <c r="N322" s="223"/>
      <c r="O322" s="86"/>
      <c r="P322" s="86"/>
      <c r="Q322" s="86"/>
      <c r="R322" s="86"/>
      <c r="S322" s="86"/>
      <c r="T322" s="87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T322" s="19" t="s">
        <v>135</v>
      </c>
      <c r="AU322" s="19" t="s">
        <v>82</v>
      </c>
    </row>
    <row r="323" s="2" customFormat="1">
      <c r="A323" s="40"/>
      <c r="B323" s="41"/>
      <c r="C323" s="42"/>
      <c r="D323" s="224" t="s">
        <v>137</v>
      </c>
      <c r="E323" s="42"/>
      <c r="F323" s="225" t="s">
        <v>501</v>
      </c>
      <c r="G323" s="42"/>
      <c r="H323" s="42"/>
      <c r="I323" s="221"/>
      <c r="J323" s="42"/>
      <c r="K323" s="42"/>
      <c r="L323" s="46"/>
      <c r="M323" s="222"/>
      <c r="N323" s="223"/>
      <c r="O323" s="86"/>
      <c r="P323" s="86"/>
      <c r="Q323" s="86"/>
      <c r="R323" s="86"/>
      <c r="S323" s="86"/>
      <c r="T323" s="87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T323" s="19" t="s">
        <v>137</v>
      </c>
      <c r="AU323" s="19" t="s">
        <v>82</v>
      </c>
    </row>
    <row r="324" s="13" customFormat="1">
      <c r="A324" s="13"/>
      <c r="B324" s="226"/>
      <c r="C324" s="227"/>
      <c r="D324" s="219" t="s">
        <v>139</v>
      </c>
      <c r="E324" s="228" t="s">
        <v>19</v>
      </c>
      <c r="F324" s="229" t="s">
        <v>781</v>
      </c>
      <c r="G324" s="227"/>
      <c r="H324" s="230">
        <v>64</v>
      </c>
      <c r="I324" s="231"/>
      <c r="J324" s="227"/>
      <c r="K324" s="227"/>
      <c r="L324" s="232"/>
      <c r="M324" s="233"/>
      <c r="N324" s="234"/>
      <c r="O324" s="234"/>
      <c r="P324" s="234"/>
      <c r="Q324" s="234"/>
      <c r="R324" s="234"/>
      <c r="S324" s="234"/>
      <c r="T324" s="235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6" t="s">
        <v>139</v>
      </c>
      <c r="AU324" s="236" t="s">
        <v>82</v>
      </c>
      <c r="AV324" s="13" t="s">
        <v>82</v>
      </c>
      <c r="AW324" s="13" t="s">
        <v>33</v>
      </c>
      <c r="AX324" s="13" t="s">
        <v>72</v>
      </c>
      <c r="AY324" s="236" t="s">
        <v>125</v>
      </c>
    </row>
    <row r="325" s="14" customFormat="1">
      <c r="A325" s="14"/>
      <c r="B325" s="237"/>
      <c r="C325" s="238"/>
      <c r="D325" s="219" t="s">
        <v>139</v>
      </c>
      <c r="E325" s="239" t="s">
        <v>19</v>
      </c>
      <c r="F325" s="240" t="s">
        <v>155</v>
      </c>
      <c r="G325" s="238"/>
      <c r="H325" s="241">
        <v>64</v>
      </c>
      <c r="I325" s="242"/>
      <c r="J325" s="238"/>
      <c r="K325" s="238"/>
      <c r="L325" s="243"/>
      <c r="M325" s="244"/>
      <c r="N325" s="245"/>
      <c r="O325" s="245"/>
      <c r="P325" s="245"/>
      <c r="Q325" s="245"/>
      <c r="R325" s="245"/>
      <c r="S325" s="245"/>
      <c r="T325" s="246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47" t="s">
        <v>139</v>
      </c>
      <c r="AU325" s="247" t="s">
        <v>82</v>
      </c>
      <c r="AV325" s="14" t="s">
        <v>133</v>
      </c>
      <c r="AW325" s="14" t="s">
        <v>33</v>
      </c>
      <c r="AX325" s="14" t="s">
        <v>80</v>
      </c>
      <c r="AY325" s="247" t="s">
        <v>125</v>
      </c>
    </row>
    <row r="326" s="2" customFormat="1" ht="37.8" customHeight="1">
      <c r="A326" s="40"/>
      <c r="B326" s="41"/>
      <c r="C326" s="258" t="s">
        <v>502</v>
      </c>
      <c r="D326" s="258" t="s">
        <v>385</v>
      </c>
      <c r="E326" s="259" t="s">
        <v>507</v>
      </c>
      <c r="F326" s="260" t="s">
        <v>508</v>
      </c>
      <c r="G326" s="261" t="s">
        <v>150</v>
      </c>
      <c r="H326" s="262">
        <v>64</v>
      </c>
      <c r="I326" s="263"/>
      <c r="J326" s="264">
        <f>ROUND(I326*H326,2)</f>
        <v>0</v>
      </c>
      <c r="K326" s="260" t="s">
        <v>165</v>
      </c>
      <c r="L326" s="265"/>
      <c r="M326" s="266" t="s">
        <v>19</v>
      </c>
      <c r="N326" s="267" t="s">
        <v>43</v>
      </c>
      <c r="O326" s="86"/>
      <c r="P326" s="215">
        <f>O326*H326</f>
        <v>0</v>
      </c>
      <c r="Q326" s="215">
        <v>0</v>
      </c>
      <c r="R326" s="215">
        <f>Q326*H326</f>
        <v>0</v>
      </c>
      <c r="S326" s="215">
        <v>0</v>
      </c>
      <c r="T326" s="216">
        <f>S326*H326</f>
        <v>0</v>
      </c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R326" s="217" t="s">
        <v>346</v>
      </c>
      <c r="AT326" s="217" t="s">
        <v>385</v>
      </c>
      <c r="AU326" s="217" t="s">
        <v>82</v>
      </c>
      <c r="AY326" s="19" t="s">
        <v>125</v>
      </c>
      <c r="BE326" s="218">
        <f>IF(N326="základní",J326,0)</f>
        <v>0</v>
      </c>
      <c r="BF326" s="218">
        <f>IF(N326="snížená",J326,0)</f>
        <v>0</v>
      </c>
      <c r="BG326" s="218">
        <f>IF(N326="zákl. přenesená",J326,0)</f>
        <v>0</v>
      </c>
      <c r="BH326" s="218">
        <f>IF(N326="sníž. přenesená",J326,0)</f>
        <v>0</v>
      </c>
      <c r="BI326" s="218">
        <f>IF(N326="nulová",J326,0)</f>
        <v>0</v>
      </c>
      <c r="BJ326" s="19" t="s">
        <v>80</v>
      </c>
      <c r="BK326" s="218">
        <f>ROUND(I326*H326,2)</f>
        <v>0</v>
      </c>
      <c r="BL326" s="19" t="s">
        <v>240</v>
      </c>
      <c r="BM326" s="217" t="s">
        <v>805</v>
      </c>
    </row>
    <row r="327" s="2" customFormat="1">
      <c r="A327" s="40"/>
      <c r="B327" s="41"/>
      <c r="C327" s="42"/>
      <c r="D327" s="219" t="s">
        <v>135</v>
      </c>
      <c r="E327" s="42"/>
      <c r="F327" s="220" t="s">
        <v>508</v>
      </c>
      <c r="G327" s="42"/>
      <c r="H327" s="42"/>
      <c r="I327" s="221"/>
      <c r="J327" s="42"/>
      <c r="K327" s="42"/>
      <c r="L327" s="46"/>
      <c r="M327" s="222"/>
      <c r="N327" s="223"/>
      <c r="O327" s="86"/>
      <c r="P327" s="86"/>
      <c r="Q327" s="86"/>
      <c r="R327" s="86"/>
      <c r="S327" s="86"/>
      <c r="T327" s="87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T327" s="19" t="s">
        <v>135</v>
      </c>
      <c r="AU327" s="19" t="s">
        <v>82</v>
      </c>
    </row>
    <row r="328" s="13" customFormat="1">
      <c r="A328" s="13"/>
      <c r="B328" s="226"/>
      <c r="C328" s="227"/>
      <c r="D328" s="219" t="s">
        <v>139</v>
      </c>
      <c r="E328" s="228" t="s">
        <v>19</v>
      </c>
      <c r="F328" s="229" t="s">
        <v>781</v>
      </c>
      <c r="G328" s="227"/>
      <c r="H328" s="230">
        <v>64</v>
      </c>
      <c r="I328" s="231"/>
      <c r="J328" s="227"/>
      <c r="K328" s="227"/>
      <c r="L328" s="232"/>
      <c r="M328" s="233"/>
      <c r="N328" s="234"/>
      <c r="O328" s="234"/>
      <c r="P328" s="234"/>
      <c r="Q328" s="234"/>
      <c r="R328" s="234"/>
      <c r="S328" s="234"/>
      <c r="T328" s="235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36" t="s">
        <v>139</v>
      </c>
      <c r="AU328" s="236" t="s">
        <v>82</v>
      </c>
      <c r="AV328" s="13" t="s">
        <v>82</v>
      </c>
      <c r="AW328" s="13" t="s">
        <v>33</v>
      </c>
      <c r="AX328" s="13" t="s">
        <v>72</v>
      </c>
      <c r="AY328" s="236" t="s">
        <v>125</v>
      </c>
    </row>
    <row r="329" s="14" customFormat="1">
      <c r="A329" s="14"/>
      <c r="B329" s="237"/>
      <c r="C329" s="238"/>
      <c r="D329" s="219" t="s">
        <v>139</v>
      </c>
      <c r="E329" s="239" t="s">
        <v>19</v>
      </c>
      <c r="F329" s="240" t="s">
        <v>155</v>
      </c>
      <c r="G329" s="238"/>
      <c r="H329" s="241">
        <v>64</v>
      </c>
      <c r="I329" s="242"/>
      <c r="J329" s="238"/>
      <c r="K329" s="238"/>
      <c r="L329" s="243"/>
      <c r="M329" s="244"/>
      <c r="N329" s="245"/>
      <c r="O329" s="245"/>
      <c r="P329" s="245"/>
      <c r="Q329" s="245"/>
      <c r="R329" s="245"/>
      <c r="S329" s="245"/>
      <c r="T329" s="246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47" t="s">
        <v>139</v>
      </c>
      <c r="AU329" s="247" t="s">
        <v>82</v>
      </c>
      <c r="AV329" s="14" t="s">
        <v>133</v>
      </c>
      <c r="AW329" s="14" t="s">
        <v>33</v>
      </c>
      <c r="AX329" s="14" t="s">
        <v>80</v>
      </c>
      <c r="AY329" s="247" t="s">
        <v>125</v>
      </c>
    </row>
    <row r="330" s="2" customFormat="1" ht="24.15" customHeight="1">
      <c r="A330" s="40"/>
      <c r="B330" s="41"/>
      <c r="C330" s="206" t="s">
        <v>506</v>
      </c>
      <c r="D330" s="206" t="s">
        <v>128</v>
      </c>
      <c r="E330" s="207" t="s">
        <v>511</v>
      </c>
      <c r="F330" s="208" t="s">
        <v>512</v>
      </c>
      <c r="G330" s="209" t="s">
        <v>150</v>
      </c>
      <c r="H330" s="210">
        <v>153.59999999999999</v>
      </c>
      <c r="I330" s="211"/>
      <c r="J330" s="212">
        <f>ROUND(I330*H330,2)</f>
        <v>0</v>
      </c>
      <c r="K330" s="208" t="s">
        <v>132</v>
      </c>
      <c r="L330" s="46"/>
      <c r="M330" s="213" t="s">
        <v>19</v>
      </c>
      <c r="N330" s="214" t="s">
        <v>43</v>
      </c>
      <c r="O330" s="86"/>
      <c r="P330" s="215">
        <f>O330*H330</f>
        <v>0</v>
      </c>
      <c r="Q330" s="215">
        <v>6.0000000000000002E-05</v>
      </c>
      <c r="R330" s="215">
        <f>Q330*H330</f>
        <v>0.0092160000000000002</v>
      </c>
      <c r="S330" s="215">
        <v>0</v>
      </c>
      <c r="T330" s="216">
        <f>S330*H330</f>
        <v>0</v>
      </c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R330" s="217" t="s">
        <v>240</v>
      </c>
      <c r="AT330" s="217" t="s">
        <v>128</v>
      </c>
      <c r="AU330" s="217" t="s">
        <v>82</v>
      </c>
      <c r="AY330" s="19" t="s">
        <v>125</v>
      </c>
      <c r="BE330" s="218">
        <f>IF(N330="základní",J330,0)</f>
        <v>0</v>
      </c>
      <c r="BF330" s="218">
        <f>IF(N330="snížená",J330,0)</f>
        <v>0</v>
      </c>
      <c r="BG330" s="218">
        <f>IF(N330="zákl. přenesená",J330,0)</f>
        <v>0</v>
      </c>
      <c r="BH330" s="218">
        <f>IF(N330="sníž. přenesená",J330,0)</f>
        <v>0</v>
      </c>
      <c r="BI330" s="218">
        <f>IF(N330="nulová",J330,0)</f>
        <v>0</v>
      </c>
      <c r="BJ330" s="19" t="s">
        <v>80</v>
      </c>
      <c r="BK330" s="218">
        <f>ROUND(I330*H330,2)</f>
        <v>0</v>
      </c>
      <c r="BL330" s="19" t="s">
        <v>240</v>
      </c>
      <c r="BM330" s="217" t="s">
        <v>806</v>
      </c>
    </row>
    <row r="331" s="2" customFormat="1">
      <c r="A331" s="40"/>
      <c r="B331" s="41"/>
      <c r="C331" s="42"/>
      <c r="D331" s="219" t="s">
        <v>135</v>
      </c>
      <c r="E331" s="42"/>
      <c r="F331" s="220" t="s">
        <v>514</v>
      </c>
      <c r="G331" s="42"/>
      <c r="H331" s="42"/>
      <c r="I331" s="221"/>
      <c r="J331" s="42"/>
      <c r="K331" s="42"/>
      <c r="L331" s="46"/>
      <c r="M331" s="222"/>
      <c r="N331" s="223"/>
      <c r="O331" s="86"/>
      <c r="P331" s="86"/>
      <c r="Q331" s="86"/>
      <c r="R331" s="86"/>
      <c r="S331" s="86"/>
      <c r="T331" s="87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T331" s="19" t="s">
        <v>135</v>
      </c>
      <c r="AU331" s="19" t="s">
        <v>82</v>
      </c>
    </row>
    <row r="332" s="2" customFormat="1">
      <c r="A332" s="40"/>
      <c r="B332" s="41"/>
      <c r="C332" s="42"/>
      <c r="D332" s="224" t="s">
        <v>137</v>
      </c>
      <c r="E332" s="42"/>
      <c r="F332" s="225" t="s">
        <v>515</v>
      </c>
      <c r="G332" s="42"/>
      <c r="H332" s="42"/>
      <c r="I332" s="221"/>
      <c r="J332" s="42"/>
      <c r="K332" s="42"/>
      <c r="L332" s="46"/>
      <c r="M332" s="222"/>
      <c r="N332" s="223"/>
      <c r="O332" s="86"/>
      <c r="P332" s="86"/>
      <c r="Q332" s="86"/>
      <c r="R332" s="86"/>
      <c r="S332" s="86"/>
      <c r="T332" s="87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T332" s="19" t="s">
        <v>137</v>
      </c>
      <c r="AU332" s="19" t="s">
        <v>82</v>
      </c>
    </row>
    <row r="333" s="13" customFormat="1">
      <c r="A333" s="13"/>
      <c r="B333" s="226"/>
      <c r="C333" s="227"/>
      <c r="D333" s="219" t="s">
        <v>139</v>
      </c>
      <c r="E333" s="228" t="s">
        <v>19</v>
      </c>
      <c r="F333" s="229" t="s">
        <v>807</v>
      </c>
      <c r="G333" s="227"/>
      <c r="H333" s="230">
        <v>153.59999999999999</v>
      </c>
      <c r="I333" s="231"/>
      <c r="J333" s="227"/>
      <c r="K333" s="227"/>
      <c r="L333" s="232"/>
      <c r="M333" s="233"/>
      <c r="N333" s="234"/>
      <c r="O333" s="234"/>
      <c r="P333" s="234"/>
      <c r="Q333" s="234"/>
      <c r="R333" s="234"/>
      <c r="S333" s="234"/>
      <c r="T333" s="235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6" t="s">
        <v>139</v>
      </c>
      <c r="AU333" s="236" t="s">
        <v>82</v>
      </c>
      <c r="AV333" s="13" t="s">
        <v>82</v>
      </c>
      <c r="AW333" s="13" t="s">
        <v>33</v>
      </c>
      <c r="AX333" s="13" t="s">
        <v>72</v>
      </c>
      <c r="AY333" s="236" t="s">
        <v>125</v>
      </c>
    </row>
    <row r="334" s="14" customFormat="1">
      <c r="A334" s="14"/>
      <c r="B334" s="237"/>
      <c r="C334" s="238"/>
      <c r="D334" s="219" t="s">
        <v>139</v>
      </c>
      <c r="E334" s="239" t="s">
        <v>19</v>
      </c>
      <c r="F334" s="240" t="s">
        <v>155</v>
      </c>
      <c r="G334" s="238"/>
      <c r="H334" s="241">
        <v>153.59999999999999</v>
      </c>
      <c r="I334" s="242"/>
      <c r="J334" s="238"/>
      <c r="K334" s="238"/>
      <c r="L334" s="243"/>
      <c r="M334" s="244"/>
      <c r="N334" s="245"/>
      <c r="O334" s="245"/>
      <c r="P334" s="245"/>
      <c r="Q334" s="245"/>
      <c r="R334" s="245"/>
      <c r="S334" s="245"/>
      <c r="T334" s="246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47" t="s">
        <v>139</v>
      </c>
      <c r="AU334" s="247" t="s">
        <v>82</v>
      </c>
      <c r="AV334" s="14" t="s">
        <v>133</v>
      </c>
      <c r="AW334" s="14" t="s">
        <v>33</v>
      </c>
      <c r="AX334" s="14" t="s">
        <v>80</v>
      </c>
      <c r="AY334" s="247" t="s">
        <v>125</v>
      </c>
    </row>
    <row r="335" s="2" customFormat="1" ht="24.15" customHeight="1">
      <c r="A335" s="40"/>
      <c r="B335" s="41"/>
      <c r="C335" s="206" t="s">
        <v>510</v>
      </c>
      <c r="D335" s="206" t="s">
        <v>128</v>
      </c>
      <c r="E335" s="207" t="s">
        <v>518</v>
      </c>
      <c r="F335" s="208" t="s">
        <v>519</v>
      </c>
      <c r="G335" s="209" t="s">
        <v>150</v>
      </c>
      <c r="H335" s="210">
        <v>153.59999999999999</v>
      </c>
      <c r="I335" s="211"/>
      <c r="J335" s="212">
        <f>ROUND(I335*H335,2)</f>
        <v>0</v>
      </c>
      <c r="K335" s="208" t="s">
        <v>132</v>
      </c>
      <c r="L335" s="46"/>
      <c r="M335" s="213" t="s">
        <v>19</v>
      </c>
      <c r="N335" s="214" t="s">
        <v>43</v>
      </c>
      <c r="O335" s="86"/>
      <c r="P335" s="215">
        <f>O335*H335</f>
        <v>0</v>
      </c>
      <c r="Q335" s="215">
        <v>6.9999999999999994E-05</v>
      </c>
      <c r="R335" s="215">
        <f>Q335*H335</f>
        <v>0.010751999999999999</v>
      </c>
      <c r="S335" s="215">
        <v>0</v>
      </c>
      <c r="T335" s="216">
        <f>S335*H335</f>
        <v>0</v>
      </c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R335" s="217" t="s">
        <v>240</v>
      </c>
      <c r="AT335" s="217" t="s">
        <v>128</v>
      </c>
      <c r="AU335" s="217" t="s">
        <v>82</v>
      </c>
      <c r="AY335" s="19" t="s">
        <v>125</v>
      </c>
      <c r="BE335" s="218">
        <f>IF(N335="základní",J335,0)</f>
        <v>0</v>
      </c>
      <c r="BF335" s="218">
        <f>IF(N335="snížená",J335,0)</f>
        <v>0</v>
      </c>
      <c r="BG335" s="218">
        <f>IF(N335="zákl. přenesená",J335,0)</f>
        <v>0</v>
      </c>
      <c r="BH335" s="218">
        <f>IF(N335="sníž. přenesená",J335,0)</f>
        <v>0</v>
      </c>
      <c r="BI335" s="218">
        <f>IF(N335="nulová",J335,0)</f>
        <v>0</v>
      </c>
      <c r="BJ335" s="19" t="s">
        <v>80</v>
      </c>
      <c r="BK335" s="218">
        <f>ROUND(I335*H335,2)</f>
        <v>0</v>
      </c>
      <c r="BL335" s="19" t="s">
        <v>240</v>
      </c>
      <c r="BM335" s="217" t="s">
        <v>808</v>
      </c>
    </row>
    <row r="336" s="2" customFormat="1">
      <c r="A336" s="40"/>
      <c r="B336" s="41"/>
      <c r="C336" s="42"/>
      <c r="D336" s="219" t="s">
        <v>135</v>
      </c>
      <c r="E336" s="42"/>
      <c r="F336" s="220" t="s">
        <v>521</v>
      </c>
      <c r="G336" s="42"/>
      <c r="H336" s="42"/>
      <c r="I336" s="221"/>
      <c r="J336" s="42"/>
      <c r="K336" s="42"/>
      <c r="L336" s="46"/>
      <c r="M336" s="222"/>
      <c r="N336" s="223"/>
      <c r="O336" s="86"/>
      <c r="P336" s="86"/>
      <c r="Q336" s="86"/>
      <c r="R336" s="86"/>
      <c r="S336" s="86"/>
      <c r="T336" s="87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T336" s="19" t="s">
        <v>135</v>
      </c>
      <c r="AU336" s="19" t="s">
        <v>82</v>
      </c>
    </row>
    <row r="337" s="2" customFormat="1">
      <c r="A337" s="40"/>
      <c r="B337" s="41"/>
      <c r="C337" s="42"/>
      <c r="D337" s="224" t="s">
        <v>137</v>
      </c>
      <c r="E337" s="42"/>
      <c r="F337" s="225" t="s">
        <v>522</v>
      </c>
      <c r="G337" s="42"/>
      <c r="H337" s="42"/>
      <c r="I337" s="221"/>
      <c r="J337" s="42"/>
      <c r="K337" s="42"/>
      <c r="L337" s="46"/>
      <c r="M337" s="222"/>
      <c r="N337" s="223"/>
      <c r="O337" s="86"/>
      <c r="P337" s="86"/>
      <c r="Q337" s="86"/>
      <c r="R337" s="86"/>
      <c r="S337" s="86"/>
      <c r="T337" s="87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T337" s="19" t="s">
        <v>137</v>
      </c>
      <c r="AU337" s="19" t="s">
        <v>82</v>
      </c>
    </row>
    <row r="338" s="13" customFormat="1">
      <c r="A338" s="13"/>
      <c r="B338" s="226"/>
      <c r="C338" s="227"/>
      <c r="D338" s="219" t="s">
        <v>139</v>
      </c>
      <c r="E338" s="228" t="s">
        <v>19</v>
      </c>
      <c r="F338" s="229" t="s">
        <v>807</v>
      </c>
      <c r="G338" s="227"/>
      <c r="H338" s="230">
        <v>153.59999999999999</v>
      </c>
      <c r="I338" s="231"/>
      <c r="J338" s="227"/>
      <c r="K338" s="227"/>
      <c r="L338" s="232"/>
      <c r="M338" s="233"/>
      <c r="N338" s="234"/>
      <c r="O338" s="234"/>
      <c r="P338" s="234"/>
      <c r="Q338" s="234"/>
      <c r="R338" s="234"/>
      <c r="S338" s="234"/>
      <c r="T338" s="235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6" t="s">
        <v>139</v>
      </c>
      <c r="AU338" s="236" t="s">
        <v>82</v>
      </c>
      <c r="AV338" s="13" t="s">
        <v>82</v>
      </c>
      <c r="AW338" s="13" t="s">
        <v>33</v>
      </c>
      <c r="AX338" s="13" t="s">
        <v>72</v>
      </c>
      <c r="AY338" s="236" t="s">
        <v>125</v>
      </c>
    </row>
    <row r="339" s="14" customFormat="1">
      <c r="A339" s="14"/>
      <c r="B339" s="237"/>
      <c r="C339" s="238"/>
      <c r="D339" s="219" t="s">
        <v>139</v>
      </c>
      <c r="E339" s="239" t="s">
        <v>19</v>
      </c>
      <c r="F339" s="240" t="s">
        <v>155</v>
      </c>
      <c r="G339" s="238"/>
      <c r="H339" s="241">
        <v>153.59999999999999</v>
      </c>
      <c r="I339" s="242"/>
      <c r="J339" s="238"/>
      <c r="K339" s="238"/>
      <c r="L339" s="243"/>
      <c r="M339" s="244"/>
      <c r="N339" s="245"/>
      <c r="O339" s="245"/>
      <c r="P339" s="245"/>
      <c r="Q339" s="245"/>
      <c r="R339" s="245"/>
      <c r="S339" s="245"/>
      <c r="T339" s="246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47" t="s">
        <v>139</v>
      </c>
      <c r="AU339" s="247" t="s">
        <v>82</v>
      </c>
      <c r="AV339" s="14" t="s">
        <v>133</v>
      </c>
      <c r="AW339" s="14" t="s">
        <v>33</v>
      </c>
      <c r="AX339" s="14" t="s">
        <v>80</v>
      </c>
      <c r="AY339" s="247" t="s">
        <v>125</v>
      </c>
    </row>
    <row r="340" s="2" customFormat="1" ht="24.15" customHeight="1">
      <c r="A340" s="40"/>
      <c r="B340" s="41"/>
      <c r="C340" s="206" t="s">
        <v>517</v>
      </c>
      <c r="D340" s="206" t="s">
        <v>128</v>
      </c>
      <c r="E340" s="207" t="s">
        <v>524</v>
      </c>
      <c r="F340" s="208" t="s">
        <v>525</v>
      </c>
      <c r="G340" s="209" t="s">
        <v>310</v>
      </c>
      <c r="H340" s="210">
        <v>0.066000000000000003</v>
      </c>
      <c r="I340" s="211"/>
      <c r="J340" s="212">
        <f>ROUND(I340*H340,2)</f>
        <v>0</v>
      </c>
      <c r="K340" s="208" t="s">
        <v>132</v>
      </c>
      <c r="L340" s="46"/>
      <c r="M340" s="213" t="s">
        <v>19</v>
      </c>
      <c r="N340" s="214" t="s">
        <v>43</v>
      </c>
      <c r="O340" s="86"/>
      <c r="P340" s="215">
        <f>O340*H340</f>
        <v>0</v>
      </c>
      <c r="Q340" s="215">
        <v>0</v>
      </c>
      <c r="R340" s="215">
        <f>Q340*H340</f>
        <v>0</v>
      </c>
      <c r="S340" s="215">
        <v>0</v>
      </c>
      <c r="T340" s="216">
        <f>S340*H340</f>
        <v>0</v>
      </c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R340" s="217" t="s">
        <v>240</v>
      </c>
      <c r="AT340" s="217" t="s">
        <v>128</v>
      </c>
      <c r="AU340" s="217" t="s">
        <v>82</v>
      </c>
      <c r="AY340" s="19" t="s">
        <v>125</v>
      </c>
      <c r="BE340" s="218">
        <f>IF(N340="základní",J340,0)</f>
        <v>0</v>
      </c>
      <c r="BF340" s="218">
        <f>IF(N340="snížená",J340,0)</f>
        <v>0</v>
      </c>
      <c r="BG340" s="218">
        <f>IF(N340="zákl. přenesená",J340,0)</f>
        <v>0</v>
      </c>
      <c r="BH340" s="218">
        <f>IF(N340="sníž. přenesená",J340,0)</f>
        <v>0</v>
      </c>
      <c r="BI340" s="218">
        <f>IF(N340="nulová",J340,0)</f>
        <v>0</v>
      </c>
      <c r="BJ340" s="19" t="s">
        <v>80</v>
      </c>
      <c r="BK340" s="218">
        <f>ROUND(I340*H340,2)</f>
        <v>0</v>
      </c>
      <c r="BL340" s="19" t="s">
        <v>240</v>
      </c>
      <c r="BM340" s="217" t="s">
        <v>809</v>
      </c>
    </row>
    <row r="341" s="2" customFormat="1">
      <c r="A341" s="40"/>
      <c r="B341" s="41"/>
      <c r="C341" s="42"/>
      <c r="D341" s="219" t="s">
        <v>135</v>
      </c>
      <c r="E341" s="42"/>
      <c r="F341" s="220" t="s">
        <v>527</v>
      </c>
      <c r="G341" s="42"/>
      <c r="H341" s="42"/>
      <c r="I341" s="221"/>
      <c r="J341" s="42"/>
      <c r="K341" s="42"/>
      <c r="L341" s="46"/>
      <c r="M341" s="222"/>
      <c r="N341" s="223"/>
      <c r="O341" s="86"/>
      <c r="P341" s="86"/>
      <c r="Q341" s="86"/>
      <c r="R341" s="86"/>
      <c r="S341" s="86"/>
      <c r="T341" s="87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T341" s="19" t="s">
        <v>135</v>
      </c>
      <c r="AU341" s="19" t="s">
        <v>82</v>
      </c>
    </row>
    <row r="342" s="2" customFormat="1">
      <c r="A342" s="40"/>
      <c r="B342" s="41"/>
      <c r="C342" s="42"/>
      <c r="D342" s="224" t="s">
        <v>137</v>
      </c>
      <c r="E342" s="42"/>
      <c r="F342" s="225" t="s">
        <v>528</v>
      </c>
      <c r="G342" s="42"/>
      <c r="H342" s="42"/>
      <c r="I342" s="221"/>
      <c r="J342" s="42"/>
      <c r="K342" s="42"/>
      <c r="L342" s="46"/>
      <c r="M342" s="222"/>
      <c r="N342" s="223"/>
      <c r="O342" s="86"/>
      <c r="P342" s="86"/>
      <c r="Q342" s="86"/>
      <c r="R342" s="86"/>
      <c r="S342" s="86"/>
      <c r="T342" s="87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T342" s="19" t="s">
        <v>137</v>
      </c>
      <c r="AU342" s="19" t="s">
        <v>82</v>
      </c>
    </row>
    <row r="343" s="2" customFormat="1" ht="33" customHeight="1">
      <c r="A343" s="40"/>
      <c r="B343" s="41"/>
      <c r="C343" s="206" t="s">
        <v>523</v>
      </c>
      <c r="D343" s="206" t="s">
        <v>128</v>
      </c>
      <c r="E343" s="207" t="s">
        <v>530</v>
      </c>
      <c r="F343" s="208" t="s">
        <v>531</v>
      </c>
      <c r="G343" s="209" t="s">
        <v>310</v>
      </c>
      <c r="H343" s="210">
        <v>0.066000000000000003</v>
      </c>
      <c r="I343" s="211"/>
      <c r="J343" s="212">
        <f>ROUND(I343*H343,2)</f>
        <v>0</v>
      </c>
      <c r="K343" s="208" t="s">
        <v>132</v>
      </c>
      <c r="L343" s="46"/>
      <c r="M343" s="213" t="s">
        <v>19</v>
      </c>
      <c r="N343" s="214" t="s">
        <v>43</v>
      </c>
      <c r="O343" s="86"/>
      <c r="P343" s="215">
        <f>O343*H343</f>
        <v>0</v>
      </c>
      <c r="Q343" s="215">
        <v>0</v>
      </c>
      <c r="R343" s="215">
        <f>Q343*H343</f>
        <v>0</v>
      </c>
      <c r="S343" s="215">
        <v>0</v>
      </c>
      <c r="T343" s="216">
        <f>S343*H343</f>
        <v>0</v>
      </c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R343" s="217" t="s">
        <v>240</v>
      </c>
      <c r="AT343" s="217" t="s">
        <v>128</v>
      </c>
      <c r="AU343" s="217" t="s">
        <v>82</v>
      </c>
      <c r="AY343" s="19" t="s">
        <v>125</v>
      </c>
      <c r="BE343" s="218">
        <f>IF(N343="základní",J343,0)</f>
        <v>0</v>
      </c>
      <c r="BF343" s="218">
        <f>IF(N343="snížená",J343,0)</f>
        <v>0</v>
      </c>
      <c r="BG343" s="218">
        <f>IF(N343="zákl. přenesená",J343,0)</f>
        <v>0</v>
      </c>
      <c r="BH343" s="218">
        <f>IF(N343="sníž. přenesená",J343,0)</f>
        <v>0</v>
      </c>
      <c r="BI343" s="218">
        <f>IF(N343="nulová",J343,0)</f>
        <v>0</v>
      </c>
      <c r="BJ343" s="19" t="s">
        <v>80</v>
      </c>
      <c r="BK343" s="218">
        <f>ROUND(I343*H343,2)</f>
        <v>0</v>
      </c>
      <c r="BL343" s="19" t="s">
        <v>240</v>
      </c>
      <c r="BM343" s="217" t="s">
        <v>810</v>
      </c>
    </row>
    <row r="344" s="2" customFormat="1">
      <c r="A344" s="40"/>
      <c r="B344" s="41"/>
      <c r="C344" s="42"/>
      <c r="D344" s="219" t="s">
        <v>135</v>
      </c>
      <c r="E344" s="42"/>
      <c r="F344" s="220" t="s">
        <v>533</v>
      </c>
      <c r="G344" s="42"/>
      <c r="H344" s="42"/>
      <c r="I344" s="221"/>
      <c r="J344" s="42"/>
      <c r="K344" s="42"/>
      <c r="L344" s="46"/>
      <c r="M344" s="222"/>
      <c r="N344" s="223"/>
      <c r="O344" s="86"/>
      <c r="P344" s="86"/>
      <c r="Q344" s="86"/>
      <c r="R344" s="86"/>
      <c r="S344" s="86"/>
      <c r="T344" s="87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T344" s="19" t="s">
        <v>135</v>
      </c>
      <c r="AU344" s="19" t="s">
        <v>82</v>
      </c>
    </row>
    <row r="345" s="2" customFormat="1">
      <c r="A345" s="40"/>
      <c r="B345" s="41"/>
      <c r="C345" s="42"/>
      <c r="D345" s="224" t="s">
        <v>137</v>
      </c>
      <c r="E345" s="42"/>
      <c r="F345" s="225" t="s">
        <v>534</v>
      </c>
      <c r="G345" s="42"/>
      <c r="H345" s="42"/>
      <c r="I345" s="221"/>
      <c r="J345" s="42"/>
      <c r="K345" s="42"/>
      <c r="L345" s="46"/>
      <c r="M345" s="222"/>
      <c r="N345" s="223"/>
      <c r="O345" s="86"/>
      <c r="P345" s="86"/>
      <c r="Q345" s="86"/>
      <c r="R345" s="86"/>
      <c r="S345" s="86"/>
      <c r="T345" s="87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T345" s="19" t="s">
        <v>137</v>
      </c>
      <c r="AU345" s="19" t="s">
        <v>82</v>
      </c>
    </row>
    <row r="346" s="12" customFormat="1" ht="22.8" customHeight="1">
      <c r="A346" s="12"/>
      <c r="B346" s="190"/>
      <c r="C346" s="191"/>
      <c r="D346" s="192" t="s">
        <v>71</v>
      </c>
      <c r="E346" s="204" t="s">
        <v>535</v>
      </c>
      <c r="F346" s="204" t="s">
        <v>536</v>
      </c>
      <c r="G346" s="191"/>
      <c r="H346" s="191"/>
      <c r="I346" s="194"/>
      <c r="J346" s="205">
        <f>BK346</f>
        <v>0</v>
      </c>
      <c r="K346" s="191"/>
      <c r="L346" s="196"/>
      <c r="M346" s="197"/>
      <c r="N346" s="198"/>
      <c r="O346" s="198"/>
      <c r="P346" s="199">
        <f>SUM(P347:P432)</f>
        <v>0</v>
      </c>
      <c r="Q346" s="198"/>
      <c r="R346" s="199">
        <f>SUM(R347:R432)</f>
        <v>3.2282887200000006</v>
      </c>
      <c r="S346" s="198"/>
      <c r="T346" s="200">
        <f>SUM(T347:T432)</f>
        <v>3.2387280000000001</v>
      </c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R346" s="201" t="s">
        <v>82</v>
      </c>
      <c r="AT346" s="202" t="s">
        <v>71</v>
      </c>
      <c r="AU346" s="202" t="s">
        <v>80</v>
      </c>
      <c r="AY346" s="201" t="s">
        <v>125</v>
      </c>
      <c r="BK346" s="203">
        <f>SUM(BK347:BK432)</f>
        <v>0</v>
      </c>
    </row>
    <row r="347" s="2" customFormat="1" ht="16.5" customHeight="1">
      <c r="A347" s="40"/>
      <c r="B347" s="41"/>
      <c r="C347" s="206" t="s">
        <v>529</v>
      </c>
      <c r="D347" s="206" t="s">
        <v>128</v>
      </c>
      <c r="E347" s="207" t="s">
        <v>538</v>
      </c>
      <c r="F347" s="208" t="s">
        <v>539</v>
      </c>
      <c r="G347" s="209" t="s">
        <v>131</v>
      </c>
      <c r="H347" s="210">
        <v>84.560000000000002</v>
      </c>
      <c r="I347" s="211"/>
      <c r="J347" s="212">
        <f>ROUND(I347*H347,2)</f>
        <v>0</v>
      </c>
      <c r="K347" s="208" t="s">
        <v>132</v>
      </c>
      <c r="L347" s="46"/>
      <c r="M347" s="213" t="s">
        <v>19</v>
      </c>
      <c r="N347" s="214" t="s">
        <v>43</v>
      </c>
      <c r="O347" s="86"/>
      <c r="P347" s="215">
        <f>O347*H347</f>
        <v>0</v>
      </c>
      <c r="Q347" s="215">
        <v>0</v>
      </c>
      <c r="R347" s="215">
        <f>Q347*H347</f>
        <v>0</v>
      </c>
      <c r="S347" s="215">
        <v>0</v>
      </c>
      <c r="T347" s="216">
        <f>S347*H347</f>
        <v>0</v>
      </c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R347" s="217" t="s">
        <v>240</v>
      </c>
      <c r="AT347" s="217" t="s">
        <v>128</v>
      </c>
      <c r="AU347" s="217" t="s">
        <v>82</v>
      </c>
      <c r="AY347" s="19" t="s">
        <v>125</v>
      </c>
      <c r="BE347" s="218">
        <f>IF(N347="základní",J347,0)</f>
        <v>0</v>
      </c>
      <c r="BF347" s="218">
        <f>IF(N347="snížená",J347,0)</f>
        <v>0</v>
      </c>
      <c r="BG347" s="218">
        <f>IF(N347="zákl. přenesená",J347,0)</f>
        <v>0</v>
      </c>
      <c r="BH347" s="218">
        <f>IF(N347="sníž. přenesená",J347,0)</f>
        <v>0</v>
      </c>
      <c r="BI347" s="218">
        <f>IF(N347="nulová",J347,0)</f>
        <v>0</v>
      </c>
      <c r="BJ347" s="19" t="s">
        <v>80</v>
      </c>
      <c r="BK347" s="218">
        <f>ROUND(I347*H347,2)</f>
        <v>0</v>
      </c>
      <c r="BL347" s="19" t="s">
        <v>240</v>
      </c>
      <c r="BM347" s="217" t="s">
        <v>811</v>
      </c>
    </row>
    <row r="348" s="2" customFormat="1">
      <c r="A348" s="40"/>
      <c r="B348" s="41"/>
      <c r="C348" s="42"/>
      <c r="D348" s="219" t="s">
        <v>135</v>
      </c>
      <c r="E348" s="42"/>
      <c r="F348" s="220" t="s">
        <v>541</v>
      </c>
      <c r="G348" s="42"/>
      <c r="H348" s="42"/>
      <c r="I348" s="221"/>
      <c r="J348" s="42"/>
      <c r="K348" s="42"/>
      <c r="L348" s="46"/>
      <c r="M348" s="222"/>
      <c r="N348" s="223"/>
      <c r="O348" s="86"/>
      <c r="P348" s="86"/>
      <c r="Q348" s="86"/>
      <c r="R348" s="86"/>
      <c r="S348" s="86"/>
      <c r="T348" s="87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T348" s="19" t="s">
        <v>135</v>
      </c>
      <c r="AU348" s="19" t="s">
        <v>82</v>
      </c>
    </row>
    <row r="349" s="2" customFormat="1">
      <c r="A349" s="40"/>
      <c r="B349" s="41"/>
      <c r="C349" s="42"/>
      <c r="D349" s="224" t="s">
        <v>137</v>
      </c>
      <c r="E349" s="42"/>
      <c r="F349" s="225" t="s">
        <v>542</v>
      </c>
      <c r="G349" s="42"/>
      <c r="H349" s="42"/>
      <c r="I349" s="221"/>
      <c r="J349" s="42"/>
      <c r="K349" s="42"/>
      <c r="L349" s="46"/>
      <c r="M349" s="222"/>
      <c r="N349" s="223"/>
      <c r="O349" s="86"/>
      <c r="P349" s="86"/>
      <c r="Q349" s="86"/>
      <c r="R349" s="86"/>
      <c r="S349" s="86"/>
      <c r="T349" s="87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T349" s="19" t="s">
        <v>137</v>
      </c>
      <c r="AU349" s="19" t="s">
        <v>82</v>
      </c>
    </row>
    <row r="350" s="15" customFormat="1">
      <c r="A350" s="15"/>
      <c r="B350" s="248"/>
      <c r="C350" s="249"/>
      <c r="D350" s="219" t="s">
        <v>139</v>
      </c>
      <c r="E350" s="250" t="s">
        <v>19</v>
      </c>
      <c r="F350" s="251" t="s">
        <v>543</v>
      </c>
      <c r="G350" s="249"/>
      <c r="H350" s="250" t="s">
        <v>19</v>
      </c>
      <c r="I350" s="252"/>
      <c r="J350" s="249"/>
      <c r="K350" s="249"/>
      <c r="L350" s="253"/>
      <c r="M350" s="254"/>
      <c r="N350" s="255"/>
      <c r="O350" s="255"/>
      <c r="P350" s="255"/>
      <c r="Q350" s="255"/>
      <c r="R350" s="255"/>
      <c r="S350" s="255"/>
      <c r="T350" s="256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T350" s="257" t="s">
        <v>139</v>
      </c>
      <c r="AU350" s="257" t="s">
        <v>82</v>
      </c>
      <c r="AV350" s="15" t="s">
        <v>80</v>
      </c>
      <c r="AW350" s="15" t="s">
        <v>33</v>
      </c>
      <c r="AX350" s="15" t="s">
        <v>72</v>
      </c>
      <c r="AY350" s="257" t="s">
        <v>125</v>
      </c>
    </row>
    <row r="351" s="13" customFormat="1">
      <c r="A351" s="13"/>
      <c r="B351" s="226"/>
      <c r="C351" s="227"/>
      <c r="D351" s="219" t="s">
        <v>139</v>
      </c>
      <c r="E351" s="228" t="s">
        <v>19</v>
      </c>
      <c r="F351" s="229" t="s">
        <v>736</v>
      </c>
      <c r="G351" s="227"/>
      <c r="H351" s="230">
        <v>84.560000000000002</v>
      </c>
      <c r="I351" s="231"/>
      <c r="J351" s="227"/>
      <c r="K351" s="227"/>
      <c r="L351" s="232"/>
      <c r="M351" s="233"/>
      <c r="N351" s="234"/>
      <c r="O351" s="234"/>
      <c r="P351" s="234"/>
      <c r="Q351" s="234"/>
      <c r="R351" s="234"/>
      <c r="S351" s="234"/>
      <c r="T351" s="235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6" t="s">
        <v>139</v>
      </c>
      <c r="AU351" s="236" t="s">
        <v>82</v>
      </c>
      <c r="AV351" s="13" t="s">
        <v>82</v>
      </c>
      <c r="AW351" s="13" t="s">
        <v>33</v>
      </c>
      <c r="AX351" s="13" t="s">
        <v>72</v>
      </c>
      <c r="AY351" s="236" t="s">
        <v>125</v>
      </c>
    </row>
    <row r="352" s="14" customFormat="1">
      <c r="A352" s="14"/>
      <c r="B352" s="237"/>
      <c r="C352" s="238"/>
      <c r="D352" s="219" t="s">
        <v>139</v>
      </c>
      <c r="E352" s="239" t="s">
        <v>19</v>
      </c>
      <c r="F352" s="240" t="s">
        <v>155</v>
      </c>
      <c r="G352" s="238"/>
      <c r="H352" s="241">
        <v>84.560000000000002</v>
      </c>
      <c r="I352" s="242"/>
      <c r="J352" s="238"/>
      <c r="K352" s="238"/>
      <c r="L352" s="243"/>
      <c r="M352" s="244"/>
      <c r="N352" s="245"/>
      <c r="O352" s="245"/>
      <c r="P352" s="245"/>
      <c r="Q352" s="245"/>
      <c r="R352" s="245"/>
      <c r="S352" s="245"/>
      <c r="T352" s="246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47" t="s">
        <v>139</v>
      </c>
      <c r="AU352" s="247" t="s">
        <v>82</v>
      </c>
      <c r="AV352" s="14" t="s">
        <v>133</v>
      </c>
      <c r="AW352" s="14" t="s">
        <v>33</v>
      </c>
      <c r="AX352" s="14" t="s">
        <v>80</v>
      </c>
      <c r="AY352" s="247" t="s">
        <v>125</v>
      </c>
    </row>
    <row r="353" s="2" customFormat="1" ht="16.5" customHeight="1">
      <c r="A353" s="40"/>
      <c r="B353" s="41"/>
      <c r="C353" s="206" t="s">
        <v>537</v>
      </c>
      <c r="D353" s="206" t="s">
        <v>128</v>
      </c>
      <c r="E353" s="207" t="s">
        <v>545</v>
      </c>
      <c r="F353" s="208" t="s">
        <v>546</v>
      </c>
      <c r="G353" s="209" t="s">
        <v>131</v>
      </c>
      <c r="H353" s="210">
        <v>93.930000000000007</v>
      </c>
      <c r="I353" s="211"/>
      <c r="J353" s="212">
        <f>ROUND(I353*H353,2)</f>
        <v>0</v>
      </c>
      <c r="K353" s="208" t="s">
        <v>132</v>
      </c>
      <c r="L353" s="46"/>
      <c r="M353" s="213" t="s">
        <v>19</v>
      </c>
      <c r="N353" s="214" t="s">
        <v>43</v>
      </c>
      <c r="O353" s="86"/>
      <c r="P353" s="215">
        <f>O353*H353</f>
        <v>0</v>
      </c>
      <c r="Q353" s="215">
        <v>0.00029999999999999997</v>
      </c>
      <c r="R353" s="215">
        <f>Q353*H353</f>
        <v>0.028178999999999999</v>
      </c>
      <c r="S353" s="215">
        <v>0</v>
      </c>
      <c r="T353" s="216">
        <f>S353*H353</f>
        <v>0</v>
      </c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R353" s="217" t="s">
        <v>240</v>
      </c>
      <c r="AT353" s="217" t="s">
        <v>128</v>
      </c>
      <c r="AU353" s="217" t="s">
        <v>82</v>
      </c>
      <c r="AY353" s="19" t="s">
        <v>125</v>
      </c>
      <c r="BE353" s="218">
        <f>IF(N353="základní",J353,0)</f>
        <v>0</v>
      </c>
      <c r="BF353" s="218">
        <f>IF(N353="snížená",J353,0)</f>
        <v>0</v>
      </c>
      <c r="BG353" s="218">
        <f>IF(N353="zákl. přenesená",J353,0)</f>
        <v>0</v>
      </c>
      <c r="BH353" s="218">
        <f>IF(N353="sníž. přenesená",J353,0)</f>
        <v>0</v>
      </c>
      <c r="BI353" s="218">
        <f>IF(N353="nulová",J353,0)</f>
        <v>0</v>
      </c>
      <c r="BJ353" s="19" t="s">
        <v>80</v>
      </c>
      <c r="BK353" s="218">
        <f>ROUND(I353*H353,2)</f>
        <v>0</v>
      </c>
      <c r="BL353" s="19" t="s">
        <v>240</v>
      </c>
      <c r="BM353" s="217" t="s">
        <v>812</v>
      </c>
    </row>
    <row r="354" s="2" customFormat="1">
      <c r="A354" s="40"/>
      <c r="B354" s="41"/>
      <c r="C354" s="42"/>
      <c r="D354" s="219" t="s">
        <v>135</v>
      </c>
      <c r="E354" s="42"/>
      <c r="F354" s="220" t="s">
        <v>548</v>
      </c>
      <c r="G354" s="42"/>
      <c r="H354" s="42"/>
      <c r="I354" s="221"/>
      <c r="J354" s="42"/>
      <c r="K354" s="42"/>
      <c r="L354" s="46"/>
      <c r="M354" s="222"/>
      <c r="N354" s="223"/>
      <c r="O354" s="86"/>
      <c r="P354" s="86"/>
      <c r="Q354" s="86"/>
      <c r="R354" s="86"/>
      <c r="S354" s="86"/>
      <c r="T354" s="87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T354" s="19" t="s">
        <v>135</v>
      </c>
      <c r="AU354" s="19" t="s">
        <v>82</v>
      </c>
    </row>
    <row r="355" s="2" customFormat="1">
      <c r="A355" s="40"/>
      <c r="B355" s="41"/>
      <c r="C355" s="42"/>
      <c r="D355" s="224" t="s">
        <v>137</v>
      </c>
      <c r="E355" s="42"/>
      <c r="F355" s="225" t="s">
        <v>549</v>
      </c>
      <c r="G355" s="42"/>
      <c r="H355" s="42"/>
      <c r="I355" s="221"/>
      <c r="J355" s="42"/>
      <c r="K355" s="42"/>
      <c r="L355" s="46"/>
      <c r="M355" s="222"/>
      <c r="N355" s="223"/>
      <c r="O355" s="86"/>
      <c r="P355" s="86"/>
      <c r="Q355" s="86"/>
      <c r="R355" s="86"/>
      <c r="S355" s="86"/>
      <c r="T355" s="87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T355" s="19" t="s">
        <v>137</v>
      </c>
      <c r="AU355" s="19" t="s">
        <v>82</v>
      </c>
    </row>
    <row r="356" s="15" customFormat="1">
      <c r="A356" s="15"/>
      <c r="B356" s="248"/>
      <c r="C356" s="249"/>
      <c r="D356" s="219" t="s">
        <v>139</v>
      </c>
      <c r="E356" s="250" t="s">
        <v>19</v>
      </c>
      <c r="F356" s="251" t="s">
        <v>543</v>
      </c>
      <c r="G356" s="249"/>
      <c r="H356" s="250" t="s">
        <v>19</v>
      </c>
      <c r="I356" s="252"/>
      <c r="J356" s="249"/>
      <c r="K356" s="249"/>
      <c r="L356" s="253"/>
      <c r="M356" s="254"/>
      <c r="N356" s="255"/>
      <c r="O356" s="255"/>
      <c r="P356" s="255"/>
      <c r="Q356" s="255"/>
      <c r="R356" s="255"/>
      <c r="S356" s="255"/>
      <c r="T356" s="256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T356" s="257" t="s">
        <v>139</v>
      </c>
      <c r="AU356" s="257" t="s">
        <v>82</v>
      </c>
      <c r="AV356" s="15" t="s">
        <v>80</v>
      </c>
      <c r="AW356" s="15" t="s">
        <v>33</v>
      </c>
      <c r="AX356" s="15" t="s">
        <v>72</v>
      </c>
      <c r="AY356" s="257" t="s">
        <v>125</v>
      </c>
    </row>
    <row r="357" s="13" customFormat="1">
      <c r="A357" s="13"/>
      <c r="B357" s="226"/>
      <c r="C357" s="227"/>
      <c r="D357" s="219" t="s">
        <v>139</v>
      </c>
      <c r="E357" s="228" t="s">
        <v>19</v>
      </c>
      <c r="F357" s="229" t="s">
        <v>736</v>
      </c>
      <c r="G357" s="227"/>
      <c r="H357" s="230">
        <v>84.560000000000002</v>
      </c>
      <c r="I357" s="231"/>
      <c r="J357" s="227"/>
      <c r="K357" s="227"/>
      <c r="L357" s="232"/>
      <c r="M357" s="233"/>
      <c r="N357" s="234"/>
      <c r="O357" s="234"/>
      <c r="P357" s="234"/>
      <c r="Q357" s="234"/>
      <c r="R357" s="234"/>
      <c r="S357" s="234"/>
      <c r="T357" s="235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6" t="s">
        <v>139</v>
      </c>
      <c r="AU357" s="236" t="s">
        <v>82</v>
      </c>
      <c r="AV357" s="13" t="s">
        <v>82</v>
      </c>
      <c r="AW357" s="13" t="s">
        <v>33</v>
      </c>
      <c r="AX357" s="13" t="s">
        <v>72</v>
      </c>
      <c r="AY357" s="236" t="s">
        <v>125</v>
      </c>
    </row>
    <row r="358" s="13" customFormat="1">
      <c r="A358" s="13"/>
      <c r="B358" s="226"/>
      <c r="C358" s="227"/>
      <c r="D358" s="219" t="s">
        <v>139</v>
      </c>
      <c r="E358" s="228" t="s">
        <v>19</v>
      </c>
      <c r="F358" s="229" t="s">
        <v>813</v>
      </c>
      <c r="G358" s="227"/>
      <c r="H358" s="230">
        <v>9.3699999999999992</v>
      </c>
      <c r="I358" s="231"/>
      <c r="J358" s="227"/>
      <c r="K358" s="227"/>
      <c r="L358" s="232"/>
      <c r="M358" s="233"/>
      <c r="N358" s="234"/>
      <c r="O358" s="234"/>
      <c r="P358" s="234"/>
      <c r="Q358" s="234"/>
      <c r="R358" s="234"/>
      <c r="S358" s="234"/>
      <c r="T358" s="235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36" t="s">
        <v>139</v>
      </c>
      <c r="AU358" s="236" t="s">
        <v>82</v>
      </c>
      <c r="AV358" s="13" t="s">
        <v>82</v>
      </c>
      <c r="AW358" s="13" t="s">
        <v>33</v>
      </c>
      <c r="AX358" s="13" t="s">
        <v>72</v>
      </c>
      <c r="AY358" s="236" t="s">
        <v>125</v>
      </c>
    </row>
    <row r="359" s="14" customFormat="1">
      <c r="A359" s="14"/>
      <c r="B359" s="237"/>
      <c r="C359" s="238"/>
      <c r="D359" s="219" t="s">
        <v>139</v>
      </c>
      <c r="E359" s="239" t="s">
        <v>19</v>
      </c>
      <c r="F359" s="240" t="s">
        <v>155</v>
      </c>
      <c r="G359" s="238"/>
      <c r="H359" s="241">
        <v>93.930000000000007</v>
      </c>
      <c r="I359" s="242"/>
      <c r="J359" s="238"/>
      <c r="K359" s="238"/>
      <c r="L359" s="243"/>
      <c r="M359" s="244"/>
      <c r="N359" s="245"/>
      <c r="O359" s="245"/>
      <c r="P359" s="245"/>
      <c r="Q359" s="245"/>
      <c r="R359" s="245"/>
      <c r="S359" s="245"/>
      <c r="T359" s="246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47" t="s">
        <v>139</v>
      </c>
      <c r="AU359" s="247" t="s">
        <v>82</v>
      </c>
      <c r="AV359" s="14" t="s">
        <v>133</v>
      </c>
      <c r="AW359" s="14" t="s">
        <v>33</v>
      </c>
      <c r="AX359" s="14" t="s">
        <v>80</v>
      </c>
      <c r="AY359" s="247" t="s">
        <v>125</v>
      </c>
    </row>
    <row r="360" s="2" customFormat="1" ht="24.15" customHeight="1">
      <c r="A360" s="40"/>
      <c r="B360" s="41"/>
      <c r="C360" s="206" t="s">
        <v>544</v>
      </c>
      <c r="D360" s="206" t="s">
        <v>128</v>
      </c>
      <c r="E360" s="207" t="s">
        <v>553</v>
      </c>
      <c r="F360" s="208" t="s">
        <v>554</v>
      </c>
      <c r="G360" s="209" t="s">
        <v>150</v>
      </c>
      <c r="H360" s="210">
        <v>78.079999999999998</v>
      </c>
      <c r="I360" s="211"/>
      <c r="J360" s="212">
        <f>ROUND(I360*H360,2)</f>
        <v>0</v>
      </c>
      <c r="K360" s="208" t="s">
        <v>132</v>
      </c>
      <c r="L360" s="46"/>
      <c r="M360" s="213" t="s">
        <v>19</v>
      </c>
      <c r="N360" s="214" t="s">
        <v>43</v>
      </c>
      <c r="O360" s="86"/>
      <c r="P360" s="215">
        <f>O360*H360</f>
        <v>0</v>
      </c>
      <c r="Q360" s="215">
        <v>0</v>
      </c>
      <c r="R360" s="215">
        <f>Q360*H360</f>
        <v>0</v>
      </c>
      <c r="S360" s="215">
        <v>0.0032499999999999999</v>
      </c>
      <c r="T360" s="216">
        <f>S360*H360</f>
        <v>0.25375999999999999</v>
      </c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R360" s="217" t="s">
        <v>240</v>
      </c>
      <c r="AT360" s="217" t="s">
        <v>128</v>
      </c>
      <c r="AU360" s="217" t="s">
        <v>82</v>
      </c>
      <c r="AY360" s="19" t="s">
        <v>125</v>
      </c>
      <c r="BE360" s="218">
        <f>IF(N360="základní",J360,0)</f>
        <v>0</v>
      </c>
      <c r="BF360" s="218">
        <f>IF(N360="snížená",J360,0)</f>
        <v>0</v>
      </c>
      <c r="BG360" s="218">
        <f>IF(N360="zákl. přenesená",J360,0)</f>
        <v>0</v>
      </c>
      <c r="BH360" s="218">
        <f>IF(N360="sníž. přenesená",J360,0)</f>
        <v>0</v>
      </c>
      <c r="BI360" s="218">
        <f>IF(N360="nulová",J360,0)</f>
        <v>0</v>
      </c>
      <c r="BJ360" s="19" t="s">
        <v>80</v>
      </c>
      <c r="BK360" s="218">
        <f>ROUND(I360*H360,2)</f>
        <v>0</v>
      </c>
      <c r="BL360" s="19" t="s">
        <v>240</v>
      </c>
      <c r="BM360" s="217" t="s">
        <v>814</v>
      </c>
    </row>
    <row r="361" s="2" customFormat="1">
      <c r="A361" s="40"/>
      <c r="B361" s="41"/>
      <c r="C361" s="42"/>
      <c r="D361" s="219" t="s">
        <v>135</v>
      </c>
      <c r="E361" s="42"/>
      <c r="F361" s="220" t="s">
        <v>554</v>
      </c>
      <c r="G361" s="42"/>
      <c r="H361" s="42"/>
      <c r="I361" s="221"/>
      <c r="J361" s="42"/>
      <c r="K361" s="42"/>
      <c r="L361" s="46"/>
      <c r="M361" s="222"/>
      <c r="N361" s="223"/>
      <c r="O361" s="86"/>
      <c r="P361" s="86"/>
      <c r="Q361" s="86"/>
      <c r="R361" s="86"/>
      <c r="S361" s="86"/>
      <c r="T361" s="87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T361" s="19" t="s">
        <v>135</v>
      </c>
      <c r="AU361" s="19" t="s">
        <v>82</v>
      </c>
    </row>
    <row r="362" s="2" customFormat="1">
      <c r="A362" s="40"/>
      <c r="B362" s="41"/>
      <c r="C362" s="42"/>
      <c r="D362" s="224" t="s">
        <v>137</v>
      </c>
      <c r="E362" s="42"/>
      <c r="F362" s="225" t="s">
        <v>556</v>
      </c>
      <c r="G362" s="42"/>
      <c r="H362" s="42"/>
      <c r="I362" s="221"/>
      <c r="J362" s="42"/>
      <c r="K362" s="42"/>
      <c r="L362" s="46"/>
      <c r="M362" s="222"/>
      <c r="N362" s="223"/>
      <c r="O362" s="86"/>
      <c r="P362" s="86"/>
      <c r="Q362" s="86"/>
      <c r="R362" s="86"/>
      <c r="S362" s="86"/>
      <c r="T362" s="87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T362" s="19" t="s">
        <v>137</v>
      </c>
      <c r="AU362" s="19" t="s">
        <v>82</v>
      </c>
    </row>
    <row r="363" s="13" customFormat="1">
      <c r="A363" s="13"/>
      <c r="B363" s="226"/>
      <c r="C363" s="227"/>
      <c r="D363" s="219" t="s">
        <v>139</v>
      </c>
      <c r="E363" s="228" t="s">
        <v>19</v>
      </c>
      <c r="F363" s="229" t="s">
        <v>738</v>
      </c>
      <c r="G363" s="227"/>
      <c r="H363" s="230">
        <v>78.079999999999998</v>
      </c>
      <c r="I363" s="231"/>
      <c r="J363" s="227"/>
      <c r="K363" s="227"/>
      <c r="L363" s="232"/>
      <c r="M363" s="233"/>
      <c r="N363" s="234"/>
      <c r="O363" s="234"/>
      <c r="P363" s="234"/>
      <c r="Q363" s="234"/>
      <c r="R363" s="234"/>
      <c r="S363" s="234"/>
      <c r="T363" s="235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36" t="s">
        <v>139</v>
      </c>
      <c r="AU363" s="236" t="s">
        <v>82</v>
      </c>
      <c r="AV363" s="13" t="s">
        <v>82</v>
      </c>
      <c r="AW363" s="13" t="s">
        <v>33</v>
      </c>
      <c r="AX363" s="13" t="s">
        <v>72</v>
      </c>
      <c r="AY363" s="236" t="s">
        <v>125</v>
      </c>
    </row>
    <row r="364" s="14" customFormat="1">
      <c r="A364" s="14"/>
      <c r="B364" s="237"/>
      <c r="C364" s="238"/>
      <c r="D364" s="219" t="s">
        <v>139</v>
      </c>
      <c r="E364" s="239" t="s">
        <v>19</v>
      </c>
      <c r="F364" s="240" t="s">
        <v>155</v>
      </c>
      <c r="G364" s="238"/>
      <c r="H364" s="241">
        <v>78.079999999999998</v>
      </c>
      <c r="I364" s="242"/>
      <c r="J364" s="238"/>
      <c r="K364" s="238"/>
      <c r="L364" s="243"/>
      <c r="M364" s="244"/>
      <c r="N364" s="245"/>
      <c r="O364" s="245"/>
      <c r="P364" s="245"/>
      <c r="Q364" s="245"/>
      <c r="R364" s="245"/>
      <c r="S364" s="245"/>
      <c r="T364" s="246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47" t="s">
        <v>139</v>
      </c>
      <c r="AU364" s="247" t="s">
        <v>82</v>
      </c>
      <c r="AV364" s="14" t="s">
        <v>133</v>
      </c>
      <c r="AW364" s="14" t="s">
        <v>33</v>
      </c>
      <c r="AX364" s="14" t="s">
        <v>80</v>
      </c>
      <c r="AY364" s="247" t="s">
        <v>125</v>
      </c>
    </row>
    <row r="365" s="2" customFormat="1" ht="33" customHeight="1">
      <c r="A365" s="40"/>
      <c r="B365" s="41"/>
      <c r="C365" s="206" t="s">
        <v>552</v>
      </c>
      <c r="D365" s="206" t="s">
        <v>128</v>
      </c>
      <c r="E365" s="207" t="s">
        <v>558</v>
      </c>
      <c r="F365" s="208" t="s">
        <v>559</v>
      </c>
      <c r="G365" s="209" t="s">
        <v>150</v>
      </c>
      <c r="H365" s="210">
        <v>78.079999999999998</v>
      </c>
      <c r="I365" s="211"/>
      <c r="J365" s="212">
        <f>ROUND(I365*H365,2)</f>
        <v>0</v>
      </c>
      <c r="K365" s="208" t="s">
        <v>132</v>
      </c>
      <c r="L365" s="46"/>
      <c r="M365" s="213" t="s">
        <v>19</v>
      </c>
      <c r="N365" s="214" t="s">
        <v>43</v>
      </c>
      <c r="O365" s="86"/>
      <c r="P365" s="215">
        <f>O365*H365</f>
        <v>0</v>
      </c>
      <c r="Q365" s="215">
        <v>0.00058</v>
      </c>
      <c r="R365" s="215">
        <f>Q365*H365</f>
        <v>0.045286399999999997</v>
      </c>
      <c r="S365" s="215">
        <v>0</v>
      </c>
      <c r="T365" s="216">
        <f>S365*H365</f>
        <v>0</v>
      </c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R365" s="217" t="s">
        <v>240</v>
      </c>
      <c r="AT365" s="217" t="s">
        <v>128</v>
      </c>
      <c r="AU365" s="217" t="s">
        <v>82</v>
      </c>
      <c r="AY365" s="19" t="s">
        <v>125</v>
      </c>
      <c r="BE365" s="218">
        <f>IF(N365="základní",J365,0)</f>
        <v>0</v>
      </c>
      <c r="BF365" s="218">
        <f>IF(N365="snížená",J365,0)</f>
        <v>0</v>
      </c>
      <c r="BG365" s="218">
        <f>IF(N365="zákl. přenesená",J365,0)</f>
        <v>0</v>
      </c>
      <c r="BH365" s="218">
        <f>IF(N365="sníž. přenesená",J365,0)</f>
        <v>0</v>
      </c>
      <c r="BI365" s="218">
        <f>IF(N365="nulová",J365,0)</f>
        <v>0</v>
      </c>
      <c r="BJ365" s="19" t="s">
        <v>80</v>
      </c>
      <c r="BK365" s="218">
        <f>ROUND(I365*H365,2)</f>
        <v>0</v>
      </c>
      <c r="BL365" s="19" t="s">
        <v>240</v>
      </c>
      <c r="BM365" s="217" t="s">
        <v>815</v>
      </c>
    </row>
    <row r="366" s="2" customFormat="1">
      <c r="A366" s="40"/>
      <c r="B366" s="41"/>
      <c r="C366" s="42"/>
      <c r="D366" s="219" t="s">
        <v>135</v>
      </c>
      <c r="E366" s="42"/>
      <c r="F366" s="220" t="s">
        <v>561</v>
      </c>
      <c r="G366" s="42"/>
      <c r="H366" s="42"/>
      <c r="I366" s="221"/>
      <c r="J366" s="42"/>
      <c r="K366" s="42"/>
      <c r="L366" s="46"/>
      <c r="M366" s="222"/>
      <c r="N366" s="223"/>
      <c r="O366" s="86"/>
      <c r="P366" s="86"/>
      <c r="Q366" s="86"/>
      <c r="R366" s="86"/>
      <c r="S366" s="86"/>
      <c r="T366" s="87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T366" s="19" t="s">
        <v>135</v>
      </c>
      <c r="AU366" s="19" t="s">
        <v>82</v>
      </c>
    </row>
    <row r="367" s="2" customFormat="1">
      <c r="A367" s="40"/>
      <c r="B367" s="41"/>
      <c r="C367" s="42"/>
      <c r="D367" s="224" t="s">
        <v>137</v>
      </c>
      <c r="E367" s="42"/>
      <c r="F367" s="225" t="s">
        <v>562</v>
      </c>
      <c r="G367" s="42"/>
      <c r="H367" s="42"/>
      <c r="I367" s="221"/>
      <c r="J367" s="42"/>
      <c r="K367" s="42"/>
      <c r="L367" s="46"/>
      <c r="M367" s="222"/>
      <c r="N367" s="223"/>
      <c r="O367" s="86"/>
      <c r="P367" s="86"/>
      <c r="Q367" s="86"/>
      <c r="R367" s="86"/>
      <c r="S367" s="86"/>
      <c r="T367" s="87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T367" s="19" t="s">
        <v>137</v>
      </c>
      <c r="AU367" s="19" t="s">
        <v>82</v>
      </c>
    </row>
    <row r="368" s="13" customFormat="1">
      <c r="A368" s="13"/>
      <c r="B368" s="226"/>
      <c r="C368" s="227"/>
      <c r="D368" s="219" t="s">
        <v>139</v>
      </c>
      <c r="E368" s="228" t="s">
        <v>19</v>
      </c>
      <c r="F368" s="229" t="s">
        <v>738</v>
      </c>
      <c r="G368" s="227"/>
      <c r="H368" s="230">
        <v>78.079999999999998</v>
      </c>
      <c r="I368" s="231"/>
      <c r="J368" s="227"/>
      <c r="K368" s="227"/>
      <c r="L368" s="232"/>
      <c r="M368" s="233"/>
      <c r="N368" s="234"/>
      <c r="O368" s="234"/>
      <c r="P368" s="234"/>
      <c r="Q368" s="234"/>
      <c r="R368" s="234"/>
      <c r="S368" s="234"/>
      <c r="T368" s="235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36" t="s">
        <v>139</v>
      </c>
      <c r="AU368" s="236" t="s">
        <v>82</v>
      </c>
      <c r="AV368" s="13" t="s">
        <v>82</v>
      </c>
      <c r="AW368" s="13" t="s">
        <v>33</v>
      </c>
      <c r="AX368" s="13" t="s">
        <v>72</v>
      </c>
      <c r="AY368" s="236" t="s">
        <v>125</v>
      </c>
    </row>
    <row r="369" s="14" customFormat="1">
      <c r="A369" s="14"/>
      <c r="B369" s="237"/>
      <c r="C369" s="238"/>
      <c r="D369" s="219" t="s">
        <v>139</v>
      </c>
      <c r="E369" s="239" t="s">
        <v>19</v>
      </c>
      <c r="F369" s="240" t="s">
        <v>155</v>
      </c>
      <c r="G369" s="238"/>
      <c r="H369" s="241">
        <v>78.079999999999998</v>
      </c>
      <c r="I369" s="242"/>
      <c r="J369" s="238"/>
      <c r="K369" s="238"/>
      <c r="L369" s="243"/>
      <c r="M369" s="244"/>
      <c r="N369" s="245"/>
      <c r="O369" s="245"/>
      <c r="P369" s="245"/>
      <c r="Q369" s="245"/>
      <c r="R369" s="245"/>
      <c r="S369" s="245"/>
      <c r="T369" s="246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47" t="s">
        <v>139</v>
      </c>
      <c r="AU369" s="247" t="s">
        <v>82</v>
      </c>
      <c r="AV369" s="14" t="s">
        <v>133</v>
      </c>
      <c r="AW369" s="14" t="s">
        <v>33</v>
      </c>
      <c r="AX369" s="14" t="s">
        <v>80</v>
      </c>
      <c r="AY369" s="247" t="s">
        <v>125</v>
      </c>
    </row>
    <row r="370" s="2" customFormat="1" ht="24.15" customHeight="1">
      <c r="A370" s="40"/>
      <c r="B370" s="41"/>
      <c r="C370" s="258" t="s">
        <v>557</v>
      </c>
      <c r="D370" s="258" t="s">
        <v>385</v>
      </c>
      <c r="E370" s="259" t="s">
        <v>564</v>
      </c>
      <c r="F370" s="260" t="s">
        <v>565</v>
      </c>
      <c r="G370" s="261" t="s">
        <v>150</v>
      </c>
      <c r="H370" s="262">
        <v>85.888000000000005</v>
      </c>
      <c r="I370" s="263"/>
      <c r="J370" s="264">
        <f>ROUND(I370*H370,2)</f>
        <v>0</v>
      </c>
      <c r="K370" s="260" t="s">
        <v>132</v>
      </c>
      <c r="L370" s="265"/>
      <c r="M370" s="266" t="s">
        <v>19</v>
      </c>
      <c r="N370" s="267" t="s">
        <v>43</v>
      </c>
      <c r="O370" s="86"/>
      <c r="P370" s="215">
        <f>O370*H370</f>
        <v>0</v>
      </c>
      <c r="Q370" s="215">
        <v>0.00264</v>
      </c>
      <c r="R370" s="215">
        <f>Q370*H370</f>
        <v>0.22674432</v>
      </c>
      <c r="S370" s="215">
        <v>0</v>
      </c>
      <c r="T370" s="216">
        <f>S370*H370</f>
        <v>0</v>
      </c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R370" s="217" t="s">
        <v>346</v>
      </c>
      <c r="AT370" s="217" t="s">
        <v>385</v>
      </c>
      <c r="AU370" s="217" t="s">
        <v>82</v>
      </c>
      <c r="AY370" s="19" t="s">
        <v>125</v>
      </c>
      <c r="BE370" s="218">
        <f>IF(N370="základní",J370,0)</f>
        <v>0</v>
      </c>
      <c r="BF370" s="218">
        <f>IF(N370="snížená",J370,0)</f>
        <v>0</v>
      </c>
      <c r="BG370" s="218">
        <f>IF(N370="zákl. přenesená",J370,0)</f>
        <v>0</v>
      </c>
      <c r="BH370" s="218">
        <f>IF(N370="sníž. přenesená",J370,0)</f>
        <v>0</v>
      </c>
      <c r="BI370" s="218">
        <f>IF(N370="nulová",J370,0)</f>
        <v>0</v>
      </c>
      <c r="BJ370" s="19" t="s">
        <v>80</v>
      </c>
      <c r="BK370" s="218">
        <f>ROUND(I370*H370,2)</f>
        <v>0</v>
      </c>
      <c r="BL370" s="19" t="s">
        <v>240</v>
      </c>
      <c r="BM370" s="217" t="s">
        <v>816</v>
      </c>
    </row>
    <row r="371" s="2" customFormat="1">
      <c r="A371" s="40"/>
      <c r="B371" s="41"/>
      <c r="C371" s="42"/>
      <c r="D371" s="219" t="s">
        <v>135</v>
      </c>
      <c r="E371" s="42"/>
      <c r="F371" s="220" t="s">
        <v>565</v>
      </c>
      <c r="G371" s="42"/>
      <c r="H371" s="42"/>
      <c r="I371" s="221"/>
      <c r="J371" s="42"/>
      <c r="K371" s="42"/>
      <c r="L371" s="46"/>
      <c r="M371" s="222"/>
      <c r="N371" s="223"/>
      <c r="O371" s="86"/>
      <c r="P371" s="86"/>
      <c r="Q371" s="86"/>
      <c r="R371" s="86"/>
      <c r="S371" s="86"/>
      <c r="T371" s="87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T371" s="19" t="s">
        <v>135</v>
      </c>
      <c r="AU371" s="19" t="s">
        <v>82</v>
      </c>
    </row>
    <row r="372" s="13" customFormat="1">
      <c r="A372" s="13"/>
      <c r="B372" s="226"/>
      <c r="C372" s="227"/>
      <c r="D372" s="219" t="s">
        <v>139</v>
      </c>
      <c r="E372" s="228" t="s">
        <v>19</v>
      </c>
      <c r="F372" s="229" t="s">
        <v>817</v>
      </c>
      <c r="G372" s="227"/>
      <c r="H372" s="230">
        <v>78.079999999999998</v>
      </c>
      <c r="I372" s="231"/>
      <c r="J372" s="227"/>
      <c r="K372" s="227"/>
      <c r="L372" s="232"/>
      <c r="M372" s="233"/>
      <c r="N372" s="234"/>
      <c r="O372" s="234"/>
      <c r="P372" s="234"/>
      <c r="Q372" s="234"/>
      <c r="R372" s="234"/>
      <c r="S372" s="234"/>
      <c r="T372" s="235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36" t="s">
        <v>139</v>
      </c>
      <c r="AU372" s="236" t="s">
        <v>82</v>
      </c>
      <c r="AV372" s="13" t="s">
        <v>82</v>
      </c>
      <c r="AW372" s="13" t="s">
        <v>33</v>
      </c>
      <c r="AX372" s="13" t="s">
        <v>80</v>
      </c>
      <c r="AY372" s="236" t="s">
        <v>125</v>
      </c>
    </row>
    <row r="373" s="13" customFormat="1">
      <c r="A373" s="13"/>
      <c r="B373" s="226"/>
      <c r="C373" s="227"/>
      <c r="D373" s="219" t="s">
        <v>139</v>
      </c>
      <c r="E373" s="227"/>
      <c r="F373" s="229" t="s">
        <v>818</v>
      </c>
      <c r="G373" s="227"/>
      <c r="H373" s="230">
        <v>85.888000000000005</v>
      </c>
      <c r="I373" s="231"/>
      <c r="J373" s="227"/>
      <c r="K373" s="227"/>
      <c r="L373" s="232"/>
      <c r="M373" s="233"/>
      <c r="N373" s="234"/>
      <c r="O373" s="234"/>
      <c r="P373" s="234"/>
      <c r="Q373" s="234"/>
      <c r="R373" s="234"/>
      <c r="S373" s="234"/>
      <c r="T373" s="235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6" t="s">
        <v>139</v>
      </c>
      <c r="AU373" s="236" t="s">
        <v>82</v>
      </c>
      <c r="AV373" s="13" t="s">
        <v>82</v>
      </c>
      <c r="AW373" s="13" t="s">
        <v>4</v>
      </c>
      <c r="AX373" s="13" t="s">
        <v>80</v>
      </c>
      <c r="AY373" s="236" t="s">
        <v>125</v>
      </c>
    </row>
    <row r="374" s="2" customFormat="1" ht="16.5" customHeight="1">
      <c r="A374" s="40"/>
      <c r="B374" s="41"/>
      <c r="C374" s="206" t="s">
        <v>563</v>
      </c>
      <c r="D374" s="206" t="s">
        <v>128</v>
      </c>
      <c r="E374" s="207" t="s">
        <v>570</v>
      </c>
      <c r="F374" s="208" t="s">
        <v>571</v>
      </c>
      <c r="G374" s="209" t="s">
        <v>131</v>
      </c>
      <c r="H374" s="210">
        <v>84.560000000000002</v>
      </c>
      <c r="I374" s="211"/>
      <c r="J374" s="212">
        <f>ROUND(I374*H374,2)</f>
        <v>0</v>
      </c>
      <c r="K374" s="208" t="s">
        <v>132</v>
      </c>
      <c r="L374" s="46"/>
      <c r="M374" s="213" t="s">
        <v>19</v>
      </c>
      <c r="N374" s="214" t="s">
        <v>43</v>
      </c>
      <c r="O374" s="86"/>
      <c r="P374" s="215">
        <f>O374*H374</f>
        <v>0</v>
      </c>
      <c r="Q374" s="215">
        <v>0</v>
      </c>
      <c r="R374" s="215">
        <f>Q374*H374</f>
        <v>0</v>
      </c>
      <c r="S374" s="215">
        <v>0.035299999999999998</v>
      </c>
      <c r="T374" s="216">
        <f>S374*H374</f>
        <v>2.9849679999999998</v>
      </c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R374" s="217" t="s">
        <v>240</v>
      </c>
      <c r="AT374" s="217" t="s">
        <v>128</v>
      </c>
      <c r="AU374" s="217" t="s">
        <v>82</v>
      </c>
      <c r="AY374" s="19" t="s">
        <v>125</v>
      </c>
      <c r="BE374" s="218">
        <f>IF(N374="základní",J374,0)</f>
        <v>0</v>
      </c>
      <c r="BF374" s="218">
        <f>IF(N374="snížená",J374,0)</f>
        <v>0</v>
      </c>
      <c r="BG374" s="218">
        <f>IF(N374="zákl. přenesená",J374,0)</f>
        <v>0</v>
      </c>
      <c r="BH374" s="218">
        <f>IF(N374="sníž. přenesená",J374,0)</f>
        <v>0</v>
      </c>
      <c r="BI374" s="218">
        <f>IF(N374="nulová",J374,0)</f>
        <v>0</v>
      </c>
      <c r="BJ374" s="19" t="s">
        <v>80</v>
      </c>
      <c r="BK374" s="218">
        <f>ROUND(I374*H374,2)</f>
        <v>0</v>
      </c>
      <c r="BL374" s="19" t="s">
        <v>240</v>
      </c>
      <c r="BM374" s="217" t="s">
        <v>819</v>
      </c>
    </row>
    <row r="375" s="2" customFormat="1">
      <c r="A375" s="40"/>
      <c r="B375" s="41"/>
      <c r="C375" s="42"/>
      <c r="D375" s="219" t="s">
        <v>135</v>
      </c>
      <c r="E375" s="42"/>
      <c r="F375" s="220" t="s">
        <v>571</v>
      </c>
      <c r="G375" s="42"/>
      <c r="H375" s="42"/>
      <c r="I375" s="221"/>
      <c r="J375" s="42"/>
      <c r="K375" s="42"/>
      <c r="L375" s="46"/>
      <c r="M375" s="222"/>
      <c r="N375" s="223"/>
      <c r="O375" s="86"/>
      <c r="P375" s="86"/>
      <c r="Q375" s="86"/>
      <c r="R375" s="86"/>
      <c r="S375" s="86"/>
      <c r="T375" s="87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T375" s="19" t="s">
        <v>135</v>
      </c>
      <c r="AU375" s="19" t="s">
        <v>82</v>
      </c>
    </row>
    <row r="376" s="2" customFormat="1">
      <c r="A376" s="40"/>
      <c r="B376" s="41"/>
      <c r="C376" s="42"/>
      <c r="D376" s="224" t="s">
        <v>137</v>
      </c>
      <c r="E376" s="42"/>
      <c r="F376" s="225" t="s">
        <v>573</v>
      </c>
      <c r="G376" s="42"/>
      <c r="H376" s="42"/>
      <c r="I376" s="221"/>
      <c r="J376" s="42"/>
      <c r="K376" s="42"/>
      <c r="L376" s="46"/>
      <c r="M376" s="222"/>
      <c r="N376" s="223"/>
      <c r="O376" s="86"/>
      <c r="P376" s="86"/>
      <c r="Q376" s="86"/>
      <c r="R376" s="86"/>
      <c r="S376" s="86"/>
      <c r="T376" s="87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T376" s="19" t="s">
        <v>137</v>
      </c>
      <c r="AU376" s="19" t="s">
        <v>82</v>
      </c>
    </row>
    <row r="377" s="2" customFormat="1" ht="37.8" customHeight="1">
      <c r="A377" s="40"/>
      <c r="B377" s="41"/>
      <c r="C377" s="206" t="s">
        <v>569</v>
      </c>
      <c r="D377" s="206" t="s">
        <v>128</v>
      </c>
      <c r="E377" s="207" t="s">
        <v>575</v>
      </c>
      <c r="F377" s="208" t="s">
        <v>576</v>
      </c>
      <c r="G377" s="209" t="s">
        <v>131</v>
      </c>
      <c r="H377" s="210">
        <v>84.560000000000002</v>
      </c>
      <c r="I377" s="211"/>
      <c r="J377" s="212">
        <f>ROUND(I377*H377,2)</f>
        <v>0</v>
      </c>
      <c r="K377" s="208" t="s">
        <v>132</v>
      </c>
      <c r="L377" s="46"/>
      <c r="M377" s="213" t="s">
        <v>19</v>
      </c>
      <c r="N377" s="214" t="s">
        <v>43</v>
      </c>
      <c r="O377" s="86"/>
      <c r="P377" s="215">
        <f>O377*H377</f>
        <v>0</v>
      </c>
      <c r="Q377" s="215">
        <v>0.0060000000000000001</v>
      </c>
      <c r="R377" s="215">
        <f>Q377*H377</f>
        <v>0.50736000000000003</v>
      </c>
      <c r="S377" s="215">
        <v>0</v>
      </c>
      <c r="T377" s="216">
        <f>S377*H377</f>
        <v>0</v>
      </c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R377" s="217" t="s">
        <v>240</v>
      </c>
      <c r="AT377" s="217" t="s">
        <v>128</v>
      </c>
      <c r="AU377" s="217" t="s">
        <v>82</v>
      </c>
      <c r="AY377" s="19" t="s">
        <v>125</v>
      </c>
      <c r="BE377" s="218">
        <f>IF(N377="základní",J377,0)</f>
        <v>0</v>
      </c>
      <c r="BF377" s="218">
        <f>IF(N377="snížená",J377,0)</f>
        <v>0</v>
      </c>
      <c r="BG377" s="218">
        <f>IF(N377="zákl. přenesená",J377,0)</f>
        <v>0</v>
      </c>
      <c r="BH377" s="218">
        <f>IF(N377="sníž. přenesená",J377,0)</f>
        <v>0</v>
      </c>
      <c r="BI377" s="218">
        <f>IF(N377="nulová",J377,0)</f>
        <v>0</v>
      </c>
      <c r="BJ377" s="19" t="s">
        <v>80</v>
      </c>
      <c r="BK377" s="218">
        <f>ROUND(I377*H377,2)</f>
        <v>0</v>
      </c>
      <c r="BL377" s="19" t="s">
        <v>240</v>
      </c>
      <c r="BM377" s="217" t="s">
        <v>820</v>
      </c>
    </row>
    <row r="378" s="2" customFormat="1">
      <c r="A378" s="40"/>
      <c r="B378" s="41"/>
      <c r="C378" s="42"/>
      <c r="D378" s="219" t="s">
        <v>135</v>
      </c>
      <c r="E378" s="42"/>
      <c r="F378" s="220" t="s">
        <v>578</v>
      </c>
      <c r="G378" s="42"/>
      <c r="H378" s="42"/>
      <c r="I378" s="221"/>
      <c r="J378" s="42"/>
      <c r="K378" s="42"/>
      <c r="L378" s="46"/>
      <c r="M378" s="222"/>
      <c r="N378" s="223"/>
      <c r="O378" s="86"/>
      <c r="P378" s="86"/>
      <c r="Q378" s="86"/>
      <c r="R378" s="86"/>
      <c r="S378" s="86"/>
      <c r="T378" s="87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T378" s="19" t="s">
        <v>135</v>
      </c>
      <c r="AU378" s="19" t="s">
        <v>82</v>
      </c>
    </row>
    <row r="379" s="2" customFormat="1">
      <c r="A379" s="40"/>
      <c r="B379" s="41"/>
      <c r="C379" s="42"/>
      <c r="D379" s="224" t="s">
        <v>137</v>
      </c>
      <c r="E379" s="42"/>
      <c r="F379" s="225" t="s">
        <v>579</v>
      </c>
      <c r="G379" s="42"/>
      <c r="H379" s="42"/>
      <c r="I379" s="221"/>
      <c r="J379" s="42"/>
      <c r="K379" s="42"/>
      <c r="L379" s="46"/>
      <c r="M379" s="222"/>
      <c r="N379" s="223"/>
      <c r="O379" s="86"/>
      <c r="P379" s="86"/>
      <c r="Q379" s="86"/>
      <c r="R379" s="86"/>
      <c r="S379" s="86"/>
      <c r="T379" s="87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T379" s="19" t="s">
        <v>137</v>
      </c>
      <c r="AU379" s="19" t="s">
        <v>82</v>
      </c>
    </row>
    <row r="380" s="2" customFormat="1" ht="33" customHeight="1">
      <c r="A380" s="40"/>
      <c r="B380" s="41"/>
      <c r="C380" s="258" t="s">
        <v>574</v>
      </c>
      <c r="D380" s="258" t="s">
        <v>385</v>
      </c>
      <c r="E380" s="259" t="s">
        <v>581</v>
      </c>
      <c r="F380" s="260" t="s">
        <v>582</v>
      </c>
      <c r="G380" s="261" t="s">
        <v>131</v>
      </c>
      <c r="H380" s="262">
        <v>93.016000000000005</v>
      </c>
      <c r="I380" s="263"/>
      <c r="J380" s="264">
        <f>ROUND(I380*H380,2)</f>
        <v>0</v>
      </c>
      <c r="K380" s="260" t="s">
        <v>132</v>
      </c>
      <c r="L380" s="265"/>
      <c r="M380" s="266" t="s">
        <v>19</v>
      </c>
      <c r="N380" s="267" t="s">
        <v>43</v>
      </c>
      <c r="O380" s="86"/>
      <c r="P380" s="215">
        <f>O380*H380</f>
        <v>0</v>
      </c>
      <c r="Q380" s="215">
        <v>0.021999999999999999</v>
      </c>
      <c r="R380" s="215">
        <f>Q380*H380</f>
        <v>2.0463520000000002</v>
      </c>
      <c r="S380" s="215">
        <v>0</v>
      </c>
      <c r="T380" s="216">
        <f>S380*H380</f>
        <v>0</v>
      </c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R380" s="217" t="s">
        <v>346</v>
      </c>
      <c r="AT380" s="217" t="s">
        <v>385</v>
      </c>
      <c r="AU380" s="217" t="s">
        <v>82</v>
      </c>
      <c r="AY380" s="19" t="s">
        <v>125</v>
      </c>
      <c r="BE380" s="218">
        <f>IF(N380="základní",J380,0)</f>
        <v>0</v>
      </c>
      <c r="BF380" s="218">
        <f>IF(N380="snížená",J380,0)</f>
        <v>0</v>
      </c>
      <c r="BG380" s="218">
        <f>IF(N380="zákl. přenesená",J380,0)</f>
        <v>0</v>
      </c>
      <c r="BH380" s="218">
        <f>IF(N380="sníž. přenesená",J380,0)</f>
        <v>0</v>
      </c>
      <c r="BI380" s="218">
        <f>IF(N380="nulová",J380,0)</f>
        <v>0</v>
      </c>
      <c r="BJ380" s="19" t="s">
        <v>80</v>
      </c>
      <c r="BK380" s="218">
        <f>ROUND(I380*H380,2)</f>
        <v>0</v>
      </c>
      <c r="BL380" s="19" t="s">
        <v>240</v>
      </c>
      <c r="BM380" s="217" t="s">
        <v>821</v>
      </c>
    </row>
    <row r="381" s="2" customFormat="1">
      <c r="A381" s="40"/>
      <c r="B381" s="41"/>
      <c r="C381" s="42"/>
      <c r="D381" s="219" t="s">
        <v>135</v>
      </c>
      <c r="E381" s="42"/>
      <c r="F381" s="220" t="s">
        <v>582</v>
      </c>
      <c r="G381" s="42"/>
      <c r="H381" s="42"/>
      <c r="I381" s="221"/>
      <c r="J381" s="42"/>
      <c r="K381" s="42"/>
      <c r="L381" s="46"/>
      <c r="M381" s="222"/>
      <c r="N381" s="223"/>
      <c r="O381" s="86"/>
      <c r="P381" s="86"/>
      <c r="Q381" s="86"/>
      <c r="R381" s="86"/>
      <c r="S381" s="86"/>
      <c r="T381" s="87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T381" s="19" t="s">
        <v>135</v>
      </c>
      <c r="AU381" s="19" t="s">
        <v>82</v>
      </c>
    </row>
    <row r="382" s="13" customFormat="1">
      <c r="A382" s="13"/>
      <c r="B382" s="226"/>
      <c r="C382" s="227"/>
      <c r="D382" s="219" t="s">
        <v>139</v>
      </c>
      <c r="E382" s="228" t="s">
        <v>19</v>
      </c>
      <c r="F382" s="229" t="s">
        <v>822</v>
      </c>
      <c r="G382" s="227"/>
      <c r="H382" s="230">
        <v>84.560000000000002</v>
      </c>
      <c r="I382" s="231"/>
      <c r="J382" s="227"/>
      <c r="K382" s="227"/>
      <c r="L382" s="232"/>
      <c r="M382" s="233"/>
      <c r="N382" s="234"/>
      <c r="O382" s="234"/>
      <c r="P382" s="234"/>
      <c r="Q382" s="234"/>
      <c r="R382" s="234"/>
      <c r="S382" s="234"/>
      <c r="T382" s="235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36" t="s">
        <v>139</v>
      </c>
      <c r="AU382" s="236" t="s">
        <v>82</v>
      </c>
      <c r="AV382" s="13" t="s">
        <v>82</v>
      </c>
      <c r="AW382" s="13" t="s">
        <v>33</v>
      </c>
      <c r="AX382" s="13" t="s">
        <v>80</v>
      </c>
      <c r="AY382" s="236" t="s">
        <v>125</v>
      </c>
    </row>
    <row r="383" s="13" customFormat="1">
      <c r="A383" s="13"/>
      <c r="B383" s="226"/>
      <c r="C383" s="227"/>
      <c r="D383" s="219" t="s">
        <v>139</v>
      </c>
      <c r="E383" s="227"/>
      <c r="F383" s="229" t="s">
        <v>823</v>
      </c>
      <c r="G383" s="227"/>
      <c r="H383" s="230">
        <v>93.016000000000005</v>
      </c>
      <c r="I383" s="231"/>
      <c r="J383" s="227"/>
      <c r="K383" s="227"/>
      <c r="L383" s="232"/>
      <c r="M383" s="233"/>
      <c r="N383" s="234"/>
      <c r="O383" s="234"/>
      <c r="P383" s="234"/>
      <c r="Q383" s="234"/>
      <c r="R383" s="234"/>
      <c r="S383" s="234"/>
      <c r="T383" s="235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36" t="s">
        <v>139</v>
      </c>
      <c r="AU383" s="236" t="s">
        <v>82</v>
      </c>
      <c r="AV383" s="13" t="s">
        <v>82</v>
      </c>
      <c r="AW383" s="13" t="s">
        <v>4</v>
      </c>
      <c r="AX383" s="13" t="s">
        <v>80</v>
      </c>
      <c r="AY383" s="236" t="s">
        <v>125</v>
      </c>
    </row>
    <row r="384" s="2" customFormat="1" ht="24.15" customHeight="1">
      <c r="A384" s="40"/>
      <c r="B384" s="41"/>
      <c r="C384" s="206" t="s">
        <v>580</v>
      </c>
      <c r="D384" s="206" t="s">
        <v>128</v>
      </c>
      <c r="E384" s="207" t="s">
        <v>593</v>
      </c>
      <c r="F384" s="208" t="s">
        <v>594</v>
      </c>
      <c r="G384" s="209" t="s">
        <v>131</v>
      </c>
      <c r="H384" s="210">
        <v>93.930000000000007</v>
      </c>
      <c r="I384" s="211"/>
      <c r="J384" s="212">
        <f>ROUND(I384*H384,2)</f>
        <v>0</v>
      </c>
      <c r="K384" s="208" t="s">
        <v>132</v>
      </c>
      <c r="L384" s="46"/>
      <c r="M384" s="213" t="s">
        <v>19</v>
      </c>
      <c r="N384" s="214" t="s">
        <v>43</v>
      </c>
      <c r="O384" s="86"/>
      <c r="P384" s="215">
        <f>O384*H384</f>
        <v>0</v>
      </c>
      <c r="Q384" s="215">
        <v>0.0015</v>
      </c>
      <c r="R384" s="215">
        <f>Q384*H384</f>
        <v>0.14089500000000002</v>
      </c>
      <c r="S384" s="215">
        <v>0</v>
      </c>
      <c r="T384" s="216">
        <f>S384*H384</f>
        <v>0</v>
      </c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R384" s="217" t="s">
        <v>240</v>
      </c>
      <c r="AT384" s="217" t="s">
        <v>128</v>
      </c>
      <c r="AU384" s="217" t="s">
        <v>82</v>
      </c>
      <c r="AY384" s="19" t="s">
        <v>125</v>
      </c>
      <c r="BE384" s="218">
        <f>IF(N384="základní",J384,0)</f>
        <v>0</v>
      </c>
      <c r="BF384" s="218">
        <f>IF(N384="snížená",J384,0)</f>
        <v>0</v>
      </c>
      <c r="BG384" s="218">
        <f>IF(N384="zákl. přenesená",J384,0)</f>
        <v>0</v>
      </c>
      <c r="BH384" s="218">
        <f>IF(N384="sníž. přenesená",J384,0)</f>
        <v>0</v>
      </c>
      <c r="BI384" s="218">
        <f>IF(N384="nulová",J384,0)</f>
        <v>0</v>
      </c>
      <c r="BJ384" s="19" t="s">
        <v>80</v>
      </c>
      <c r="BK384" s="218">
        <f>ROUND(I384*H384,2)</f>
        <v>0</v>
      </c>
      <c r="BL384" s="19" t="s">
        <v>240</v>
      </c>
      <c r="BM384" s="217" t="s">
        <v>824</v>
      </c>
    </row>
    <row r="385" s="2" customFormat="1">
      <c r="A385" s="40"/>
      <c r="B385" s="41"/>
      <c r="C385" s="42"/>
      <c r="D385" s="219" t="s">
        <v>135</v>
      </c>
      <c r="E385" s="42"/>
      <c r="F385" s="220" t="s">
        <v>596</v>
      </c>
      <c r="G385" s="42"/>
      <c r="H385" s="42"/>
      <c r="I385" s="221"/>
      <c r="J385" s="42"/>
      <c r="K385" s="42"/>
      <c r="L385" s="46"/>
      <c r="M385" s="222"/>
      <c r="N385" s="223"/>
      <c r="O385" s="86"/>
      <c r="P385" s="86"/>
      <c r="Q385" s="86"/>
      <c r="R385" s="86"/>
      <c r="S385" s="86"/>
      <c r="T385" s="87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T385" s="19" t="s">
        <v>135</v>
      </c>
      <c r="AU385" s="19" t="s">
        <v>82</v>
      </c>
    </row>
    <row r="386" s="2" customFormat="1">
      <c r="A386" s="40"/>
      <c r="B386" s="41"/>
      <c r="C386" s="42"/>
      <c r="D386" s="224" t="s">
        <v>137</v>
      </c>
      <c r="E386" s="42"/>
      <c r="F386" s="225" t="s">
        <v>597</v>
      </c>
      <c r="G386" s="42"/>
      <c r="H386" s="42"/>
      <c r="I386" s="221"/>
      <c r="J386" s="42"/>
      <c r="K386" s="42"/>
      <c r="L386" s="46"/>
      <c r="M386" s="222"/>
      <c r="N386" s="223"/>
      <c r="O386" s="86"/>
      <c r="P386" s="86"/>
      <c r="Q386" s="86"/>
      <c r="R386" s="86"/>
      <c r="S386" s="86"/>
      <c r="T386" s="87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T386" s="19" t="s">
        <v>137</v>
      </c>
      <c r="AU386" s="19" t="s">
        <v>82</v>
      </c>
    </row>
    <row r="387" s="15" customFormat="1">
      <c r="A387" s="15"/>
      <c r="B387" s="248"/>
      <c r="C387" s="249"/>
      <c r="D387" s="219" t="s">
        <v>139</v>
      </c>
      <c r="E387" s="250" t="s">
        <v>19</v>
      </c>
      <c r="F387" s="251" t="s">
        <v>543</v>
      </c>
      <c r="G387" s="249"/>
      <c r="H387" s="250" t="s">
        <v>19</v>
      </c>
      <c r="I387" s="252"/>
      <c r="J387" s="249"/>
      <c r="K387" s="249"/>
      <c r="L387" s="253"/>
      <c r="M387" s="254"/>
      <c r="N387" s="255"/>
      <c r="O387" s="255"/>
      <c r="P387" s="255"/>
      <c r="Q387" s="255"/>
      <c r="R387" s="255"/>
      <c r="S387" s="255"/>
      <c r="T387" s="256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T387" s="257" t="s">
        <v>139</v>
      </c>
      <c r="AU387" s="257" t="s">
        <v>82</v>
      </c>
      <c r="AV387" s="15" t="s">
        <v>80</v>
      </c>
      <c r="AW387" s="15" t="s">
        <v>33</v>
      </c>
      <c r="AX387" s="15" t="s">
        <v>72</v>
      </c>
      <c r="AY387" s="257" t="s">
        <v>125</v>
      </c>
    </row>
    <row r="388" s="13" customFormat="1">
      <c r="A388" s="13"/>
      <c r="B388" s="226"/>
      <c r="C388" s="227"/>
      <c r="D388" s="219" t="s">
        <v>139</v>
      </c>
      <c r="E388" s="228" t="s">
        <v>19</v>
      </c>
      <c r="F388" s="229" t="s">
        <v>736</v>
      </c>
      <c r="G388" s="227"/>
      <c r="H388" s="230">
        <v>84.560000000000002</v>
      </c>
      <c r="I388" s="231"/>
      <c r="J388" s="227"/>
      <c r="K388" s="227"/>
      <c r="L388" s="232"/>
      <c r="M388" s="233"/>
      <c r="N388" s="234"/>
      <c r="O388" s="234"/>
      <c r="P388" s="234"/>
      <c r="Q388" s="234"/>
      <c r="R388" s="234"/>
      <c r="S388" s="234"/>
      <c r="T388" s="235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36" t="s">
        <v>139</v>
      </c>
      <c r="AU388" s="236" t="s">
        <v>82</v>
      </c>
      <c r="AV388" s="13" t="s">
        <v>82</v>
      </c>
      <c r="AW388" s="13" t="s">
        <v>33</v>
      </c>
      <c r="AX388" s="13" t="s">
        <v>72</v>
      </c>
      <c r="AY388" s="236" t="s">
        <v>125</v>
      </c>
    </row>
    <row r="389" s="13" customFormat="1">
      <c r="A389" s="13"/>
      <c r="B389" s="226"/>
      <c r="C389" s="227"/>
      <c r="D389" s="219" t="s">
        <v>139</v>
      </c>
      <c r="E389" s="228" t="s">
        <v>19</v>
      </c>
      <c r="F389" s="229" t="s">
        <v>813</v>
      </c>
      <c r="G389" s="227"/>
      <c r="H389" s="230">
        <v>9.3699999999999992</v>
      </c>
      <c r="I389" s="231"/>
      <c r="J389" s="227"/>
      <c r="K389" s="227"/>
      <c r="L389" s="232"/>
      <c r="M389" s="233"/>
      <c r="N389" s="234"/>
      <c r="O389" s="234"/>
      <c r="P389" s="234"/>
      <c r="Q389" s="234"/>
      <c r="R389" s="234"/>
      <c r="S389" s="234"/>
      <c r="T389" s="235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36" t="s">
        <v>139</v>
      </c>
      <c r="AU389" s="236" t="s">
        <v>82</v>
      </c>
      <c r="AV389" s="13" t="s">
        <v>82</v>
      </c>
      <c r="AW389" s="13" t="s">
        <v>33</v>
      </c>
      <c r="AX389" s="13" t="s">
        <v>72</v>
      </c>
      <c r="AY389" s="236" t="s">
        <v>125</v>
      </c>
    </row>
    <row r="390" s="14" customFormat="1">
      <c r="A390" s="14"/>
      <c r="B390" s="237"/>
      <c r="C390" s="238"/>
      <c r="D390" s="219" t="s">
        <v>139</v>
      </c>
      <c r="E390" s="239" t="s">
        <v>19</v>
      </c>
      <c r="F390" s="240" t="s">
        <v>155</v>
      </c>
      <c r="G390" s="238"/>
      <c r="H390" s="241">
        <v>93.930000000000007</v>
      </c>
      <c r="I390" s="242"/>
      <c r="J390" s="238"/>
      <c r="K390" s="238"/>
      <c r="L390" s="243"/>
      <c r="M390" s="244"/>
      <c r="N390" s="245"/>
      <c r="O390" s="245"/>
      <c r="P390" s="245"/>
      <c r="Q390" s="245"/>
      <c r="R390" s="245"/>
      <c r="S390" s="245"/>
      <c r="T390" s="246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47" t="s">
        <v>139</v>
      </c>
      <c r="AU390" s="247" t="s">
        <v>82</v>
      </c>
      <c r="AV390" s="14" t="s">
        <v>133</v>
      </c>
      <c r="AW390" s="14" t="s">
        <v>33</v>
      </c>
      <c r="AX390" s="14" t="s">
        <v>80</v>
      </c>
      <c r="AY390" s="247" t="s">
        <v>125</v>
      </c>
    </row>
    <row r="391" s="2" customFormat="1" ht="16.5" customHeight="1">
      <c r="A391" s="40"/>
      <c r="B391" s="41"/>
      <c r="C391" s="206" t="s">
        <v>586</v>
      </c>
      <c r="D391" s="206" t="s">
        <v>128</v>
      </c>
      <c r="E391" s="207" t="s">
        <v>599</v>
      </c>
      <c r="F391" s="208" t="s">
        <v>600</v>
      </c>
      <c r="G391" s="209" t="s">
        <v>150</v>
      </c>
      <c r="H391" s="210">
        <v>156.16</v>
      </c>
      <c r="I391" s="211"/>
      <c r="J391" s="212">
        <f>ROUND(I391*H391,2)</f>
        <v>0</v>
      </c>
      <c r="K391" s="208" t="s">
        <v>165</v>
      </c>
      <c r="L391" s="46"/>
      <c r="M391" s="213" t="s">
        <v>19</v>
      </c>
      <c r="N391" s="214" t="s">
        <v>43</v>
      </c>
      <c r="O391" s="86"/>
      <c r="P391" s="215">
        <f>O391*H391</f>
        <v>0</v>
      </c>
      <c r="Q391" s="215">
        <v>0.00010000000000000001</v>
      </c>
      <c r="R391" s="215">
        <f>Q391*H391</f>
        <v>0.015616</v>
      </c>
      <c r="S391" s="215">
        <v>0</v>
      </c>
      <c r="T391" s="216">
        <f>S391*H391</f>
        <v>0</v>
      </c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R391" s="217" t="s">
        <v>240</v>
      </c>
      <c r="AT391" s="217" t="s">
        <v>128</v>
      </c>
      <c r="AU391" s="217" t="s">
        <v>82</v>
      </c>
      <c r="AY391" s="19" t="s">
        <v>125</v>
      </c>
      <c r="BE391" s="218">
        <f>IF(N391="základní",J391,0)</f>
        <v>0</v>
      </c>
      <c r="BF391" s="218">
        <f>IF(N391="snížená",J391,0)</f>
        <v>0</v>
      </c>
      <c r="BG391" s="218">
        <f>IF(N391="zákl. přenesená",J391,0)</f>
        <v>0</v>
      </c>
      <c r="BH391" s="218">
        <f>IF(N391="sníž. přenesená",J391,0)</f>
        <v>0</v>
      </c>
      <c r="BI391" s="218">
        <f>IF(N391="nulová",J391,0)</f>
        <v>0</v>
      </c>
      <c r="BJ391" s="19" t="s">
        <v>80</v>
      </c>
      <c r="BK391" s="218">
        <f>ROUND(I391*H391,2)</f>
        <v>0</v>
      </c>
      <c r="BL391" s="19" t="s">
        <v>240</v>
      </c>
      <c r="BM391" s="217" t="s">
        <v>825</v>
      </c>
    </row>
    <row r="392" s="2" customFormat="1">
      <c r="A392" s="40"/>
      <c r="B392" s="41"/>
      <c r="C392" s="42"/>
      <c r="D392" s="219" t="s">
        <v>135</v>
      </c>
      <c r="E392" s="42"/>
      <c r="F392" s="220" t="s">
        <v>602</v>
      </c>
      <c r="G392" s="42"/>
      <c r="H392" s="42"/>
      <c r="I392" s="221"/>
      <c r="J392" s="42"/>
      <c r="K392" s="42"/>
      <c r="L392" s="46"/>
      <c r="M392" s="222"/>
      <c r="N392" s="223"/>
      <c r="O392" s="86"/>
      <c r="P392" s="86"/>
      <c r="Q392" s="86"/>
      <c r="R392" s="86"/>
      <c r="S392" s="86"/>
      <c r="T392" s="87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T392" s="19" t="s">
        <v>135</v>
      </c>
      <c r="AU392" s="19" t="s">
        <v>82</v>
      </c>
    </row>
    <row r="393" s="13" customFormat="1">
      <c r="A393" s="13"/>
      <c r="B393" s="226"/>
      <c r="C393" s="227"/>
      <c r="D393" s="219" t="s">
        <v>139</v>
      </c>
      <c r="E393" s="228" t="s">
        <v>19</v>
      </c>
      <c r="F393" s="229" t="s">
        <v>826</v>
      </c>
      <c r="G393" s="227"/>
      <c r="H393" s="230">
        <v>156.16</v>
      </c>
      <c r="I393" s="231"/>
      <c r="J393" s="227"/>
      <c r="K393" s="227"/>
      <c r="L393" s="232"/>
      <c r="M393" s="233"/>
      <c r="N393" s="234"/>
      <c r="O393" s="234"/>
      <c r="P393" s="234"/>
      <c r="Q393" s="234"/>
      <c r="R393" s="234"/>
      <c r="S393" s="234"/>
      <c r="T393" s="235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36" t="s">
        <v>139</v>
      </c>
      <c r="AU393" s="236" t="s">
        <v>82</v>
      </c>
      <c r="AV393" s="13" t="s">
        <v>82</v>
      </c>
      <c r="AW393" s="13" t="s">
        <v>33</v>
      </c>
      <c r="AX393" s="13" t="s">
        <v>72</v>
      </c>
      <c r="AY393" s="236" t="s">
        <v>125</v>
      </c>
    </row>
    <row r="394" s="14" customFormat="1">
      <c r="A394" s="14"/>
      <c r="B394" s="237"/>
      <c r="C394" s="238"/>
      <c r="D394" s="219" t="s">
        <v>139</v>
      </c>
      <c r="E394" s="239" t="s">
        <v>19</v>
      </c>
      <c r="F394" s="240" t="s">
        <v>155</v>
      </c>
      <c r="G394" s="238"/>
      <c r="H394" s="241">
        <v>156.16</v>
      </c>
      <c r="I394" s="242"/>
      <c r="J394" s="238"/>
      <c r="K394" s="238"/>
      <c r="L394" s="243"/>
      <c r="M394" s="244"/>
      <c r="N394" s="245"/>
      <c r="O394" s="245"/>
      <c r="P394" s="245"/>
      <c r="Q394" s="245"/>
      <c r="R394" s="245"/>
      <c r="S394" s="245"/>
      <c r="T394" s="246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47" t="s">
        <v>139</v>
      </c>
      <c r="AU394" s="247" t="s">
        <v>82</v>
      </c>
      <c r="AV394" s="14" t="s">
        <v>133</v>
      </c>
      <c r="AW394" s="14" t="s">
        <v>33</v>
      </c>
      <c r="AX394" s="14" t="s">
        <v>80</v>
      </c>
      <c r="AY394" s="247" t="s">
        <v>125</v>
      </c>
    </row>
    <row r="395" s="2" customFormat="1" ht="24.15" customHeight="1">
      <c r="A395" s="40"/>
      <c r="B395" s="41"/>
      <c r="C395" s="206" t="s">
        <v>592</v>
      </c>
      <c r="D395" s="206" t="s">
        <v>128</v>
      </c>
      <c r="E395" s="207" t="s">
        <v>606</v>
      </c>
      <c r="F395" s="208" t="s">
        <v>607</v>
      </c>
      <c r="G395" s="209" t="s">
        <v>150</v>
      </c>
      <c r="H395" s="210">
        <v>78.079999999999998</v>
      </c>
      <c r="I395" s="211"/>
      <c r="J395" s="212">
        <f>ROUND(I395*H395,2)</f>
        <v>0</v>
      </c>
      <c r="K395" s="208" t="s">
        <v>132</v>
      </c>
      <c r="L395" s="46"/>
      <c r="M395" s="213" t="s">
        <v>19</v>
      </c>
      <c r="N395" s="214" t="s">
        <v>43</v>
      </c>
      <c r="O395" s="86"/>
      <c r="P395" s="215">
        <f>O395*H395</f>
        <v>0</v>
      </c>
      <c r="Q395" s="215">
        <v>3.0000000000000001E-05</v>
      </c>
      <c r="R395" s="215">
        <f>Q395*H395</f>
        <v>0.0023424000000000001</v>
      </c>
      <c r="S395" s="215">
        <v>0</v>
      </c>
      <c r="T395" s="216">
        <f>S395*H395</f>
        <v>0</v>
      </c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R395" s="217" t="s">
        <v>240</v>
      </c>
      <c r="AT395" s="217" t="s">
        <v>128</v>
      </c>
      <c r="AU395" s="217" t="s">
        <v>82</v>
      </c>
      <c r="AY395" s="19" t="s">
        <v>125</v>
      </c>
      <c r="BE395" s="218">
        <f>IF(N395="základní",J395,0)</f>
        <v>0</v>
      </c>
      <c r="BF395" s="218">
        <f>IF(N395="snížená",J395,0)</f>
        <v>0</v>
      </c>
      <c r="BG395" s="218">
        <f>IF(N395="zákl. přenesená",J395,0)</f>
        <v>0</v>
      </c>
      <c r="BH395" s="218">
        <f>IF(N395="sníž. přenesená",J395,0)</f>
        <v>0</v>
      </c>
      <c r="BI395" s="218">
        <f>IF(N395="nulová",J395,0)</f>
        <v>0</v>
      </c>
      <c r="BJ395" s="19" t="s">
        <v>80</v>
      </c>
      <c r="BK395" s="218">
        <f>ROUND(I395*H395,2)</f>
        <v>0</v>
      </c>
      <c r="BL395" s="19" t="s">
        <v>240</v>
      </c>
      <c r="BM395" s="217" t="s">
        <v>827</v>
      </c>
    </row>
    <row r="396" s="2" customFormat="1">
      <c r="A396" s="40"/>
      <c r="B396" s="41"/>
      <c r="C396" s="42"/>
      <c r="D396" s="219" t="s">
        <v>135</v>
      </c>
      <c r="E396" s="42"/>
      <c r="F396" s="220" t="s">
        <v>609</v>
      </c>
      <c r="G396" s="42"/>
      <c r="H396" s="42"/>
      <c r="I396" s="221"/>
      <c r="J396" s="42"/>
      <c r="K396" s="42"/>
      <c r="L396" s="46"/>
      <c r="M396" s="222"/>
      <c r="N396" s="223"/>
      <c r="O396" s="86"/>
      <c r="P396" s="86"/>
      <c r="Q396" s="86"/>
      <c r="R396" s="86"/>
      <c r="S396" s="86"/>
      <c r="T396" s="87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T396" s="19" t="s">
        <v>135</v>
      </c>
      <c r="AU396" s="19" t="s">
        <v>82</v>
      </c>
    </row>
    <row r="397" s="2" customFormat="1">
      <c r="A397" s="40"/>
      <c r="B397" s="41"/>
      <c r="C397" s="42"/>
      <c r="D397" s="224" t="s">
        <v>137</v>
      </c>
      <c r="E397" s="42"/>
      <c r="F397" s="225" t="s">
        <v>610</v>
      </c>
      <c r="G397" s="42"/>
      <c r="H397" s="42"/>
      <c r="I397" s="221"/>
      <c r="J397" s="42"/>
      <c r="K397" s="42"/>
      <c r="L397" s="46"/>
      <c r="M397" s="222"/>
      <c r="N397" s="223"/>
      <c r="O397" s="86"/>
      <c r="P397" s="86"/>
      <c r="Q397" s="86"/>
      <c r="R397" s="86"/>
      <c r="S397" s="86"/>
      <c r="T397" s="87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T397" s="19" t="s">
        <v>137</v>
      </c>
      <c r="AU397" s="19" t="s">
        <v>82</v>
      </c>
    </row>
    <row r="398" s="13" customFormat="1">
      <c r="A398" s="13"/>
      <c r="B398" s="226"/>
      <c r="C398" s="227"/>
      <c r="D398" s="219" t="s">
        <v>139</v>
      </c>
      <c r="E398" s="228" t="s">
        <v>19</v>
      </c>
      <c r="F398" s="229" t="s">
        <v>738</v>
      </c>
      <c r="G398" s="227"/>
      <c r="H398" s="230">
        <v>78.079999999999998</v>
      </c>
      <c r="I398" s="231"/>
      <c r="J398" s="227"/>
      <c r="K398" s="227"/>
      <c r="L398" s="232"/>
      <c r="M398" s="233"/>
      <c r="N398" s="234"/>
      <c r="O398" s="234"/>
      <c r="P398" s="234"/>
      <c r="Q398" s="234"/>
      <c r="R398" s="234"/>
      <c r="S398" s="234"/>
      <c r="T398" s="235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36" t="s">
        <v>139</v>
      </c>
      <c r="AU398" s="236" t="s">
        <v>82</v>
      </c>
      <c r="AV398" s="13" t="s">
        <v>82</v>
      </c>
      <c r="AW398" s="13" t="s">
        <v>33</v>
      </c>
      <c r="AX398" s="13" t="s">
        <v>72</v>
      </c>
      <c r="AY398" s="236" t="s">
        <v>125</v>
      </c>
    </row>
    <row r="399" s="14" customFormat="1">
      <c r="A399" s="14"/>
      <c r="B399" s="237"/>
      <c r="C399" s="238"/>
      <c r="D399" s="219" t="s">
        <v>139</v>
      </c>
      <c r="E399" s="239" t="s">
        <v>19</v>
      </c>
      <c r="F399" s="240" t="s">
        <v>155</v>
      </c>
      <c r="G399" s="238"/>
      <c r="H399" s="241">
        <v>78.079999999999998</v>
      </c>
      <c r="I399" s="242"/>
      <c r="J399" s="238"/>
      <c r="K399" s="238"/>
      <c r="L399" s="243"/>
      <c r="M399" s="244"/>
      <c r="N399" s="245"/>
      <c r="O399" s="245"/>
      <c r="P399" s="245"/>
      <c r="Q399" s="245"/>
      <c r="R399" s="245"/>
      <c r="S399" s="245"/>
      <c r="T399" s="246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47" t="s">
        <v>139</v>
      </c>
      <c r="AU399" s="247" t="s">
        <v>82</v>
      </c>
      <c r="AV399" s="14" t="s">
        <v>133</v>
      </c>
      <c r="AW399" s="14" t="s">
        <v>33</v>
      </c>
      <c r="AX399" s="14" t="s">
        <v>80</v>
      </c>
      <c r="AY399" s="247" t="s">
        <v>125</v>
      </c>
    </row>
    <row r="400" s="2" customFormat="1" ht="16.5" customHeight="1">
      <c r="A400" s="40"/>
      <c r="B400" s="41"/>
      <c r="C400" s="206" t="s">
        <v>598</v>
      </c>
      <c r="D400" s="206" t="s">
        <v>128</v>
      </c>
      <c r="E400" s="207" t="s">
        <v>612</v>
      </c>
      <c r="F400" s="208" t="s">
        <v>613</v>
      </c>
      <c r="G400" s="209" t="s">
        <v>224</v>
      </c>
      <c r="H400" s="210">
        <v>32</v>
      </c>
      <c r="I400" s="211"/>
      <c r="J400" s="212">
        <f>ROUND(I400*H400,2)</f>
        <v>0</v>
      </c>
      <c r="K400" s="208" t="s">
        <v>132</v>
      </c>
      <c r="L400" s="46"/>
      <c r="M400" s="213" t="s">
        <v>19</v>
      </c>
      <c r="N400" s="214" t="s">
        <v>43</v>
      </c>
      <c r="O400" s="86"/>
      <c r="P400" s="215">
        <f>O400*H400</f>
        <v>0</v>
      </c>
      <c r="Q400" s="215">
        <v>0.00021000000000000001</v>
      </c>
      <c r="R400" s="215">
        <f>Q400*H400</f>
        <v>0.0067200000000000003</v>
      </c>
      <c r="S400" s="215">
        <v>0</v>
      </c>
      <c r="T400" s="216">
        <f>S400*H400</f>
        <v>0</v>
      </c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R400" s="217" t="s">
        <v>240</v>
      </c>
      <c r="AT400" s="217" t="s">
        <v>128</v>
      </c>
      <c r="AU400" s="217" t="s">
        <v>82</v>
      </c>
      <c r="AY400" s="19" t="s">
        <v>125</v>
      </c>
      <c r="BE400" s="218">
        <f>IF(N400="základní",J400,0)</f>
        <v>0</v>
      </c>
      <c r="BF400" s="218">
        <f>IF(N400="snížená",J400,0)</f>
        <v>0</v>
      </c>
      <c r="BG400" s="218">
        <f>IF(N400="zákl. přenesená",J400,0)</f>
        <v>0</v>
      </c>
      <c r="BH400" s="218">
        <f>IF(N400="sníž. přenesená",J400,0)</f>
        <v>0</v>
      </c>
      <c r="BI400" s="218">
        <f>IF(N400="nulová",J400,0)</f>
        <v>0</v>
      </c>
      <c r="BJ400" s="19" t="s">
        <v>80</v>
      </c>
      <c r="BK400" s="218">
        <f>ROUND(I400*H400,2)</f>
        <v>0</v>
      </c>
      <c r="BL400" s="19" t="s">
        <v>240</v>
      </c>
      <c r="BM400" s="217" t="s">
        <v>828</v>
      </c>
    </row>
    <row r="401" s="2" customFormat="1">
      <c r="A401" s="40"/>
      <c r="B401" s="41"/>
      <c r="C401" s="42"/>
      <c r="D401" s="219" t="s">
        <v>135</v>
      </c>
      <c r="E401" s="42"/>
      <c r="F401" s="220" t="s">
        <v>615</v>
      </c>
      <c r="G401" s="42"/>
      <c r="H401" s="42"/>
      <c r="I401" s="221"/>
      <c r="J401" s="42"/>
      <c r="K401" s="42"/>
      <c r="L401" s="46"/>
      <c r="M401" s="222"/>
      <c r="N401" s="223"/>
      <c r="O401" s="86"/>
      <c r="P401" s="86"/>
      <c r="Q401" s="86"/>
      <c r="R401" s="86"/>
      <c r="S401" s="86"/>
      <c r="T401" s="87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T401" s="19" t="s">
        <v>135</v>
      </c>
      <c r="AU401" s="19" t="s">
        <v>82</v>
      </c>
    </row>
    <row r="402" s="2" customFormat="1">
      <c r="A402" s="40"/>
      <c r="B402" s="41"/>
      <c r="C402" s="42"/>
      <c r="D402" s="224" t="s">
        <v>137</v>
      </c>
      <c r="E402" s="42"/>
      <c r="F402" s="225" t="s">
        <v>616</v>
      </c>
      <c r="G402" s="42"/>
      <c r="H402" s="42"/>
      <c r="I402" s="221"/>
      <c r="J402" s="42"/>
      <c r="K402" s="42"/>
      <c r="L402" s="46"/>
      <c r="M402" s="222"/>
      <c r="N402" s="223"/>
      <c r="O402" s="86"/>
      <c r="P402" s="86"/>
      <c r="Q402" s="86"/>
      <c r="R402" s="86"/>
      <c r="S402" s="86"/>
      <c r="T402" s="87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T402" s="19" t="s">
        <v>137</v>
      </c>
      <c r="AU402" s="19" t="s">
        <v>82</v>
      </c>
    </row>
    <row r="403" s="13" customFormat="1">
      <c r="A403" s="13"/>
      <c r="B403" s="226"/>
      <c r="C403" s="227"/>
      <c r="D403" s="219" t="s">
        <v>139</v>
      </c>
      <c r="E403" s="228" t="s">
        <v>19</v>
      </c>
      <c r="F403" s="229" t="s">
        <v>829</v>
      </c>
      <c r="G403" s="227"/>
      <c r="H403" s="230">
        <v>32</v>
      </c>
      <c r="I403" s="231"/>
      <c r="J403" s="227"/>
      <c r="K403" s="227"/>
      <c r="L403" s="232"/>
      <c r="M403" s="233"/>
      <c r="N403" s="234"/>
      <c r="O403" s="234"/>
      <c r="P403" s="234"/>
      <c r="Q403" s="234"/>
      <c r="R403" s="234"/>
      <c r="S403" s="234"/>
      <c r="T403" s="235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36" t="s">
        <v>139</v>
      </c>
      <c r="AU403" s="236" t="s">
        <v>82</v>
      </c>
      <c r="AV403" s="13" t="s">
        <v>82</v>
      </c>
      <c r="AW403" s="13" t="s">
        <v>33</v>
      </c>
      <c r="AX403" s="13" t="s">
        <v>72</v>
      </c>
      <c r="AY403" s="236" t="s">
        <v>125</v>
      </c>
    </row>
    <row r="404" s="14" customFormat="1">
      <c r="A404" s="14"/>
      <c r="B404" s="237"/>
      <c r="C404" s="238"/>
      <c r="D404" s="219" t="s">
        <v>139</v>
      </c>
      <c r="E404" s="239" t="s">
        <v>19</v>
      </c>
      <c r="F404" s="240" t="s">
        <v>155</v>
      </c>
      <c r="G404" s="238"/>
      <c r="H404" s="241">
        <v>32</v>
      </c>
      <c r="I404" s="242"/>
      <c r="J404" s="238"/>
      <c r="K404" s="238"/>
      <c r="L404" s="243"/>
      <c r="M404" s="244"/>
      <c r="N404" s="245"/>
      <c r="O404" s="245"/>
      <c r="P404" s="245"/>
      <c r="Q404" s="245"/>
      <c r="R404" s="245"/>
      <c r="S404" s="245"/>
      <c r="T404" s="246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47" t="s">
        <v>139</v>
      </c>
      <c r="AU404" s="247" t="s">
        <v>82</v>
      </c>
      <c r="AV404" s="14" t="s">
        <v>133</v>
      </c>
      <c r="AW404" s="14" t="s">
        <v>33</v>
      </c>
      <c r="AX404" s="14" t="s">
        <v>80</v>
      </c>
      <c r="AY404" s="247" t="s">
        <v>125</v>
      </c>
    </row>
    <row r="405" s="2" customFormat="1" ht="16.5" customHeight="1">
      <c r="A405" s="40"/>
      <c r="B405" s="41"/>
      <c r="C405" s="206" t="s">
        <v>605</v>
      </c>
      <c r="D405" s="206" t="s">
        <v>128</v>
      </c>
      <c r="E405" s="207" t="s">
        <v>619</v>
      </c>
      <c r="F405" s="208" t="s">
        <v>620</v>
      </c>
      <c r="G405" s="209" t="s">
        <v>224</v>
      </c>
      <c r="H405" s="210">
        <v>32</v>
      </c>
      <c r="I405" s="211"/>
      <c r="J405" s="212">
        <f>ROUND(I405*H405,2)</f>
        <v>0</v>
      </c>
      <c r="K405" s="208" t="s">
        <v>132</v>
      </c>
      <c r="L405" s="46"/>
      <c r="M405" s="213" t="s">
        <v>19</v>
      </c>
      <c r="N405" s="214" t="s">
        <v>43</v>
      </c>
      <c r="O405" s="86"/>
      <c r="P405" s="215">
        <f>O405*H405</f>
        <v>0</v>
      </c>
      <c r="Q405" s="215">
        <v>0.00020000000000000001</v>
      </c>
      <c r="R405" s="215">
        <f>Q405*H405</f>
        <v>0.0064000000000000003</v>
      </c>
      <c r="S405" s="215">
        <v>0</v>
      </c>
      <c r="T405" s="216">
        <f>S405*H405</f>
        <v>0</v>
      </c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R405" s="217" t="s">
        <v>240</v>
      </c>
      <c r="AT405" s="217" t="s">
        <v>128</v>
      </c>
      <c r="AU405" s="217" t="s">
        <v>82</v>
      </c>
      <c r="AY405" s="19" t="s">
        <v>125</v>
      </c>
      <c r="BE405" s="218">
        <f>IF(N405="základní",J405,0)</f>
        <v>0</v>
      </c>
      <c r="BF405" s="218">
        <f>IF(N405="snížená",J405,0)</f>
        <v>0</v>
      </c>
      <c r="BG405" s="218">
        <f>IF(N405="zákl. přenesená",J405,0)</f>
        <v>0</v>
      </c>
      <c r="BH405" s="218">
        <f>IF(N405="sníž. přenesená",J405,0)</f>
        <v>0</v>
      </c>
      <c r="BI405" s="218">
        <f>IF(N405="nulová",J405,0)</f>
        <v>0</v>
      </c>
      <c r="BJ405" s="19" t="s">
        <v>80</v>
      </c>
      <c r="BK405" s="218">
        <f>ROUND(I405*H405,2)</f>
        <v>0</v>
      </c>
      <c r="BL405" s="19" t="s">
        <v>240</v>
      </c>
      <c r="BM405" s="217" t="s">
        <v>830</v>
      </c>
    </row>
    <row r="406" s="2" customFormat="1">
      <c r="A406" s="40"/>
      <c r="B406" s="41"/>
      <c r="C406" s="42"/>
      <c r="D406" s="219" t="s">
        <v>135</v>
      </c>
      <c r="E406" s="42"/>
      <c r="F406" s="220" t="s">
        <v>622</v>
      </c>
      <c r="G406" s="42"/>
      <c r="H406" s="42"/>
      <c r="I406" s="221"/>
      <c r="J406" s="42"/>
      <c r="K406" s="42"/>
      <c r="L406" s="46"/>
      <c r="M406" s="222"/>
      <c r="N406" s="223"/>
      <c r="O406" s="86"/>
      <c r="P406" s="86"/>
      <c r="Q406" s="86"/>
      <c r="R406" s="86"/>
      <c r="S406" s="86"/>
      <c r="T406" s="87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T406" s="19" t="s">
        <v>135</v>
      </c>
      <c r="AU406" s="19" t="s">
        <v>82</v>
      </c>
    </row>
    <row r="407" s="2" customFormat="1">
      <c r="A407" s="40"/>
      <c r="B407" s="41"/>
      <c r="C407" s="42"/>
      <c r="D407" s="224" t="s">
        <v>137</v>
      </c>
      <c r="E407" s="42"/>
      <c r="F407" s="225" t="s">
        <v>623</v>
      </c>
      <c r="G407" s="42"/>
      <c r="H407" s="42"/>
      <c r="I407" s="221"/>
      <c r="J407" s="42"/>
      <c r="K407" s="42"/>
      <c r="L407" s="46"/>
      <c r="M407" s="222"/>
      <c r="N407" s="223"/>
      <c r="O407" s="86"/>
      <c r="P407" s="86"/>
      <c r="Q407" s="86"/>
      <c r="R407" s="86"/>
      <c r="S407" s="86"/>
      <c r="T407" s="87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T407" s="19" t="s">
        <v>137</v>
      </c>
      <c r="AU407" s="19" t="s">
        <v>82</v>
      </c>
    </row>
    <row r="408" s="13" customFormat="1">
      <c r="A408" s="13"/>
      <c r="B408" s="226"/>
      <c r="C408" s="227"/>
      <c r="D408" s="219" t="s">
        <v>139</v>
      </c>
      <c r="E408" s="228" t="s">
        <v>19</v>
      </c>
      <c r="F408" s="229" t="s">
        <v>829</v>
      </c>
      <c r="G408" s="227"/>
      <c r="H408" s="230">
        <v>32</v>
      </c>
      <c r="I408" s="231"/>
      <c r="J408" s="227"/>
      <c r="K408" s="227"/>
      <c r="L408" s="232"/>
      <c r="M408" s="233"/>
      <c r="N408" s="234"/>
      <c r="O408" s="234"/>
      <c r="P408" s="234"/>
      <c r="Q408" s="234"/>
      <c r="R408" s="234"/>
      <c r="S408" s="234"/>
      <c r="T408" s="235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36" t="s">
        <v>139</v>
      </c>
      <c r="AU408" s="236" t="s">
        <v>82</v>
      </c>
      <c r="AV408" s="13" t="s">
        <v>82</v>
      </c>
      <c r="AW408" s="13" t="s">
        <v>33</v>
      </c>
      <c r="AX408" s="13" t="s">
        <v>72</v>
      </c>
      <c r="AY408" s="236" t="s">
        <v>125</v>
      </c>
    </row>
    <row r="409" s="14" customFormat="1">
      <c r="A409" s="14"/>
      <c r="B409" s="237"/>
      <c r="C409" s="238"/>
      <c r="D409" s="219" t="s">
        <v>139</v>
      </c>
      <c r="E409" s="239" t="s">
        <v>19</v>
      </c>
      <c r="F409" s="240" t="s">
        <v>155</v>
      </c>
      <c r="G409" s="238"/>
      <c r="H409" s="241">
        <v>32</v>
      </c>
      <c r="I409" s="242"/>
      <c r="J409" s="238"/>
      <c r="K409" s="238"/>
      <c r="L409" s="243"/>
      <c r="M409" s="244"/>
      <c r="N409" s="245"/>
      <c r="O409" s="245"/>
      <c r="P409" s="245"/>
      <c r="Q409" s="245"/>
      <c r="R409" s="245"/>
      <c r="S409" s="245"/>
      <c r="T409" s="246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47" t="s">
        <v>139</v>
      </c>
      <c r="AU409" s="247" t="s">
        <v>82</v>
      </c>
      <c r="AV409" s="14" t="s">
        <v>133</v>
      </c>
      <c r="AW409" s="14" t="s">
        <v>33</v>
      </c>
      <c r="AX409" s="14" t="s">
        <v>80</v>
      </c>
      <c r="AY409" s="247" t="s">
        <v>125</v>
      </c>
    </row>
    <row r="410" s="2" customFormat="1" ht="16.5" customHeight="1">
      <c r="A410" s="40"/>
      <c r="B410" s="41"/>
      <c r="C410" s="206" t="s">
        <v>611</v>
      </c>
      <c r="D410" s="206" t="s">
        <v>128</v>
      </c>
      <c r="E410" s="207" t="s">
        <v>625</v>
      </c>
      <c r="F410" s="208" t="s">
        <v>626</v>
      </c>
      <c r="G410" s="209" t="s">
        <v>150</v>
      </c>
      <c r="H410" s="210">
        <v>78.079999999999998</v>
      </c>
      <c r="I410" s="211"/>
      <c r="J410" s="212">
        <f>ROUND(I410*H410,2)</f>
        <v>0</v>
      </c>
      <c r="K410" s="208" t="s">
        <v>132</v>
      </c>
      <c r="L410" s="46"/>
      <c r="M410" s="213" t="s">
        <v>19</v>
      </c>
      <c r="N410" s="214" t="s">
        <v>43</v>
      </c>
      <c r="O410" s="86"/>
      <c r="P410" s="215">
        <f>O410*H410</f>
        <v>0</v>
      </c>
      <c r="Q410" s="215">
        <v>0.00142</v>
      </c>
      <c r="R410" s="215">
        <f>Q410*H410</f>
        <v>0.1108736</v>
      </c>
      <c r="S410" s="215">
        <v>0</v>
      </c>
      <c r="T410" s="216">
        <f>S410*H410</f>
        <v>0</v>
      </c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R410" s="217" t="s">
        <v>240</v>
      </c>
      <c r="AT410" s="217" t="s">
        <v>128</v>
      </c>
      <c r="AU410" s="217" t="s">
        <v>82</v>
      </c>
      <c r="AY410" s="19" t="s">
        <v>125</v>
      </c>
      <c r="BE410" s="218">
        <f>IF(N410="základní",J410,0)</f>
        <v>0</v>
      </c>
      <c r="BF410" s="218">
        <f>IF(N410="snížená",J410,0)</f>
        <v>0</v>
      </c>
      <c r="BG410" s="218">
        <f>IF(N410="zákl. přenesená",J410,0)</f>
        <v>0</v>
      </c>
      <c r="BH410" s="218">
        <f>IF(N410="sníž. přenesená",J410,0)</f>
        <v>0</v>
      </c>
      <c r="BI410" s="218">
        <f>IF(N410="nulová",J410,0)</f>
        <v>0</v>
      </c>
      <c r="BJ410" s="19" t="s">
        <v>80</v>
      </c>
      <c r="BK410" s="218">
        <f>ROUND(I410*H410,2)</f>
        <v>0</v>
      </c>
      <c r="BL410" s="19" t="s">
        <v>240</v>
      </c>
      <c r="BM410" s="217" t="s">
        <v>831</v>
      </c>
    </row>
    <row r="411" s="2" customFormat="1">
      <c r="A411" s="40"/>
      <c r="B411" s="41"/>
      <c r="C411" s="42"/>
      <c r="D411" s="219" t="s">
        <v>135</v>
      </c>
      <c r="E411" s="42"/>
      <c r="F411" s="220" t="s">
        <v>628</v>
      </c>
      <c r="G411" s="42"/>
      <c r="H411" s="42"/>
      <c r="I411" s="221"/>
      <c r="J411" s="42"/>
      <c r="K411" s="42"/>
      <c r="L411" s="46"/>
      <c r="M411" s="222"/>
      <c r="N411" s="223"/>
      <c r="O411" s="86"/>
      <c r="P411" s="86"/>
      <c r="Q411" s="86"/>
      <c r="R411" s="86"/>
      <c r="S411" s="86"/>
      <c r="T411" s="87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T411" s="19" t="s">
        <v>135</v>
      </c>
      <c r="AU411" s="19" t="s">
        <v>82</v>
      </c>
    </row>
    <row r="412" s="2" customFormat="1">
      <c r="A412" s="40"/>
      <c r="B412" s="41"/>
      <c r="C412" s="42"/>
      <c r="D412" s="224" t="s">
        <v>137</v>
      </c>
      <c r="E412" s="42"/>
      <c r="F412" s="225" t="s">
        <v>629</v>
      </c>
      <c r="G412" s="42"/>
      <c r="H412" s="42"/>
      <c r="I412" s="221"/>
      <c r="J412" s="42"/>
      <c r="K412" s="42"/>
      <c r="L412" s="46"/>
      <c r="M412" s="222"/>
      <c r="N412" s="223"/>
      <c r="O412" s="86"/>
      <c r="P412" s="86"/>
      <c r="Q412" s="86"/>
      <c r="R412" s="86"/>
      <c r="S412" s="86"/>
      <c r="T412" s="87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T412" s="19" t="s">
        <v>137</v>
      </c>
      <c r="AU412" s="19" t="s">
        <v>82</v>
      </c>
    </row>
    <row r="413" s="13" customFormat="1">
      <c r="A413" s="13"/>
      <c r="B413" s="226"/>
      <c r="C413" s="227"/>
      <c r="D413" s="219" t="s">
        <v>139</v>
      </c>
      <c r="E413" s="228" t="s">
        <v>19</v>
      </c>
      <c r="F413" s="229" t="s">
        <v>738</v>
      </c>
      <c r="G413" s="227"/>
      <c r="H413" s="230">
        <v>78.079999999999998</v>
      </c>
      <c r="I413" s="231"/>
      <c r="J413" s="227"/>
      <c r="K413" s="227"/>
      <c r="L413" s="232"/>
      <c r="M413" s="233"/>
      <c r="N413" s="234"/>
      <c r="O413" s="234"/>
      <c r="P413" s="234"/>
      <c r="Q413" s="234"/>
      <c r="R413" s="234"/>
      <c r="S413" s="234"/>
      <c r="T413" s="235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36" t="s">
        <v>139</v>
      </c>
      <c r="AU413" s="236" t="s">
        <v>82</v>
      </c>
      <c r="AV413" s="13" t="s">
        <v>82</v>
      </c>
      <c r="AW413" s="13" t="s">
        <v>33</v>
      </c>
      <c r="AX413" s="13" t="s">
        <v>72</v>
      </c>
      <c r="AY413" s="236" t="s">
        <v>125</v>
      </c>
    </row>
    <row r="414" s="14" customFormat="1">
      <c r="A414" s="14"/>
      <c r="B414" s="237"/>
      <c r="C414" s="238"/>
      <c r="D414" s="219" t="s">
        <v>139</v>
      </c>
      <c r="E414" s="239" t="s">
        <v>19</v>
      </c>
      <c r="F414" s="240" t="s">
        <v>155</v>
      </c>
      <c r="G414" s="238"/>
      <c r="H414" s="241">
        <v>78.079999999999998</v>
      </c>
      <c r="I414" s="242"/>
      <c r="J414" s="238"/>
      <c r="K414" s="238"/>
      <c r="L414" s="243"/>
      <c r="M414" s="244"/>
      <c r="N414" s="245"/>
      <c r="O414" s="245"/>
      <c r="P414" s="245"/>
      <c r="Q414" s="245"/>
      <c r="R414" s="245"/>
      <c r="S414" s="245"/>
      <c r="T414" s="246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T414" s="247" t="s">
        <v>139</v>
      </c>
      <c r="AU414" s="247" t="s">
        <v>82</v>
      </c>
      <c r="AV414" s="14" t="s">
        <v>133</v>
      </c>
      <c r="AW414" s="14" t="s">
        <v>33</v>
      </c>
      <c r="AX414" s="14" t="s">
        <v>80</v>
      </c>
      <c r="AY414" s="247" t="s">
        <v>125</v>
      </c>
    </row>
    <row r="415" s="2" customFormat="1" ht="24.15" customHeight="1">
      <c r="A415" s="40"/>
      <c r="B415" s="41"/>
      <c r="C415" s="206" t="s">
        <v>618</v>
      </c>
      <c r="D415" s="206" t="s">
        <v>128</v>
      </c>
      <c r="E415" s="207" t="s">
        <v>631</v>
      </c>
      <c r="F415" s="208" t="s">
        <v>632</v>
      </c>
      <c r="G415" s="209" t="s">
        <v>150</v>
      </c>
      <c r="H415" s="210">
        <v>64</v>
      </c>
      <c r="I415" s="211"/>
      <c r="J415" s="212">
        <f>ROUND(I415*H415,2)</f>
        <v>0</v>
      </c>
      <c r="K415" s="208" t="s">
        <v>132</v>
      </c>
      <c r="L415" s="46"/>
      <c r="M415" s="213" t="s">
        <v>19</v>
      </c>
      <c r="N415" s="214" t="s">
        <v>43</v>
      </c>
      <c r="O415" s="86"/>
      <c r="P415" s="215">
        <f>O415*H415</f>
        <v>0</v>
      </c>
      <c r="Q415" s="215">
        <v>0.0014300000000000001</v>
      </c>
      <c r="R415" s="215">
        <f>Q415*H415</f>
        <v>0.091520000000000004</v>
      </c>
      <c r="S415" s="215">
        <v>0</v>
      </c>
      <c r="T415" s="216">
        <f>S415*H415</f>
        <v>0</v>
      </c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R415" s="217" t="s">
        <v>240</v>
      </c>
      <c r="AT415" s="217" t="s">
        <v>128</v>
      </c>
      <c r="AU415" s="217" t="s">
        <v>82</v>
      </c>
      <c r="AY415" s="19" t="s">
        <v>125</v>
      </c>
      <c r="BE415" s="218">
        <f>IF(N415="základní",J415,0)</f>
        <v>0</v>
      </c>
      <c r="BF415" s="218">
        <f>IF(N415="snížená",J415,0)</f>
        <v>0</v>
      </c>
      <c r="BG415" s="218">
        <f>IF(N415="zákl. přenesená",J415,0)</f>
        <v>0</v>
      </c>
      <c r="BH415" s="218">
        <f>IF(N415="sníž. přenesená",J415,0)</f>
        <v>0</v>
      </c>
      <c r="BI415" s="218">
        <f>IF(N415="nulová",J415,0)</f>
        <v>0</v>
      </c>
      <c r="BJ415" s="19" t="s">
        <v>80</v>
      </c>
      <c r="BK415" s="218">
        <f>ROUND(I415*H415,2)</f>
        <v>0</v>
      </c>
      <c r="BL415" s="19" t="s">
        <v>240</v>
      </c>
      <c r="BM415" s="217" t="s">
        <v>832</v>
      </c>
    </row>
    <row r="416" s="2" customFormat="1">
      <c r="A416" s="40"/>
      <c r="B416" s="41"/>
      <c r="C416" s="42"/>
      <c r="D416" s="219" t="s">
        <v>135</v>
      </c>
      <c r="E416" s="42"/>
      <c r="F416" s="220" t="s">
        <v>634</v>
      </c>
      <c r="G416" s="42"/>
      <c r="H416" s="42"/>
      <c r="I416" s="221"/>
      <c r="J416" s="42"/>
      <c r="K416" s="42"/>
      <c r="L416" s="46"/>
      <c r="M416" s="222"/>
      <c r="N416" s="223"/>
      <c r="O416" s="86"/>
      <c r="P416" s="86"/>
      <c r="Q416" s="86"/>
      <c r="R416" s="86"/>
      <c r="S416" s="86"/>
      <c r="T416" s="87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T416" s="19" t="s">
        <v>135</v>
      </c>
      <c r="AU416" s="19" t="s">
        <v>82</v>
      </c>
    </row>
    <row r="417" s="2" customFormat="1">
      <c r="A417" s="40"/>
      <c r="B417" s="41"/>
      <c r="C417" s="42"/>
      <c r="D417" s="224" t="s">
        <v>137</v>
      </c>
      <c r="E417" s="42"/>
      <c r="F417" s="225" t="s">
        <v>635</v>
      </c>
      <c r="G417" s="42"/>
      <c r="H417" s="42"/>
      <c r="I417" s="221"/>
      <c r="J417" s="42"/>
      <c r="K417" s="42"/>
      <c r="L417" s="46"/>
      <c r="M417" s="222"/>
      <c r="N417" s="223"/>
      <c r="O417" s="86"/>
      <c r="P417" s="86"/>
      <c r="Q417" s="86"/>
      <c r="R417" s="86"/>
      <c r="S417" s="86"/>
      <c r="T417" s="87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T417" s="19" t="s">
        <v>137</v>
      </c>
      <c r="AU417" s="19" t="s">
        <v>82</v>
      </c>
    </row>
    <row r="418" s="15" customFormat="1">
      <c r="A418" s="15"/>
      <c r="B418" s="248"/>
      <c r="C418" s="249"/>
      <c r="D418" s="219" t="s">
        <v>139</v>
      </c>
      <c r="E418" s="250" t="s">
        <v>19</v>
      </c>
      <c r="F418" s="251" t="s">
        <v>636</v>
      </c>
      <c r="G418" s="249"/>
      <c r="H418" s="250" t="s">
        <v>19</v>
      </c>
      <c r="I418" s="252"/>
      <c r="J418" s="249"/>
      <c r="K418" s="249"/>
      <c r="L418" s="253"/>
      <c r="M418" s="254"/>
      <c r="N418" s="255"/>
      <c r="O418" s="255"/>
      <c r="P418" s="255"/>
      <c r="Q418" s="255"/>
      <c r="R418" s="255"/>
      <c r="S418" s="255"/>
      <c r="T418" s="256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T418" s="257" t="s">
        <v>139</v>
      </c>
      <c r="AU418" s="257" t="s">
        <v>82</v>
      </c>
      <c r="AV418" s="15" t="s">
        <v>80</v>
      </c>
      <c r="AW418" s="15" t="s">
        <v>33</v>
      </c>
      <c r="AX418" s="15" t="s">
        <v>72</v>
      </c>
      <c r="AY418" s="257" t="s">
        <v>125</v>
      </c>
    </row>
    <row r="419" s="13" customFormat="1">
      <c r="A419" s="13"/>
      <c r="B419" s="226"/>
      <c r="C419" s="227"/>
      <c r="D419" s="219" t="s">
        <v>139</v>
      </c>
      <c r="E419" s="228" t="s">
        <v>19</v>
      </c>
      <c r="F419" s="229" t="s">
        <v>781</v>
      </c>
      <c r="G419" s="227"/>
      <c r="H419" s="230">
        <v>64</v>
      </c>
      <c r="I419" s="231"/>
      <c r="J419" s="227"/>
      <c r="K419" s="227"/>
      <c r="L419" s="232"/>
      <c r="M419" s="233"/>
      <c r="N419" s="234"/>
      <c r="O419" s="234"/>
      <c r="P419" s="234"/>
      <c r="Q419" s="234"/>
      <c r="R419" s="234"/>
      <c r="S419" s="234"/>
      <c r="T419" s="235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36" t="s">
        <v>139</v>
      </c>
      <c r="AU419" s="236" t="s">
        <v>82</v>
      </c>
      <c r="AV419" s="13" t="s">
        <v>82</v>
      </c>
      <c r="AW419" s="13" t="s">
        <v>33</v>
      </c>
      <c r="AX419" s="13" t="s">
        <v>72</v>
      </c>
      <c r="AY419" s="236" t="s">
        <v>125</v>
      </c>
    </row>
    <row r="420" s="14" customFormat="1">
      <c r="A420" s="14"/>
      <c r="B420" s="237"/>
      <c r="C420" s="238"/>
      <c r="D420" s="219" t="s">
        <v>139</v>
      </c>
      <c r="E420" s="239" t="s">
        <v>19</v>
      </c>
      <c r="F420" s="240" t="s">
        <v>155</v>
      </c>
      <c r="G420" s="238"/>
      <c r="H420" s="241">
        <v>64</v>
      </c>
      <c r="I420" s="242"/>
      <c r="J420" s="238"/>
      <c r="K420" s="238"/>
      <c r="L420" s="243"/>
      <c r="M420" s="244"/>
      <c r="N420" s="245"/>
      <c r="O420" s="245"/>
      <c r="P420" s="245"/>
      <c r="Q420" s="245"/>
      <c r="R420" s="245"/>
      <c r="S420" s="245"/>
      <c r="T420" s="246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47" t="s">
        <v>139</v>
      </c>
      <c r="AU420" s="247" t="s">
        <v>82</v>
      </c>
      <c r="AV420" s="14" t="s">
        <v>133</v>
      </c>
      <c r="AW420" s="14" t="s">
        <v>33</v>
      </c>
      <c r="AX420" s="14" t="s">
        <v>80</v>
      </c>
      <c r="AY420" s="247" t="s">
        <v>125</v>
      </c>
    </row>
    <row r="421" s="2" customFormat="1" ht="24.15" customHeight="1">
      <c r="A421" s="40"/>
      <c r="B421" s="41"/>
      <c r="C421" s="206" t="s">
        <v>624</v>
      </c>
      <c r="D421" s="206" t="s">
        <v>128</v>
      </c>
      <c r="E421" s="207" t="s">
        <v>638</v>
      </c>
      <c r="F421" s="208" t="s">
        <v>639</v>
      </c>
      <c r="G421" s="209" t="s">
        <v>150</v>
      </c>
      <c r="H421" s="210">
        <v>3.8399999999999999</v>
      </c>
      <c r="I421" s="211"/>
      <c r="J421" s="212">
        <f>ROUND(I421*H421,2)</f>
        <v>0</v>
      </c>
      <c r="K421" s="208" t="s">
        <v>132</v>
      </c>
      <c r="L421" s="46"/>
      <c r="M421" s="213" t="s">
        <v>19</v>
      </c>
      <c r="N421" s="214" t="s">
        <v>43</v>
      </c>
      <c r="O421" s="86"/>
      <c r="P421" s="215">
        <f>O421*H421</f>
        <v>0</v>
      </c>
      <c r="Q421" s="215">
        <v>0</v>
      </c>
      <c r="R421" s="215">
        <f>Q421*H421</f>
        <v>0</v>
      </c>
      <c r="S421" s="215">
        <v>0</v>
      </c>
      <c r="T421" s="216">
        <f>S421*H421</f>
        <v>0</v>
      </c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R421" s="217" t="s">
        <v>240</v>
      </c>
      <c r="AT421" s="217" t="s">
        <v>128</v>
      </c>
      <c r="AU421" s="217" t="s">
        <v>82</v>
      </c>
      <c r="AY421" s="19" t="s">
        <v>125</v>
      </c>
      <c r="BE421" s="218">
        <f>IF(N421="základní",J421,0)</f>
        <v>0</v>
      </c>
      <c r="BF421" s="218">
        <f>IF(N421="snížená",J421,0)</f>
        <v>0</v>
      </c>
      <c r="BG421" s="218">
        <f>IF(N421="zákl. přenesená",J421,0)</f>
        <v>0</v>
      </c>
      <c r="BH421" s="218">
        <f>IF(N421="sníž. přenesená",J421,0)</f>
        <v>0</v>
      </c>
      <c r="BI421" s="218">
        <f>IF(N421="nulová",J421,0)</f>
        <v>0</v>
      </c>
      <c r="BJ421" s="19" t="s">
        <v>80</v>
      </c>
      <c r="BK421" s="218">
        <f>ROUND(I421*H421,2)</f>
        <v>0</v>
      </c>
      <c r="BL421" s="19" t="s">
        <v>240</v>
      </c>
      <c r="BM421" s="217" t="s">
        <v>833</v>
      </c>
    </row>
    <row r="422" s="2" customFormat="1">
      <c r="A422" s="40"/>
      <c r="B422" s="41"/>
      <c r="C422" s="42"/>
      <c r="D422" s="219" t="s">
        <v>135</v>
      </c>
      <c r="E422" s="42"/>
      <c r="F422" s="220" t="s">
        <v>641</v>
      </c>
      <c r="G422" s="42"/>
      <c r="H422" s="42"/>
      <c r="I422" s="221"/>
      <c r="J422" s="42"/>
      <c r="K422" s="42"/>
      <c r="L422" s="46"/>
      <c r="M422" s="222"/>
      <c r="N422" s="223"/>
      <c r="O422" s="86"/>
      <c r="P422" s="86"/>
      <c r="Q422" s="86"/>
      <c r="R422" s="86"/>
      <c r="S422" s="86"/>
      <c r="T422" s="87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T422" s="19" t="s">
        <v>135</v>
      </c>
      <c r="AU422" s="19" t="s">
        <v>82</v>
      </c>
    </row>
    <row r="423" s="2" customFormat="1">
      <c r="A423" s="40"/>
      <c r="B423" s="41"/>
      <c r="C423" s="42"/>
      <c r="D423" s="224" t="s">
        <v>137</v>
      </c>
      <c r="E423" s="42"/>
      <c r="F423" s="225" t="s">
        <v>642</v>
      </c>
      <c r="G423" s="42"/>
      <c r="H423" s="42"/>
      <c r="I423" s="221"/>
      <c r="J423" s="42"/>
      <c r="K423" s="42"/>
      <c r="L423" s="46"/>
      <c r="M423" s="222"/>
      <c r="N423" s="223"/>
      <c r="O423" s="86"/>
      <c r="P423" s="86"/>
      <c r="Q423" s="86"/>
      <c r="R423" s="86"/>
      <c r="S423" s="86"/>
      <c r="T423" s="87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T423" s="19" t="s">
        <v>137</v>
      </c>
      <c r="AU423" s="19" t="s">
        <v>82</v>
      </c>
    </row>
    <row r="424" s="15" customFormat="1">
      <c r="A424" s="15"/>
      <c r="B424" s="248"/>
      <c r="C424" s="249"/>
      <c r="D424" s="219" t="s">
        <v>139</v>
      </c>
      <c r="E424" s="250" t="s">
        <v>19</v>
      </c>
      <c r="F424" s="251" t="s">
        <v>643</v>
      </c>
      <c r="G424" s="249"/>
      <c r="H424" s="250" t="s">
        <v>19</v>
      </c>
      <c r="I424" s="252"/>
      <c r="J424" s="249"/>
      <c r="K424" s="249"/>
      <c r="L424" s="253"/>
      <c r="M424" s="254"/>
      <c r="N424" s="255"/>
      <c r="O424" s="255"/>
      <c r="P424" s="255"/>
      <c r="Q424" s="255"/>
      <c r="R424" s="255"/>
      <c r="S424" s="255"/>
      <c r="T424" s="256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T424" s="257" t="s">
        <v>139</v>
      </c>
      <c r="AU424" s="257" t="s">
        <v>82</v>
      </c>
      <c r="AV424" s="15" t="s">
        <v>80</v>
      </c>
      <c r="AW424" s="15" t="s">
        <v>33</v>
      </c>
      <c r="AX424" s="15" t="s">
        <v>72</v>
      </c>
      <c r="AY424" s="257" t="s">
        <v>125</v>
      </c>
    </row>
    <row r="425" s="13" customFormat="1">
      <c r="A425" s="13"/>
      <c r="B425" s="226"/>
      <c r="C425" s="227"/>
      <c r="D425" s="219" t="s">
        <v>139</v>
      </c>
      <c r="E425" s="228" t="s">
        <v>19</v>
      </c>
      <c r="F425" s="229" t="s">
        <v>834</v>
      </c>
      <c r="G425" s="227"/>
      <c r="H425" s="230">
        <v>3.8399999999999999</v>
      </c>
      <c r="I425" s="231"/>
      <c r="J425" s="227"/>
      <c r="K425" s="227"/>
      <c r="L425" s="232"/>
      <c r="M425" s="233"/>
      <c r="N425" s="234"/>
      <c r="O425" s="234"/>
      <c r="P425" s="234"/>
      <c r="Q425" s="234"/>
      <c r="R425" s="234"/>
      <c r="S425" s="234"/>
      <c r="T425" s="235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36" t="s">
        <v>139</v>
      </c>
      <c r="AU425" s="236" t="s">
        <v>82</v>
      </c>
      <c r="AV425" s="13" t="s">
        <v>82</v>
      </c>
      <c r="AW425" s="13" t="s">
        <v>33</v>
      </c>
      <c r="AX425" s="13" t="s">
        <v>72</v>
      </c>
      <c r="AY425" s="236" t="s">
        <v>125</v>
      </c>
    </row>
    <row r="426" s="14" customFormat="1">
      <c r="A426" s="14"/>
      <c r="B426" s="237"/>
      <c r="C426" s="238"/>
      <c r="D426" s="219" t="s">
        <v>139</v>
      </c>
      <c r="E426" s="239" t="s">
        <v>19</v>
      </c>
      <c r="F426" s="240" t="s">
        <v>155</v>
      </c>
      <c r="G426" s="238"/>
      <c r="H426" s="241">
        <v>3.8399999999999999</v>
      </c>
      <c r="I426" s="242"/>
      <c r="J426" s="238"/>
      <c r="K426" s="238"/>
      <c r="L426" s="243"/>
      <c r="M426" s="244"/>
      <c r="N426" s="245"/>
      <c r="O426" s="245"/>
      <c r="P426" s="245"/>
      <c r="Q426" s="245"/>
      <c r="R426" s="245"/>
      <c r="S426" s="245"/>
      <c r="T426" s="246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47" t="s">
        <v>139</v>
      </c>
      <c r="AU426" s="247" t="s">
        <v>82</v>
      </c>
      <c r="AV426" s="14" t="s">
        <v>133</v>
      </c>
      <c r="AW426" s="14" t="s">
        <v>33</v>
      </c>
      <c r="AX426" s="14" t="s">
        <v>80</v>
      </c>
      <c r="AY426" s="247" t="s">
        <v>125</v>
      </c>
    </row>
    <row r="427" s="2" customFormat="1" ht="24.15" customHeight="1">
      <c r="A427" s="40"/>
      <c r="B427" s="41"/>
      <c r="C427" s="206" t="s">
        <v>630</v>
      </c>
      <c r="D427" s="206" t="s">
        <v>128</v>
      </c>
      <c r="E427" s="207" t="s">
        <v>647</v>
      </c>
      <c r="F427" s="208" t="s">
        <v>648</v>
      </c>
      <c r="G427" s="209" t="s">
        <v>310</v>
      </c>
      <c r="H427" s="210">
        <v>3.2280000000000002</v>
      </c>
      <c r="I427" s="211"/>
      <c r="J427" s="212">
        <f>ROUND(I427*H427,2)</f>
        <v>0</v>
      </c>
      <c r="K427" s="208" t="s">
        <v>132</v>
      </c>
      <c r="L427" s="46"/>
      <c r="M427" s="213" t="s">
        <v>19</v>
      </c>
      <c r="N427" s="214" t="s">
        <v>43</v>
      </c>
      <c r="O427" s="86"/>
      <c r="P427" s="215">
        <f>O427*H427</f>
        <v>0</v>
      </c>
      <c r="Q427" s="215">
        <v>0</v>
      </c>
      <c r="R427" s="215">
        <f>Q427*H427</f>
        <v>0</v>
      </c>
      <c r="S427" s="215">
        <v>0</v>
      </c>
      <c r="T427" s="216">
        <f>S427*H427</f>
        <v>0</v>
      </c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R427" s="217" t="s">
        <v>240</v>
      </c>
      <c r="AT427" s="217" t="s">
        <v>128</v>
      </c>
      <c r="AU427" s="217" t="s">
        <v>82</v>
      </c>
      <c r="AY427" s="19" t="s">
        <v>125</v>
      </c>
      <c r="BE427" s="218">
        <f>IF(N427="základní",J427,0)</f>
        <v>0</v>
      </c>
      <c r="BF427" s="218">
        <f>IF(N427="snížená",J427,0)</f>
        <v>0</v>
      </c>
      <c r="BG427" s="218">
        <f>IF(N427="zákl. přenesená",J427,0)</f>
        <v>0</v>
      </c>
      <c r="BH427" s="218">
        <f>IF(N427="sníž. přenesená",J427,0)</f>
        <v>0</v>
      </c>
      <c r="BI427" s="218">
        <f>IF(N427="nulová",J427,0)</f>
        <v>0</v>
      </c>
      <c r="BJ427" s="19" t="s">
        <v>80</v>
      </c>
      <c r="BK427" s="218">
        <f>ROUND(I427*H427,2)</f>
        <v>0</v>
      </c>
      <c r="BL427" s="19" t="s">
        <v>240</v>
      </c>
      <c r="BM427" s="217" t="s">
        <v>835</v>
      </c>
    </row>
    <row r="428" s="2" customFormat="1">
      <c r="A428" s="40"/>
      <c r="B428" s="41"/>
      <c r="C428" s="42"/>
      <c r="D428" s="219" t="s">
        <v>135</v>
      </c>
      <c r="E428" s="42"/>
      <c r="F428" s="220" t="s">
        <v>650</v>
      </c>
      <c r="G428" s="42"/>
      <c r="H428" s="42"/>
      <c r="I428" s="221"/>
      <c r="J428" s="42"/>
      <c r="K428" s="42"/>
      <c r="L428" s="46"/>
      <c r="M428" s="222"/>
      <c r="N428" s="223"/>
      <c r="O428" s="86"/>
      <c r="P428" s="86"/>
      <c r="Q428" s="86"/>
      <c r="R428" s="86"/>
      <c r="S428" s="86"/>
      <c r="T428" s="87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T428" s="19" t="s">
        <v>135</v>
      </c>
      <c r="AU428" s="19" t="s">
        <v>82</v>
      </c>
    </row>
    <row r="429" s="2" customFormat="1">
      <c r="A429" s="40"/>
      <c r="B429" s="41"/>
      <c r="C429" s="42"/>
      <c r="D429" s="224" t="s">
        <v>137</v>
      </c>
      <c r="E429" s="42"/>
      <c r="F429" s="225" t="s">
        <v>651</v>
      </c>
      <c r="G429" s="42"/>
      <c r="H429" s="42"/>
      <c r="I429" s="221"/>
      <c r="J429" s="42"/>
      <c r="K429" s="42"/>
      <c r="L429" s="46"/>
      <c r="M429" s="222"/>
      <c r="N429" s="223"/>
      <c r="O429" s="86"/>
      <c r="P429" s="86"/>
      <c r="Q429" s="86"/>
      <c r="R429" s="86"/>
      <c r="S429" s="86"/>
      <c r="T429" s="87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T429" s="19" t="s">
        <v>137</v>
      </c>
      <c r="AU429" s="19" t="s">
        <v>82</v>
      </c>
    </row>
    <row r="430" s="2" customFormat="1" ht="33" customHeight="1">
      <c r="A430" s="40"/>
      <c r="B430" s="41"/>
      <c r="C430" s="206" t="s">
        <v>637</v>
      </c>
      <c r="D430" s="206" t="s">
        <v>128</v>
      </c>
      <c r="E430" s="207" t="s">
        <v>653</v>
      </c>
      <c r="F430" s="208" t="s">
        <v>654</v>
      </c>
      <c r="G430" s="209" t="s">
        <v>310</v>
      </c>
      <c r="H430" s="210">
        <v>3.2280000000000002</v>
      </c>
      <c r="I430" s="211"/>
      <c r="J430" s="212">
        <f>ROUND(I430*H430,2)</f>
        <v>0</v>
      </c>
      <c r="K430" s="208" t="s">
        <v>132</v>
      </c>
      <c r="L430" s="46"/>
      <c r="M430" s="213" t="s">
        <v>19</v>
      </c>
      <c r="N430" s="214" t="s">
        <v>43</v>
      </c>
      <c r="O430" s="86"/>
      <c r="P430" s="215">
        <f>O430*H430</f>
        <v>0</v>
      </c>
      <c r="Q430" s="215">
        <v>0</v>
      </c>
      <c r="R430" s="215">
        <f>Q430*H430</f>
        <v>0</v>
      </c>
      <c r="S430" s="215">
        <v>0</v>
      </c>
      <c r="T430" s="216">
        <f>S430*H430</f>
        <v>0</v>
      </c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R430" s="217" t="s">
        <v>240</v>
      </c>
      <c r="AT430" s="217" t="s">
        <v>128</v>
      </c>
      <c r="AU430" s="217" t="s">
        <v>82</v>
      </c>
      <c r="AY430" s="19" t="s">
        <v>125</v>
      </c>
      <c r="BE430" s="218">
        <f>IF(N430="základní",J430,0)</f>
        <v>0</v>
      </c>
      <c r="BF430" s="218">
        <f>IF(N430="snížená",J430,0)</f>
        <v>0</v>
      </c>
      <c r="BG430" s="218">
        <f>IF(N430="zákl. přenesená",J430,0)</f>
        <v>0</v>
      </c>
      <c r="BH430" s="218">
        <f>IF(N430="sníž. přenesená",J430,0)</f>
        <v>0</v>
      </c>
      <c r="BI430" s="218">
        <f>IF(N430="nulová",J430,0)</f>
        <v>0</v>
      </c>
      <c r="BJ430" s="19" t="s">
        <v>80</v>
      </c>
      <c r="BK430" s="218">
        <f>ROUND(I430*H430,2)</f>
        <v>0</v>
      </c>
      <c r="BL430" s="19" t="s">
        <v>240</v>
      </c>
      <c r="BM430" s="217" t="s">
        <v>836</v>
      </c>
    </row>
    <row r="431" s="2" customFormat="1">
      <c r="A431" s="40"/>
      <c r="B431" s="41"/>
      <c r="C431" s="42"/>
      <c r="D431" s="219" t="s">
        <v>135</v>
      </c>
      <c r="E431" s="42"/>
      <c r="F431" s="220" t="s">
        <v>656</v>
      </c>
      <c r="G431" s="42"/>
      <c r="H431" s="42"/>
      <c r="I431" s="221"/>
      <c r="J431" s="42"/>
      <c r="K431" s="42"/>
      <c r="L431" s="46"/>
      <c r="M431" s="222"/>
      <c r="N431" s="223"/>
      <c r="O431" s="86"/>
      <c r="P431" s="86"/>
      <c r="Q431" s="86"/>
      <c r="R431" s="86"/>
      <c r="S431" s="86"/>
      <c r="T431" s="87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T431" s="19" t="s">
        <v>135</v>
      </c>
      <c r="AU431" s="19" t="s">
        <v>82</v>
      </c>
    </row>
    <row r="432" s="2" customFormat="1">
      <c r="A432" s="40"/>
      <c r="B432" s="41"/>
      <c r="C432" s="42"/>
      <c r="D432" s="224" t="s">
        <v>137</v>
      </c>
      <c r="E432" s="42"/>
      <c r="F432" s="225" t="s">
        <v>657</v>
      </c>
      <c r="G432" s="42"/>
      <c r="H432" s="42"/>
      <c r="I432" s="221"/>
      <c r="J432" s="42"/>
      <c r="K432" s="42"/>
      <c r="L432" s="46"/>
      <c r="M432" s="222"/>
      <c r="N432" s="223"/>
      <c r="O432" s="86"/>
      <c r="P432" s="86"/>
      <c r="Q432" s="86"/>
      <c r="R432" s="86"/>
      <c r="S432" s="86"/>
      <c r="T432" s="87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T432" s="19" t="s">
        <v>137</v>
      </c>
      <c r="AU432" s="19" t="s">
        <v>82</v>
      </c>
    </row>
    <row r="433" s="12" customFormat="1" ht="22.8" customHeight="1">
      <c r="A433" s="12"/>
      <c r="B433" s="190"/>
      <c r="C433" s="191"/>
      <c r="D433" s="192" t="s">
        <v>71</v>
      </c>
      <c r="E433" s="204" t="s">
        <v>658</v>
      </c>
      <c r="F433" s="204" t="s">
        <v>659</v>
      </c>
      <c r="G433" s="191"/>
      <c r="H433" s="191"/>
      <c r="I433" s="194"/>
      <c r="J433" s="205">
        <f>BK433</f>
        <v>0</v>
      </c>
      <c r="K433" s="191"/>
      <c r="L433" s="196"/>
      <c r="M433" s="197"/>
      <c r="N433" s="198"/>
      <c r="O433" s="198"/>
      <c r="P433" s="199">
        <f>SUM(P434:P472)</f>
        <v>0</v>
      </c>
      <c r="Q433" s="198"/>
      <c r="R433" s="199">
        <f>SUM(R434:R472)</f>
        <v>0.022415999999999998</v>
      </c>
      <c r="S433" s="198"/>
      <c r="T433" s="200">
        <f>SUM(T434:T472)</f>
        <v>0.0081600000000000006</v>
      </c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R433" s="201" t="s">
        <v>82</v>
      </c>
      <c r="AT433" s="202" t="s">
        <v>71</v>
      </c>
      <c r="AU433" s="202" t="s">
        <v>80</v>
      </c>
      <c r="AY433" s="201" t="s">
        <v>125</v>
      </c>
      <c r="BK433" s="203">
        <f>SUM(BK434:BK472)</f>
        <v>0</v>
      </c>
    </row>
    <row r="434" s="2" customFormat="1" ht="24.15" customHeight="1">
      <c r="A434" s="40"/>
      <c r="B434" s="41"/>
      <c r="C434" s="206" t="s">
        <v>646</v>
      </c>
      <c r="D434" s="206" t="s">
        <v>128</v>
      </c>
      <c r="E434" s="207" t="s">
        <v>661</v>
      </c>
      <c r="F434" s="208" t="s">
        <v>662</v>
      </c>
      <c r="G434" s="209" t="s">
        <v>131</v>
      </c>
      <c r="H434" s="210">
        <v>38.399999999999999</v>
      </c>
      <c r="I434" s="211"/>
      <c r="J434" s="212">
        <f>ROUND(I434*H434,2)</f>
        <v>0</v>
      </c>
      <c r="K434" s="208" t="s">
        <v>132</v>
      </c>
      <c r="L434" s="46"/>
      <c r="M434" s="213" t="s">
        <v>19</v>
      </c>
      <c r="N434" s="214" t="s">
        <v>43</v>
      </c>
      <c r="O434" s="86"/>
      <c r="P434" s="215">
        <f>O434*H434</f>
        <v>0</v>
      </c>
      <c r="Q434" s="215">
        <v>0</v>
      </c>
      <c r="R434" s="215">
        <f>Q434*H434</f>
        <v>0</v>
      </c>
      <c r="S434" s="215">
        <v>0</v>
      </c>
      <c r="T434" s="216">
        <f>S434*H434</f>
        <v>0</v>
      </c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R434" s="217" t="s">
        <v>240</v>
      </c>
      <c r="AT434" s="217" t="s">
        <v>128</v>
      </c>
      <c r="AU434" s="217" t="s">
        <v>82</v>
      </c>
      <c r="AY434" s="19" t="s">
        <v>125</v>
      </c>
      <c r="BE434" s="218">
        <f>IF(N434="základní",J434,0)</f>
        <v>0</v>
      </c>
      <c r="BF434" s="218">
        <f>IF(N434="snížená",J434,0)</f>
        <v>0</v>
      </c>
      <c r="BG434" s="218">
        <f>IF(N434="zákl. přenesená",J434,0)</f>
        <v>0</v>
      </c>
      <c r="BH434" s="218">
        <f>IF(N434="sníž. přenesená",J434,0)</f>
        <v>0</v>
      </c>
      <c r="BI434" s="218">
        <f>IF(N434="nulová",J434,0)</f>
        <v>0</v>
      </c>
      <c r="BJ434" s="19" t="s">
        <v>80</v>
      </c>
      <c r="BK434" s="218">
        <f>ROUND(I434*H434,2)</f>
        <v>0</v>
      </c>
      <c r="BL434" s="19" t="s">
        <v>240</v>
      </c>
      <c r="BM434" s="217" t="s">
        <v>837</v>
      </c>
    </row>
    <row r="435" s="2" customFormat="1">
      <c r="A435" s="40"/>
      <c r="B435" s="41"/>
      <c r="C435" s="42"/>
      <c r="D435" s="219" t="s">
        <v>135</v>
      </c>
      <c r="E435" s="42"/>
      <c r="F435" s="220" t="s">
        <v>664</v>
      </c>
      <c r="G435" s="42"/>
      <c r="H435" s="42"/>
      <c r="I435" s="221"/>
      <c r="J435" s="42"/>
      <c r="K435" s="42"/>
      <c r="L435" s="46"/>
      <c r="M435" s="222"/>
      <c r="N435" s="223"/>
      <c r="O435" s="86"/>
      <c r="P435" s="86"/>
      <c r="Q435" s="86"/>
      <c r="R435" s="86"/>
      <c r="S435" s="86"/>
      <c r="T435" s="87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T435" s="19" t="s">
        <v>135</v>
      </c>
      <c r="AU435" s="19" t="s">
        <v>82</v>
      </c>
    </row>
    <row r="436" s="2" customFormat="1">
      <c r="A436" s="40"/>
      <c r="B436" s="41"/>
      <c r="C436" s="42"/>
      <c r="D436" s="224" t="s">
        <v>137</v>
      </c>
      <c r="E436" s="42"/>
      <c r="F436" s="225" t="s">
        <v>665</v>
      </c>
      <c r="G436" s="42"/>
      <c r="H436" s="42"/>
      <c r="I436" s="221"/>
      <c r="J436" s="42"/>
      <c r="K436" s="42"/>
      <c r="L436" s="46"/>
      <c r="M436" s="222"/>
      <c r="N436" s="223"/>
      <c r="O436" s="86"/>
      <c r="P436" s="86"/>
      <c r="Q436" s="86"/>
      <c r="R436" s="86"/>
      <c r="S436" s="86"/>
      <c r="T436" s="87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T436" s="19" t="s">
        <v>137</v>
      </c>
      <c r="AU436" s="19" t="s">
        <v>82</v>
      </c>
    </row>
    <row r="437" s="15" customFormat="1">
      <c r="A437" s="15"/>
      <c r="B437" s="248"/>
      <c r="C437" s="249"/>
      <c r="D437" s="219" t="s">
        <v>139</v>
      </c>
      <c r="E437" s="250" t="s">
        <v>19</v>
      </c>
      <c r="F437" s="251" t="s">
        <v>666</v>
      </c>
      <c r="G437" s="249"/>
      <c r="H437" s="250" t="s">
        <v>19</v>
      </c>
      <c r="I437" s="252"/>
      <c r="J437" s="249"/>
      <c r="K437" s="249"/>
      <c r="L437" s="253"/>
      <c r="M437" s="254"/>
      <c r="N437" s="255"/>
      <c r="O437" s="255"/>
      <c r="P437" s="255"/>
      <c r="Q437" s="255"/>
      <c r="R437" s="255"/>
      <c r="S437" s="255"/>
      <c r="T437" s="256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T437" s="257" t="s">
        <v>139</v>
      </c>
      <c r="AU437" s="257" t="s">
        <v>82</v>
      </c>
      <c r="AV437" s="15" t="s">
        <v>80</v>
      </c>
      <c r="AW437" s="15" t="s">
        <v>33</v>
      </c>
      <c r="AX437" s="15" t="s">
        <v>72</v>
      </c>
      <c r="AY437" s="257" t="s">
        <v>125</v>
      </c>
    </row>
    <row r="438" s="13" customFormat="1">
      <c r="A438" s="13"/>
      <c r="B438" s="226"/>
      <c r="C438" s="227"/>
      <c r="D438" s="219" t="s">
        <v>139</v>
      </c>
      <c r="E438" s="228" t="s">
        <v>19</v>
      </c>
      <c r="F438" s="229" t="s">
        <v>838</v>
      </c>
      <c r="G438" s="227"/>
      <c r="H438" s="230">
        <v>38.399999999999999</v>
      </c>
      <c r="I438" s="231"/>
      <c r="J438" s="227"/>
      <c r="K438" s="227"/>
      <c r="L438" s="232"/>
      <c r="M438" s="233"/>
      <c r="N438" s="234"/>
      <c r="O438" s="234"/>
      <c r="P438" s="234"/>
      <c r="Q438" s="234"/>
      <c r="R438" s="234"/>
      <c r="S438" s="234"/>
      <c r="T438" s="235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36" t="s">
        <v>139</v>
      </c>
      <c r="AU438" s="236" t="s">
        <v>82</v>
      </c>
      <c r="AV438" s="13" t="s">
        <v>82</v>
      </c>
      <c r="AW438" s="13" t="s">
        <v>33</v>
      </c>
      <c r="AX438" s="13" t="s">
        <v>72</v>
      </c>
      <c r="AY438" s="236" t="s">
        <v>125</v>
      </c>
    </row>
    <row r="439" s="14" customFormat="1">
      <c r="A439" s="14"/>
      <c r="B439" s="237"/>
      <c r="C439" s="238"/>
      <c r="D439" s="219" t="s">
        <v>139</v>
      </c>
      <c r="E439" s="239" t="s">
        <v>19</v>
      </c>
      <c r="F439" s="240" t="s">
        <v>155</v>
      </c>
      <c r="G439" s="238"/>
      <c r="H439" s="241">
        <v>38.399999999999999</v>
      </c>
      <c r="I439" s="242"/>
      <c r="J439" s="238"/>
      <c r="K439" s="238"/>
      <c r="L439" s="243"/>
      <c r="M439" s="244"/>
      <c r="N439" s="245"/>
      <c r="O439" s="245"/>
      <c r="P439" s="245"/>
      <c r="Q439" s="245"/>
      <c r="R439" s="245"/>
      <c r="S439" s="245"/>
      <c r="T439" s="246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T439" s="247" t="s">
        <v>139</v>
      </c>
      <c r="AU439" s="247" t="s">
        <v>82</v>
      </c>
      <c r="AV439" s="14" t="s">
        <v>133</v>
      </c>
      <c r="AW439" s="14" t="s">
        <v>33</v>
      </c>
      <c r="AX439" s="14" t="s">
        <v>80</v>
      </c>
      <c r="AY439" s="247" t="s">
        <v>125</v>
      </c>
    </row>
    <row r="440" s="2" customFormat="1" ht="24.15" customHeight="1">
      <c r="A440" s="40"/>
      <c r="B440" s="41"/>
      <c r="C440" s="206" t="s">
        <v>652</v>
      </c>
      <c r="D440" s="206" t="s">
        <v>128</v>
      </c>
      <c r="E440" s="207" t="s">
        <v>669</v>
      </c>
      <c r="F440" s="208" t="s">
        <v>670</v>
      </c>
      <c r="G440" s="209" t="s">
        <v>131</v>
      </c>
      <c r="H440" s="210">
        <v>38.399999999999999</v>
      </c>
      <c r="I440" s="211"/>
      <c r="J440" s="212">
        <f>ROUND(I440*H440,2)</f>
        <v>0</v>
      </c>
      <c r="K440" s="208" t="s">
        <v>132</v>
      </c>
      <c r="L440" s="46"/>
      <c r="M440" s="213" t="s">
        <v>19</v>
      </c>
      <c r="N440" s="214" t="s">
        <v>43</v>
      </c>
      <c r="O440" s="86"/>
      <c r="P440" s="215">
        <f>O440*H440</f>
        <v>0</v>
      </c>
      <c r="Q440" s="215">
        <v>0</v>
      </c>
      <c r="R440" s="215">
        <f>Q440*H440</f>
        <v>0</v>
      </c>
      <c r="S440" s="215">
        <v>0.00014999999999999999</v>
      </c>
      <c r="T440" s="216">
        <f>S440*H440</f>
        <v>0.0057599999999999995</v>
      </c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R440" s="217" t="s">
        <v>240</v>
      </c>
      <c r="AT440" s="217" t="s">
        <v>128</v>
      </c>
      <c r="AU440" s="217" t="s">
        <v>82</v>
      </c>
      <c r="AY440" s="19" t="s">
        <v>125</v>
      </c>
      <c r="BE440" s="218">
        <f>IF(N440="základní",J440,0)</f>
        <v>0</v>
      </c>
      <c r="BF440" s="218">
        <f>IF(N440="snížená",J440,0)</f>
        <v>0</v>
      </c>
      <c r="BG440" s="218">
        <f>IF(N440="zákl. přenesená",J440,0)</f>
        <v>0</v>
      </c>
      <c r="BH440" s="218">
        <f>IF(N440="sníž. přenesená",J440,0)</f>
        <v>0</v>
      </c>
      <c r="BI440" s="218">
        <f>IF(N440="nulová",J440,0)</f>
        <v>0</v>
      </c>
      <c r="BJ440" s="19" t="s">
        <v>80</v>
      </c>
      <c r="BK440" s="218">
        <f>ROUND(I440*H440,2)</f>
        <v>0</v>
      </c>
      <c r="BL440" s="19" t="s">
        <v>240</v>
      </c>
      <c r="BM440" s="217" t="s">
        <v>839</v>
      </c>
    </row>
    <row r="441" s="2" customFormat="1">
      <c r="A441" s="40"/>
      <c r="B441" s="41"/>
      <c r="C441" s="42"/>
      <c r="D441" s="219" t="s">
        <v>135</v>
      </c>
      <c r="E441" s="42"/>
      <c r="F441" s="220" t="s">
        <v>672</v>
      </c>
      <c r="G441" s="42"/>
      <c r="H441" s="42"/>
      <c r="I441" s="221"/>
      <c r="J441" s="42"/>
      <c r="K441" s="42"/>
      <c r="L441" s="46"/>
      <c r="M441" s="222"/>
      <c r="N441" s="223"/>
      <c r="O441" s="86"/>
      <c r="P441" s="86"/>
      <c r="Q441" s="86"/>
      <c r="R441" s="86"/>
      <c r="S441" s="86"/>
      <c r="T441" s="87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T441" s="19" t="s">
        <v>135</v>
      </c>
      <c r="AU441" s="19" t="s">
        <v>82</v>
      </c>
    </row>
    <row r="442" s="2" customFormat="1">
      <c r="A442" s="40"/>
      <c r="B442" s="41"/>
      <c r="C442" s="42"/>
      <c r="D442" s="224" t="s">
        <v>137</v>
      </c>
      <c r="E442" s="42"/>
      <c r="F442" s="225" t="s">
        <v>673</v>
      </c>
      <c r="G442" s="42"/>
      <c r="H442" s="42"/>
      <c r="I442" s="221"/>
      <c r="J442" s="42"/>
      <c r="K442" s="42"/>
      <c r="L442" s="46"/>
      <c r="M442" s="222"/>
      <c r="N442" s="223"/>
      <c r="O442" s="86"/>
      <c r="P442" s="86"/>
      <c r="Q442" s="86"/>
      <c r="R442" s="86"/>
      <c r="S442" s="86"/>
      <c r="T442" s="87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T442" s="19" t="s">
        <v>137</v>
      </c>
      <c r="AU442" s="19" t="s">
        <v>82</v>
      </c>
    </row>
    <row r="443" s="2" customFormat="1" ht="24.15" customHeight="1">
      <c r="A443" s="40"/>
      <c r="B443" s="41"/>
      <c r="C443" s="206" t="s">
        <v>660</v>
      </c>
      <c r="D443" s="206" t="s">
        <v>128</v>
      </c>
      <c r="E443" s="207" t="s">
        <v>675</v>
      </c>
      <c r="F443" s="208" t="s">
        <v>676</v>
      </c>
      <c r="G443" s="209" t="s">
        <v>150</v>
      </c>
      <c r="H443" s="210">
        <v>153.59999999999999</v>
      </c>
      <c r="I443" s="211"/>
      <c r="J443" s="212">
        <f>ROUND(I443*H443,2)</f>
        <v>0</v>
      </c>
      <c r="K443" s="208" t="s">
        <v>132</v>
      </c>
      <c r="L443" s="46"/>
      <c r="M443" s="213" t="s">
        <v>19</v>
      </c>
      <c r="N443" s="214" t="s">
        <v>43</v>
      </c>
      <c r="O443" s="86"/>
      <c r="P443" s="215">
        <f>O443*H443</f>
        <v>0</v>
      </c>
      <c r="Q443" s="215">
        <v>1.0000000000000001E-05</v>
      </c>
      <c r="R443" s="215">
        <f>Q443*H443</f>
        <v>0.001536</v>
      </c>
      <c r="S443" s="215">
        <v>0</v>
      </c>
      <c r="T443" s="216">
        <f>S443*H443</f>
        <v>0</v>
      </c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R443" s="217" t="s">
        <v>240</v>
      </c>
      <c r="AT443" s="217" t="s">
        <v>128</v>
      </c>
      <c r="AU443" s="217" t="s">
        <v>82</v>
      </c>
      <c r="AY443" s="19" t="s">
        <v>125</v>
      </c>
      <c r="BE443" s="218">
        <f>IF(N443="základní",J443,0)</f>
        <v>0</v>
      </c>
      <c r="BF443" s="218">
        <f>IF(N443="snížená",J443,0)</f>
        <v>0</v>
      </c>
      <c r="BG443" s="218">
        <f>IF(N443="zákl. přenesená",J443,0)</f>
        <v>0</v>
      </c>
      <c r="BH443" s="218">
        <f>IF(N443="sníž. přenesená",J443,0)</f>
        <v>0</v>
      </c>
      <c r="BI443" s="218">
        <f>IF(N443="nulová",J443,0)</f>
        <v>0</v>
      </c>
      <c r="BJ443" s="19" t="s">
        <v>80</v>
      </c>
      <c r="BK443" s="218">
        <f>ROUND(I443*H443,2)</f>
        <v>0</v>
      </c>
      <c r="BL443" s="19" t="s">
        <v>240</v>
      </c>
      <c r="BM443" s="217" t="s">
        <v>840</v>
      </c>
    </row>
    <row r="444" s="2" customFormat="1">
      <c r="A444" s="40"/>
      <c r="B444" s="41"/>
      <c r="C444" s="42"/>
      <c r="D444" s="219" t="s">
        <v>135</v>
      </c>
      <c r="E444" s="42"/>
      <c r="F444" s="220" t="s">
        <v>678</v>
      </c>
      <c r="G444" s="42"/>
      <c r="H444" s="42"/>
      <c r="I444" s="221"/>
      <c r="J444" s="42"/>
      <c r="K444" s="42"/>
      <c r="L444" s="46"/>
      <c r="M444" s="222"/>
      <c r="N444" s="223"/>
      <c r="O444" s="86"/>
      <c r="P444" s="86"/>
      <c r="Q444" s="86"/>
      <c r="R444" s="86"/>
      <c r="S444" s="86"/>
      <c r="T444" s="87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T444" s="19" t="s">
        <v>135</v>
      </c>
      <c r="AU444" s="19" t="s">
        <v>82</v>
      </c>
    </row>
    <row r="445" s="2" customFormat="1">
      <c r="A445" s="40"/>
      <c r="B445" s="41"/>
      <c r="C445" s="42"/>
      <c r="D445" s="224" t="s">
        <v>137</v>
      </c>
      <c r="E445" s="42"/>
      <c r="F445" s="225" t="s">
        <v>679</v>
      </c>
      <c r="G445" s="42"/>
      <c r="H445" s="42"/>
      <c r="I445" s="221"/>
      <c r="J445" s="42"/>
      <c r="K445" s="42"/>
      <c r="L445" s="46"/>
      <c r="M445" s="222"/>
      <c r="N445" s="223"/>
      <c r="O445" s="86"/>
      <c r="P445" s="86"/>
      <c r="Q445" s="86"/>
      <c r="R445" s="86"/>
      <c r="S445" s="86"/>
      <c r="T445" s="87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T445" s="19" t="s">
        <v>137</v>
      </c>
      <c r="AU445" s="19" t="s">
        <v>82</v>
      </c>
    </row>
    <row r="446" s="15" customFormat="1">
      <c r="A446" s="15"/>
      <c r="B446" s="248"/>
      <c r="C446" s="249"/>
      <c r="D446" s="219" t="s">
        <v>139</v>
      </c>
      <c r="E446" s="250" t="s">
        <v>19</v>
      </c>
      <c r="F446" s="251" t="s">
        <v>680</v>
      </c>
      <c r="G446" s="249"/>
      <c r="H446" s="250" t="s">
        <v>19</v>
      </c>
      <c r="I446" s="252"/>
      <c r="J446" s="249"/>
      <c r="K446" s="249"/>
      <c r="L446" s="253"/>
      <c r="M446" s="254"/>
      <c r="N446" s="255"/>
      <c r="O446" s="255"/>
      <c r="P446" s="255"/>
      <c r="Q446" s="255"/>
      <c r="R446" s="255"/>
      <c r="S446" s="255"/>
      <c r="T446" s="256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T446" s="257" t="s">
        <v>139</v>
      </c>
      <c r="AU446" s="257" t="s">
        <v>82</v>
      </c>
      <c r="AV446" s="15" t="s">
        <v>80</v>
      </c>
      <c r="AW446" s="15" t="s">
        <v>33</v>
      </c>
      <c r="AX446" s="15" t="s">
        <v>72</v>
      </c>
      <c r="AY446" s="257" t="s">
        <v>125</v>
      </c>
    </row>
    <row r="447" s="13" customFormat="1">
      <c r="A447" s="13"/>
      <c r="B447" s="226"/>
      <c r="C447" s="227"/>
      <c r="D447" s="219" t="s">
        <v>139</v>
      </c>
      <c r="E447" s="228" t="s">
        <v>19</v>
      </c>
      <c r="F447" s="229" t="s">
        <v>807</v>
      </c>
      <c r="G447" s="227"/>
      <c r="H447" s="230">
        <v>153.59999999999999</v>
      </c>
      <c r="I447" s="231"/>
      <c r="J447" s="227"/>
      <c r="K447" s="227"/>
      <c r="L447" s="232"/>
      <c r="M447" s="233"/>
      <c r="N447" s="234"/>
      <c r="O447" s="234"/>
      <c r="P447" s="234"/>
      <c r="Q447" s="234"/>
      <c r="R447" s="234"/>
      <c r="S447" s="234"/>
      <c r="T447" s="235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36" t="s">
        <v>139</v>
      </c>
      <c r="AU447" s="236" t="s">
        <v>82</v>
      </c>
      <c r="AV447" s="13" t="s">
        <v>82</v>
      </c>
      <c r="AW447" s="13" t="s">
        <v>33</v>
      </c>
      <c r="AX447" s="13" t="s">
        <v>72</v>
      </c>
      <c r="AY447" s="236" t="s">
        <v>125</v>
      </c>
    </row>
    <row r="448" s="14" customFormat="1">
      <c r="A448" s="14"/>
      <c r="B448" s="237"/>
      <c r="C448" s="238"/>
      <c r="D448" s="219" t="s">
        <v>139</v>
      </c>
      <c r="E448" s="239" t="s">
        <v>19</v>
      </c>
      <c r="F448" s="240" t="s">
        <v>155</v>
      </c>
      <c r="G448" s="238"/>
      <c r="H448" s="241">
        <v>153.59999999999999</v>
      </c>
      <c r="I448" s="242"/>
      <c r="J448" s="238"/>
      <c r="K448" s="238"/>
      <c r="L448" s="243"/>
      <c r="M448" s="244"/>
      <c r="N448" s="245"/>
      <c r="O448" s="245"/>
      <c r="P448" s="245"/>
      <c r="Q448" s="245"/>
      <c r="R448" s="245"/>
      <c r="S448" s="245"/>
      <c r="T448" s="246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47" t="s">
        <v>139</v>
      </c>
      <c r="AU448" s="247" t="s">
        <v>82</v>
      </c>
      <c r="AV448" s="14" t="s">
        <v>133</v>
      </c>
      <c r="AW448" s="14" t="s">
        <v>33</v>
      </c>
      <c r="AX448" s="14" t="s">
        <v>80</v>
      </c>
      <c r="AY448" s="247" t="s">
        <v>125</v>
      </c>
    </row>
    <row r="449" s="2" customFormat="1" ht="24.15" customHeight="1">
      <c r="A449" s="40"/>
      <c r="B449" s="41"/>
      <c r="C449" s="206" t="s">
        <v>668</v>
      </c>
      <c r="D449" s="206" t="s">
        <v>128</v>
      </c>
      <c r="E449" s="207" t="s">
        <v>682</v>
      </c>
      <c r="F449" s="208" t="s">
        <v>683</v>
      </c>
      <c r="G449" s="209" t="s">
        <v>150</v>
      </c>
      <c r="H449" s="210">
        <v>153.59999999999999</v>
      </c>
      <c r="I449" s="211"/>
      <c r="J449" s="212">
        <f>ROUND(I449*H449,2)</f>
        <v>0</v>
      </c>
      <c r="K449" s="208" t="s">
        <v>132</v>
      </c>
      <c r="L449" s="46"/>
      <c r="M449" s="213" t="s">
        <v>19</v>
      </c>
      <c r="N449" s="214" t="s">
        <v>43</v>
      </c>
      <c r="O449" s="86"/>
      <c r="P449" s="215">
        <f>O449*H449</f>
        <v>0</v>
      </c>
      <c r="Q449" s="215">
        <v>0</v>
      </c>
      <c r="R449" s="215">
        <f>Q449*H449</f>
        <v>0</v>
      </c>
      <c r="S449" s="215">
        <v>0</v>
      </c>
      <c r="T449" s="216">
        <f>S449*H449</f>
        <v>0</v>
      </c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R449" s="217" t="s">
        <v>240</v>
      </c>
      <c r="AT449" s="217" t="s">
        <v>128</v>
      </c>
      <c r="AU449" s="217" t="s">
        <v>82</v>
      </c>
      <c r="AY449" s="19" t="s">
        <v>125</v>
      </c>
      <c r="BE449" s="218">
        <f>IF(N449="základní",J449,0)</f>
        <v>0</v>
      </c>
      <c r="BF449" s="218">
        <f>IF(N449="snížená",J449,0)</f>
        <v>0</v>
      </c>
      <c r="BG449" s="218">
        <f>IF(N449="zákl. přenesená",J449,0)</f>
        <v>0</v>
      </c>
      <c r="BH449" s="218">
        <f>IF(N449="sníž. přenesená",J449,0)</f>
        <v>0</v>
      </c>
      <c r="BI449" s="218">
        <f>IF(N449="nulová",J449,0)</f>
        <v>0</v>
      </c>
      <c r="BJ449" s="19" t="s">
        <v>80</v>
      </c>
      <c r="BK449" s="218">
        <f>ROUND(I449*H449,2)</f>
        <v>0</v>
      </c>
      <c r="BL449" s="19" t="s">
        <v>240</v>
      </c>
      <c r="BM449" s="217" t="s">
        <v>841</v>
      </c>
    </row>
    <row r="450" s="2" customFormat="1">
      <c r="A450" s="40"/>
      <c r="B450" s="41"/>
      <c r="C450" s="42"/>
      <c r="D450" s="219" t="s">
        <v>135</v>
      </c>
      <c r="E450" s="42"/>
      <c r="F450" s="220" t="s">
        <v>685</v>
      </c>
      <c r="G450" s="42"/>
      <c r="H450" s="42"/>
      <c r="I450" s="221"/>
      <c r="J450" s="42"/>
      <c r="K450" s="42"/>
      <c r="L450" s="46"/>
      <c r="M450" s="222"/>
      <c r="N450" s="223"/>
      <c r="O450" s="86"/>
      <c r="P450" s="86"/>
      <c r="Q450" s="86"/>
      <c r="R450" s="86"/>
      <c r="S450" s="86"/>
      <c r="T450" s="87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T450" s="19" t="s">
        <v>135</v>
      </c>
      <c r="AU450" s="19" t="s">
        <v>82</v>
      </c>
    </row>
    <row r="451" s="2" customFormat="1">
      <c r="A451" s="40"/>
      <c r="B451" s="41"/>
      <c r="C451" s="42"/>
      <c r="D451" s="224" t="s">
        <v>137</v>
      </c>
      <c r="E451" s="42"/>
      <c r="F451" s="225" t="s">
        <v>686</v>
      </c>
      <c r="G451" s="42"/>
      <c r="H451" s="42"/>
      <c r="I451" s="221"/>
      <c r="J451" s="42"/>
      <c r="K451" s="42"/>
      <c r="L451" s="46"/>
      <c r="M451" s="222"/>
      <c r="N451" s="223"/>
      <c r="O451" s="86"/>
      <c r="P451" s="86"/>
      <c r="Q451" s="86"/>
      <c r="R451" s="86"/>
      <c r="S451" s="86"/>
      <c r="T451" s="87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T451" s="19" t="s">
        <v>137</v>
      </c>
      <c r="AU451" s="19" t="s">
        <v>82</v>
      </c>
    </row>
    <row r="452" s="15" customFormat="1">
      <c r="A452" s="15"/>
      <c r="B452" s="248"/>
      <c r="C452" s="249"/>
      <c r="D452" s="219" t="s">
        <v>139</v>
      </c>
      <c r="E452" s="250" t="s">
        <v>19</v>
      </c>
      <c r="F452" s="251" t="s">
        <v>687</v>
      </c>
      <c r="G452" s="249"/>
      <c r="H452" s="250" t="s">
        <v>19</v>
      </c>
      <c r="I452" s="252"/>
      <c r="J452" s="249"/>
      <c r="K452" s="249"/>
      <c r="L452" s="253"/>
      <c r="M452" s="254"/>
      <c r="N452" s="255"/>
      <c r="O452" s="255"/>
      <c r="P452" s="255"/>
      <c r="Q452" s="255"/>
      <c r="R452" s="255"/>
      <c r="S452" s="255"/>
      <c r="T452" s="256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T452" s="257" t="s">
        <v>139</v>
      </c>
      <c r="AU452" s="257" t="s">
        <v>82</v>
      </c>
      <c r="AV452" s="15" t="s">
        <v>80</v>
      </c>
      <c r="AW452" s="15" t="s">
        <v>33</v>
      </c>
      <c r="AX452" s="15" t="s">
        <v>72</v>
      </c>
      <c r="AY452" s="257" t="s">
        <v>125</v>
      </c>
    </row>
    <row r="453" s="13" customFormat="1">
      <c r="A453" s="13"/>
      <c r="B453" s="226"/>
      <c r="C453" s="227"/>
      <c r="D453" s="219" t="s">
        <v>139</v>
      </c>
      <c r="E453" s="228" t="s">
        <v>19</v>
      </c>
      <c r="F453" s="229" t="s">
        <v>807</v>
      </c>
      <c r="G453" s="227"/>
      <c r="H453" s="230">
        <v>153.59999999999999</v>
      </c>
      <c r="I453" s="231"/>
      <c r="J453" s="227"/>
      <c r="K453" s="227"/>
      <c r="L453" s="232"/>
      <c r="M453" s="233"/>
      <c r="N453" s="234"/>
      <c r="O453" s="234"/>
      <c r="P453" s="234"/>
      <c r="Q453" s="234"/>
      <c r="R453" s="234"/>
      <c r="S453" s="234"/>
      <c r="T453" s="235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36" t="s">
        <v>139</v>
      </c>
      <c r="AU453" s="236" t="s">
        <v>82</v>
      </c>
      <c r="AV453" s="13" t="s">
        <v>82</v>
      </c>
      <c r="AW453" s="13" t="s">
        <v>33</v>
      </c>
      <c r="AX453" s="13" t="s">
        <v>72</v>
      </c>
      <c r="AY453" s="236" t="s">
        <v>125</v>
      </c>
    </row>
    <row r="454" s="14" customFormat="1">
      <c r="A454" s="14"/>
      <c r="B454" s="237"/>
      <c r="C454" s="238"/>
      <c r="D454" s="219" t="s">
        <v>139</v>
      </c>
      <c r="E454" s="239" t="s">
        <v>19</v>
      </c>
      <c r="F454" s="240" t="s">
        <v>155</v>
      </c>
      <c r="G454" s="238"/>
      <c r="H454" s="241">
        <v>153.59999999999999</v>
      </c>
      <c r="I454" s="242"/>
      <c r="J454" s="238"/>
      <c r="K454" s="238"/>
      <c r="L454" s="243"/>
      <c r="M454" s="244"/>
      <c r="N454" s="245"/>
      <c r="O454" s="245"/>
      <c r="P454" s="245"/>
      <c r="Q454" s="245"/>
      <c r="R454" s="245"/>
      <c r="S454" s="245"/>
      <c r="T454" s="246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247" t="s">
        <v>139</v>
      </c>
      <c r="AU454" s="247" t="s">
        <v>82</v>
      </c>
      <c r="AV454" s="14" t="s">
        <v>133</v>
      </c>
      <c r="AW454" s="14" t="s">
        <v>33</v>
      </c>
      <c r="AX454" s="14" t="s">
        <v>80</v>
      </c>
      <c r="AY454" s="247" t="s">
        <v>125</v>
      </c>
    </row>
    <row r="455" s="2" customFormat="1" ht="24.15" customHeight="1">
      <c r="A455" s="40"/>
      <c r="B455" s="41"/>
      <c r="C455" s="258" t="s">
        <v>674</v>
      </c>
      <c r="D455" s="258" t="s">
        <v>385</v>
      </c>
      <c r="E455" s="259" t="s">
        <v>689</v>
      </c>
      <c r="F455" s="260" t="s">
        <v>690</v>
      </c>
      <c r="G455" s="261" t="s">
        <v>150</v>
      </c>
      <c r="H455" s="262">
        <v>161.28</v>
      </c>
      <c r="I455" s="263"/>
      <c r="J455" s="264">
        <f>ROUND(I455*H455,2)</f>
        <v>0</v>
      </c>
      <c r="K455" s="260" t="s">
        <v>132</v>
      </c>
      <c r="L455" s="265"/>
      <c r="M455" s="266" t="s">
        <v>19</v>
      </c>
      <c r="N455" s="267" t="s">
        <v>43</v>
      </c>
      <c r="O455" s="86"/>
      <c r="P455" s="215">
        <f>O455*H455</f>
        <v>0</v>
      </c>
      <c r="Q455" s="215">
        <v>0</v>
      </c>
      <c r="R455" s="215">
        <f>Q455*H455</f>
        <v>0</v>
      </c>
      <c r="S455" s="215">
        <v>0</v>
      </c>
      <c r="T455" s="216">
        <f>S455*H455</f>
        <v>0</v>
      </c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R455" s="217" t="s">
        <v>346</v>
      </c>
      <c r="AT455" s="217" t="s">
        <v>385</v>
      </c>
      <c r="AU455" s="217" t="s">
        <v>82</v>
      </c>
      <c r="AY455" s="19" t="s">
        <v>125</v>
      </c>
      <c r="BE455" s="218">
        <f>IF(N455="základní",J455,0)</f>
        <v>0</v>
      </c>
      <c r="BF455" s="218">
        <f>IF(N455="snížená",J455,0)</f>
        <v>0</v>
      </c>
      <c r="BG455" s="218">
        <f>IF(N455="zákl. přenesená",J455,0)</f>
        <v>0</v>
      </c>
      <c r="BH455" s="218">
        <f>IF(N455="sníž. přenesená",J455,0)</f>
        <v>0</v>
      </c>
      <c r="BI455" s="218">
        <f>IF(N455="nulová",J455,0)</f>
        <v>0</v>
      </c>
      <c r="BJ455" s="19" t="s">
        <v>80</v>
      </c>
      <c r="BK455" s="218">
        <f>ROUND(I455*H455,2)</f>
        <v>0</v>
      </c>
      <c r="BL455" s="19" t="s">
        <v>240</v>
      </c>
      <c r="BM455" s="217" t="s">
        <v>842</v>
      </c>
    </row>
    <row r="456" s="2" customFormat="1">
      <c r="A456" s="40"/>
      <c r="B456" s="41"/>
      <c r="C456" s="42"/>
      <c r="D456" s="219" t="s">
        <v>135</v>
      </c>
      <c r="E456" s="42"/>
      <c r="F456" s="220" t="s">
        <v>690</v>
      </c>
      <c r="G456" s="42"/>
      <c r="H456" s="42"/>
      <c r="I456" s="221"/>
      <c r="J456" s="42"/>
      <c r="K456" s="42"/>
      <c r="L456" s="46"/>
      <c r="M456" s="222"/>
      <c r="N456" s="223"/>
      <c r="O456" s="86"/>
      <c r="P456" s="86"/>
      <c r="Q456" s="86"/>
      <c r="R456" s="86"/>
      <c r="S456" s="86"/>
      <c r="T456" s="87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T456" s="19" t="s">
        <v>135</v>
      </c>
      <c r="AU456" s="19" t="s">
        <v>82</v>
      </c>
    </row>
    <row r="457" s="13" customFormat="1">
      <c r="A457" s="13"/>
      <c r="B457" s="226"/>
      <c r="C457" s="227"/>
      <c r="D457" s="219" t="s">
        <v>139</v>
      </c>
      <c r="E457" s="228" t="s">
        <v>19</v>
      </c>
      <c r="F457" s="229" t="s">
        <v>843</v>
      </c>
      <c r="G457" s="227"/>
      <c r="H457" s="230">
        <v>153.59999999999999</v>
      </c>
      <c r="I457" s="231"/>
      <c r="J457" s="227"/>
      <c r="K457" s="227"/>
      <c r="L457" s="232"/>
      <c r="M457" s="233"/>
      <c r="N457" s="234"/>
      <c r="O457" s="234"/>
      <c r="P457" s="234"/>
      <c r="Q457" s="234"/>
      <c r="R457" s="234"/>
      <c r="S457" s="234"/>
      <c r="T457" s="235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36" t="s">
        <v>139</v>
      </c>
      <c r="AU457" s="236" t="s">
        <v>82</v>
      </c>
      <c r="AV457" s="13" t="s">
        <v>82</v>
      </c>
      <c r="AW457" s="13" t="s">
        <v>33</v>
      </c>
      <c r="AX457" s="13" t="s">
        <v>80</v>
      </c>
      <c r="AY457" s="236" t="s">
        <v>125</v>
      </c>
    </row>
    <row r="458" s="13" customFormat="1">
      <c r="A458" s="13"/>
      <c r="B458" s="226"/>
      <c r="C458" s="227"/>
      <c r="D458" s="219" t="s">
        <v>139</v>
      </c>
      <c r="E458" s="227"/>
      <c r="F458" s="229" t="s">
        <v>844</v>
      </c>
      <c r="G458" s="227"/>
      <c r="H458" s="230">
        <v>161.28</v>
      </c>
      <c r="I458" s="231"/>
      <c r="J458" s="227"/>
      <c r="K458" s="227"/>
      <c r="L458" s="232"/>
      <c r="M458" s="233"/>
      <c r="N458" s="234"/>
      <c r="O458" s="234"/>
      <c r="P458" s="234"/>
      <c r="Q458" s="234"/>
      <c r="R458" s="234"/>
      <c r="S458" s="234"/>
      <c r="T458" s="235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36" t="s">
        <v>139</v>
      </c>
      <c r="AU458" s="236" t="s">
        <v>82</v>
      </c>
      <c r="AV458" s="13" t="s">
        <v>82</v>
      </c>
      <c r="AW458" s="13" t="s">
        <v>4</v>
      </c>
      <c r="AX458" s="13" t="s">
        <v>80</v>
      </c>
      <c r="AY458" s="236" t="s">
        <v>125</v>
      </c>
    </row>
    <row r="459" s="2" customFormat="1" ht="16.5" customHeight="1">
      <c r="A459" s="40"/>
      <c r="B459" s="41"/>
      <c r="C459" s="206" t="s">
        <v>681</v>
      </c>
      <c r="D459" s="206" t="s">
        <v>128</v>
      </c>
      <c r="E459" s="207" t="s">
        <v>695</v>
      </c>
      <c r="F459" s="208" t="s">
        <v>696</v>
      </c>
      <c r="G459" s="209" t="s">
        <v>131</v>
      </c>
      <c r="H459" s="210">
        <v>80</v>
      </c>
      <c r="I459" s="211"/>
      <c r="J459" s="212">
        <f>ROUND(I459*H459,2)</f>
        <v>0</v>
      </c>
      <c r="K459" s="208" t="s">
        <v>132</v>
      </c>
      <c r="L459" s="46"/>
      <c r="M459" s="213" t="s">
        <v>19</v>
      </c>
      <c r="N459" s="214" t="s">
        <v>43</v>
      </c>
      <c r="O459" s="86"/>
      <c r="P459" s="215">
        <f>O459*H459</f>
        <v>0</v>
      </c>
      <c r="Q459" s="215">
        <v>0</v>
      </c>
      <c r="R459" s="215">
        <f>Q459*H459</f>
        <v>0</v>
      </c>
      <c r="S459" s="215">
        <v>3.0000000000000001E-05</v>
      </c>
      <c r="T459" s="216">
        <f>S459*H459</f>
        <v>0.0024000000000000002</v>
      </c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R459" s="217" t="s">
        <v>240</v>
      </c>
      <c r="AT459" s="217" t="s">
        <v>128</v>
      </c>
      <c r="AU459" s="217" t="s">
        <v>82</v>
      </c>
      <c r="AY459" s="19" t="s">
        <v>125</v>
      </c>
      <c r="BE459" s="218">
        <f>IF(N459="základní",J459,0)</f>
        <v>0</v>
      </c>
      <c r="BF459" s="218">
        <f>IF(N459="snížená",J459,0)</f>
        <v>0</v>
      </c>
      <c r="BG459" s="218">
        <f>IF(N459="zákl. přenesená",J459,0)</f>
        <v>0</v>
      </c>
      <c r="BH459" s="218">
        <f>IF(N459="sníž. přenesená",J459,0)</f>
        <v>0</v>
      </c>
      <c r="BI459" s="218">
        <f>IF(N459="nulová",J459,0)</f>
        <v>0</v>
      </c>
      <c r="BJ459" s="19" t="s">
        <v>80</v>
      </c>
      <c r="BK459" s="218">
        <f>ROUND(I459*H459,2)</f>
        <v>0</v>
      </c>
      <c r="BL459" s="19" t="s">
        <v>240</v>
      </c>
      <c r="BM459" s="217" t="s">
        <v>845</v>
      </c>
    </row>
    <row r="460" s="2" customFormat="1">
      <c r="A460" s="40"/>
      <c r="B460" s="41"/>
      <c r="C460" s="42"/>
      <c r="D460" s="219" t="s">
        <v>135</v>
      </c>
      <c r="E460" s="42"/>
      <c r="F460" s="220" t="s">
        <v>698</v>
      </c>
      <c r="G460" s="42"/>
      <c r="H460" s="42"/>
      <c r="I460" s="221"/>
      <c r="J460" s="42"/>
      <c r="K460" s="42"/>
      <c r="L460" s="46"/>
      <c r="M460" s="222"/>
      <c r="N460" s="223"/>
      <c r="O460" s="86"/>
      <c r="P460" s="86"/>
      <c r="Q460" s="86"/>
      <c r="R460" s="86"/>
      <c r="S460" s="86"/>
      <c r="T460" s="87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T460" s="19" t="s">
        <v>135</v>
      </c>
      <c r="AU460" s="19" t="s">
        <v>82</v>
      </c>
    </row>
    <row r="461" s="2" customFormat="1">
      <c r="A461" s="40"/>
      <c r="B461" s="41"/>
      <c r="C461" s="42"/>
      <c r="D461" s="224" t="s">
        <v>137</v>
      </c>
      <c r="E461" s="42"/>
      <c r="F461" s="225" t="s">
        <v>699</v>
      </c>
      <c r="G461" s="42"/>
      <c r="H461" s="42"/>
      <c r="I461" s="221"/>
      <c r="J461" s="42"/>
      <c r="K461" s="42"/>
      <c r="L461" s="46"/>
      <c r="M461" s="222"/>
      <c r="N461" s="223"/>
      <c r="O461" s="86"/>
      <c r="P461" s="86"/>
      <c r="Q461" s="86"/>
      <c r="R461" s="86"/>
      <c r="S461" s="86"/>
      <c r="T461" s="87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T461" s="19" t="s">
        <v>137</v>
      </c>
      <c r="AU461" s="19" t="s">
        <v>82</v>
      </c>
    </row>
    <row r="462" s="13" customFormat="1">
      <c r="A462" s="13"/>
      <c r="B462" s="226"/>
      <c r="C462" s="227"/>
      <c r="D462" s="219" t="s">
        <v>139</v>
      </c>
      <c r="E462" s="228" t="s">
        <v>19</v>
      </c>
      <c r="F462" s="229" t="s">
        <v>749</v>
      </c>
      <c r="G462" s="227"/>
      <c r="H462" s="230">
        <v>80</v>
      </c>
      <c r="I462" s="231"/>
      <c r="J462" s="227"/>
      <c r="K462" s="227"/>
      <c r="L462" s="232"/>
      <c r="M462" s="233"/>
      <c r="N462" s="234"/>
      <c r="O462" s="234"/>
      <c r="P462" s="234"/>
      <c r="Q462" s="234"/>
      <c r="R462" s="234"/>
      <c r="S462" s="234"/>
      <c r="T462" s="235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36" t="s">
        <v>139</v>
      </c>
      <c r="AU462" s="236" t="s">
        <v>82</v>
      </c>
      <c r="AV462" s="13" t="s">
        <v>82</v>
      </c>
      <c r="AW462" s="13" t="s">
        <v>33</v>
      </c>
      <c r="AX462" s="13" t="s">
        <v>80</v>
      </c>
      <c r="AY462" s="236" t="s">
        <v>125</v>
      </c>
    </row>
    <row r="463" s="2" customFormat="1" ht="16.5" customHeight="1">
      <c r="A463" s="40"/>
      <c r="B463" s="41"/>
      <c r="C463" s="258" t="s">
        <v>688</v>
      </c>
      <c r="D463" s="258" t="s">
        <v>385</v>
      </c>
      <c r="E463" s="259" t="s">
        <v>701</v>
      </c>
      <c r="F463" s="260" t="s">
        <v>702</v>
      </c>
      <c r="G463" s="261" t="s">
        <v>131</v>
      </c>
      <c r="H463" s="262">
        <v>84</v>
      </c>
      <c r="I463" s="263"/>
      <c r="J463" s="264">
        <f>ROUND(I463*H463,2)</f>
        <v>0</v>
      </c>
      <c r="K463" s="260" t="s">
        <v>132</v>
      </c>
      <c r="L463" s="265"/>
      <c r="M463" s="266" t="s">
        <v>19</v>
      </c>
      <c r="N463" s="267" t="s">
        <v>43</v>
      </c>
      <c r="O463" s="86"/>
      <c r="P463" s="215">
        <f>O463*H463</f>
        <v>0</v>
      </c>
      <c r="Q463" s="215">
        <v>2.0000000000000002E-05</v>
      </c>
      <c r="R463" s="215">
        <f>Q463*H463</f>
        <v>0.0016800000000000001</v>
      </c>
      <c r="S463" s="215">
        <v>0</v>
      </c>
      <c r="T463" s="216">
        <f>S463*H463</f>
        <v>0</v>
      </c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R463" s="217" t="s">
        <v>346</v>
      </c>
      <c r="AT463" s="217" t="s">
        <v>385</v>
      </c>
      <c r="AU463" s="217" t="s">
        <v>82</v>
      </c>
      <c r="AY463" s="19" t="s">
        <v>125</v>
      </c>
      <c r="BE463" s="218">
        <f>IF(N463="základní",J463,0)</f>
        <v>0</v>
      </c>
      <c r="BF463" s="218">
        <f>IF(N463="snížená",J463,0)</f>
        <v>0</v>
      </c>
      <c r="BG463" s="218">
        <f>IF(N463="zákl. přenesená",J463,0)</f>
        <v>0</v>
      </c>
      <c r="BH463" s="218">
        <f>IF(N463="sníž. přenesená",J463,0)</f>
        <v>0</v>
      </c>
      <c r="BI463" s="218">
        <f>IF(N463="nulová",J463,0)</f>
        <v>0</v>
      </c>
      <c r="BJ463" s="19" t="s">
        <v>80</v>
      </c>
      <c r="BK463" s="218">
        <f>ROUND(I463*H463,2)</f>
        <v>0</v>
      </c>
      <c r="BL463" s="19" t="s">
        <v>240</v>
      </c>
      <c r="BM463" s="217" t="s">
        <v>846</v>
      </c>
    </row>
    <row r="464" s="2" customFormat="1">
      <c r="A464" s="40"/>
      <c r="B464" s="41"/>
      <c r="C464" s="42"/>
      <c r="D464" s="219" t="s">
        <v>135</v>
      </c>
      <c r="E464" s="42"/>
      <c r="F464" s="220" t="s">
        <v>702</v>
      </c>
      <c r="G464" s="42"/>
      <c r="H464" s="42"/>
      <c r="I464" s="221"/>
      <c r="J464" s="42"/>
      <c r="K464" s="42"/>
      <c r="L464" s="46"/>
      <c r="M464" s="222"/>
      <c r="N464" s="223"/>
      <c r="O464" s="86"/>
      <c r="P464" s="86"/>
      <c r="Q464" s="86"/>
      <c r="R464" s="86"/>
      <c r="S464" s="86"/>
      <c r="T464" s="87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T464" s="19" t="s">
        <v>135</v>
      </c>
      <c r="AU464" s="19" t="s">
        <v>82</v>
      </c>
    </row>
    <row r="465" s="13" customFormat="1">
      <c r="A465" s="13"/>
      <c r="B465" s="226"/>
      <c r="C465" s="227"/>
      <c r="D465" s="219" t="s">
        <v>139</v>
      </c>
      <c r="E465" s="228" t="s">
        <v>19</v>
      </c>
      <c r="F465" s="229" t="s">
        <v>637</v>
      </c>
      <c r="G465" s="227"/>
      <c r="H465" s="230">
        <v>80</v>
      </c>
      <c r="I465" s="231"/>
      <c r="J465" s="227"/>
      <c r="K465" s="227"/>
      <c r="L465" s="232"/>
      <c r="M465" s="233"/>
      <c r="N465" s="234"/>
      <c r="O465" s="234"/>
      <c r="P465" s="234"/>
      <c r="Q465" s="234"/>
      <c r="R465" s="234"/>
      <c r="S465" s="234"/>
      <c r="T465" s="235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36" t="s">
        <v>139</v>
      </c>
      <c r="AU465" s="236" t="s">
        <v>82</v>
      </c>
      <c r="AV465" s="13" t="s">
        <v>82</v>
      </c>
      <c r="AW465" s="13" t="s">
        <v>33</v>
      </c>
      <c r="AX465" s="13" t="s">
        <v>80</v>
      </c>
      <c r="AY465" s="236" t="s">
        <v>125</v>
      </c>
    </row>
    <row r="466" s="13" customFormat="1">
      <c r="A466" s="13"/>
      <c r="B466" s="226"/>
      <c r="C466" s="227"/>
      <c r="D466" s="219" t="s">
        <v>139</v>
      </c>
      <c r="E466" s="227"/>
      <c r="F466" s="229" t="s">
        <v>847</v>
      </c>
      <c r="G466" s="227"/>
      <c r="H466" s="230">
        <v>84</v>
      </c>
      <c r="I466" s="231"/>
      <c r="J466" s="227"/>
      <c r="K466" s="227"/>
      <c r="L466" s="232"/>
      <c r="M466" s="233"/>
      <c r="N466" s="234"/>
      <c r="O466" s="234"/>
      <c r="P466" s="234"/>
      <c r="Q466" s="234"/>
      <c r="R466" s="234"/>
      <c r="S466" s="234"/>
      <c r="T466" s="235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36" t="s">
        <v>139</v>
      </c>
      <c r="AU466" s="236" t="s">
        <v>82</v>
      </c>
      <c r="AV466" s="13" t="s">
        <v>82</v>
      </c>
      <c r="AW466" s="13" t="s">
        <v>4</v>
      </c>
      <c r="AX466" s="13" t="s">
        <v>80</v>
      </c>
      <c r="AY466" s="236" t="s">
        <v>125</v>
      </c>
    </row>
    <row r="467" s="2" customFormat="1" ht="24.15" customHeight="1">
      <c r="A467" s="40"/>
      <c r="B467" s="41"/>
      <c r="C467" s="206" t="s">
        <v>694</v>
      </c>
      <c r="D467" s="206" t="s">
        <v>128</v>
      </c>
      <c r="E467" s="207" t="s">
        <v>707</v>
      </c>
      <c r="F467" s="208" t="s">
        <v>708</v>
      </c>
      <c r="G467" s="209" t="s">
        <v>131</v>
      </c>
      <c r="H467" s="210">
        <v>38.399999999999999</v>
      </c>
      <c r="I467" s="211"/>
      <c r="J467" s="212">
        <f>ROUND(I467*H467,2)</f>
        <v>0</v>
      </c>
      <c r="K467" s="208" t="s">
        <v>132</v>
      </c>
      <c r="L467" s="46"/>
      <c r="M467" s="213" t="s">
        <v>19</v>
      </c>
      <c r="N467" s="214" t="s">
        <v>43</v>
      </c>
      <c r="O467" s="86"/>
      <c r="P467" s="215">
        <f>O467*H467</f>
        <v>0</v>
      </c>
      <c r="Q467" s="215">
        <v>0.00020000000000000001</v>
      </c>
      <c r="R467" s="215">
        <f>Q467*H467</f>
        <v>0.0076800000000000002</v>
      </c>
      <c r="S467" s="215">
        <v>0</v>
      </c>
      <c r="T467" s="216">
        <f>S467*H467</f>
        <v>0</v>
      </c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R467" s="217" t="s">
        <v>240</v>
      </c>
      <c r="AT467" s="217" t="s">
        <v>128</v>
      </c>
      <c r="AU467" s="217" t="s">
        <v>82</v>
      </c>
      <c r="AY467" s="19" t="s">
        <v>125</v>
      </c>
      <c r="BE467" s="218">
        <f>IF(N467="základní",J467,0)</f>
        <v>0</v>
      </c>
      <c r="BF467" s="218">
        <f>IF(N467="snížená",J467,0)</f>
        <v>0</v>
      </c>
      <c r="BG467" s="218">
        <f>IF(N467="zákl. přenesená",J467,0)</f>
        <v>0</v>
      </c>
      <c r="BH467" s="218">
        <f>IF(N467="sníž. přenesená",J467,0)</f>
        <v>0</v>
      </c>
      <c r="BI467" s="218">
        <f>IF(N467="nulová",J467,0)</f>
        <v>0</v>
      </c>
      <c r="BJ467" s="19" t="s">
        <v>80</v>
      </c>
      <c r="BK467" s="218">
        <f>ROUND(I467*H467,2)</f>
        <v>0</v>
      </c>
      <c r="BL467" s="19" t="s">
        <v>240</v>
      </c>
      <c r="BM467" s="217" t="s">
        <v>848</v>
      </c>
    </row>
    <row r="468" s="2" customFormat="1">
      <c r="A468" s="40"/>
      <c r="B468" s="41"/>
      <c r="C468" s="42"/>
      <c r="D468" s="219" t="s">
        <v>135</v>
      </c>
      <c r="E468" s="42"/>
      <c r="F468" s="220" t="s">
        <v>710</v>
      </c>
      <c r="G468" s="42"/>
      <c r="H468" s="42"/>
      <c r="I468" s="221"/>
      <c r="J468" s="42"/>
      <c r="K468" s="42"/>
      <c r="L468" s="46"/>
      <c r="M468" s="222"/>
      <c r="N468" s="223"/>
      <c r="O468" s="86"/>
      <c r="P468" s="86"/>
      <c r="Q468" s="86"/>
      <c r="R468" s="86"/>
      <c r="S468" s="86"/>
      <c r="T468" s="87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T468" s="19" t="s">
        <v>135</v>
      </c>
      <c r="AU468" s="19" t="s">
        <v>82</v>
      </c>
    </row>
    <row r="469" s="2" customFormat="1">
      <c r="A469" s="40"/>
      <c r="B469" s="41"/>
      <c r="C469" s="42"/>
      <c r="D469" s="224" t="s">
        <v>137</v>
      </c>
      <c r="E469" s="42"/>
      <c r="F469" s="225" t="s">
        <v>711</v>
      </c>
      <c r="G469" s="42"/>
      <c r="H469" s="42"/>
      <c r="I469" s="221"/>
      <c r="J469" s="42"/>
      <c r="K469" s="42"/>
      <c r="L469" s="46"/>
      <c r="M469" s="222"/>
      <c r="N469" s="223"/>
      <c r="O469" s="86"/>
      <c r="P469" s="86"/>
      <c r="Q469" s="86"/>
      <c r="R469" s="86"/>
      <c r="S469" s="86"/>
      <c r="T469" s="87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T469" s="19" t="s">
        <v>137</v>
      </c>
      <c r="AU469" s="19" t="s">
        <v>82</v>
      </c>
    </row>
    <row r="470" s="2" customFormat="1" ht="33" customHeight="1">
      <c r="A470" s="40"/>
      <c r="B470" s="41"/>
      <c r="C470" s="206" t="s">
        <v>700</v>
      </c>
      <c r="D470" s="206" t="s">
        <v>128</v>
      </c>
      <c r="E470" s="207" t="s">
        <v>713</v>
      </c>
      <c r="F470" s="208" t="s">
        <v>714</v>
      </c>
      <c r="G470" s="209" t="s">
        <v>131</v>
      </c>
      <c r="H470" s="210">
        <v>38.399999999999999</v>
      </c>
      <c r="I470" s="211"/>
      <c r="J470" s="212">
        <f>ROUND(I470*H470,2)</f>
        <v>0</v>
      </c>
      <c r="K470" s="208" t="s">
        <v>132</v>
      </c>
      <c r="L470" s="46"/>
      <c r="M470" s="213" t="s">
        <v>19</v>
      </c>
      <c r="N470" s="214" t="s">
        <v>43</v>
      </c>
      <c r="O470" s="86"/>
      <c r="P470" s="215">
        <f>O470*H470</f>
        <v>0</v>
      </c>
      <c r="Q470" s="215">
        <v>0.00029999999999999997</v>
      </c>
      <c r="R470" s="215">
        <f>Q470*H470</f>
        <v>0.011519999999999999</v>
      </c>
      <c r="S470" s="215">
        <v>0</v>
      </c>
      <c r="T470" s="216">
        <f>S470*H470</f>
        <v>0</v>
      </c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  <c r="AR470" s="217" t="s">
        <v>240</v>
      </c>
      <c r="AT470" s="217" t="s">
        <v>128</v>
      </c>
      <c r="AU470" s="217" t="s">
        <v>82</v>
      </c>
      <c r="AY470" s="19" t="s">
        <v>125</v>
      </c>
      <c r="BE470" s="218">
        <f>IF(N470="základní",J470,0)</f>
        <v>0</v>
      </c>
      <c r="BF470" s="218">
        <f>IF(N470="snížená",J470,0)</f>
        <v>0</v>
      </c>
      <c r="BG470" s="218">
        <f>IF(N470="zákl. přenesená",J470,0)</f>
        <v>0</v>
      </c>
      <c r="BH470" s="218">
        <f>IF(N470="sníž. přenesená",J470,0)</f>
        <v>0</v>
      </c>
      <c r="BI470" s="218">
        <f>IF(N470="nulová",J470,0)</f>
        <v>0</v>
      </c>
      <c r="BJ470" s="19" t="s">
        <v>80</v>
      </c>
      <c r="BK470" s="218">
        <f>ROUND(I470*H470,2)</f>
        <v>0</v>
      </c>
      <c r="BL470" s="19" t="s">
        <v>240</v>
      </c>
      <c r="BM470" s="217" t="s">
        <v>849</v>
      </c>
    </row>
    <row r="471" s="2" customFormat="1">
      <c r="A471" s="40"/>
      <c r="B471" s="41"/>
      <c r="C471" s="42"/>
      <c r="D471" s="219" t="s">
        <v>135</v>
      </c>
      <c r="E471" s="42"/>
      <c r="F471" s="220" t="s">
        <v>716</v>
      </c>
      <c r="G471" s="42"/>
      <c r="H471" s="42"/>
      <c r="I471" s="221"/>
      <c r="J471" s="42"/>
      <c r="K471" s="42"/>
      <c r="L471" s="46"/>
      <c r="M471" s="222"/>
      <c r="N471" s="223"/>
      <c r="O471" s="86"/>
      <c r="P471" s="86"/>
      <c r="Q471" s="86"/>
      <c r="R471" s="86"/>
      <c r="S471" s="86"/>
      <c r="T471" s="87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T471" s="19" t="s">
        <v>135</v>
      </c>
      <c r="AU471" s="19" t="s">
        <v>82</v>
      </c>
    </row>
    <row r="472" s="2" customFormat="1">
      <c r="A472" s="40"/>
      <c r="B472" s="41"/>
      <c r="C472" s="42"/>
      <c r="D472" s="224" t="s">
        <v>137</v>
      </c>
      <c r="E472" s="42"/>
      <c r="F472" s="225" t="s">
        <v>717</v>
      </c>
      <c r="G472" s="42"/>
      <c r="H472" s="42"/>
      <c r="I472" s="221"/>
      <c r="J472" s="42"/>
      <c r="K472" s="42"/>
      <c r="L472" s="46"/>
      <c r="M472" s="268"/>
      <c r="N472" s="269"/>
      <c r="O472" s="270"/>
      <c r="P472" s="270"/>
      <c r="Q472" s="270"/>
      <c r="R472" s="270"/>
      <c r="S472" s="270"/>
      <c r="T472" s="271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T472" s="19" t="s">
        <v>137</v>
      </c>
      <c r="AU472" s="19" t="s">
        <v>82</v>
      </c>
    </row>
    <row r="473" s="2" customFormat="1" ht="6.96" customHeight="1">
      <c r="A473" s="40"/>
      <c r="B473" s="61"/>
      <c r="C473" s="62"/>
      <c r="D473" s="62"/>
      <c r="E473" s="62"/>
      <c r="F473" s="62"/>
      <c r="G473" s="62"/>
      <c r="H473" s="62"/>
      <c r="I473" s="62"/>
      <c r="J473" s="62"/>
      <c r="K473" s="62"/>
      <c r="L473" s="46"/>
      <c r="M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</row>
  </sheetData>
  <sheetProtection sheet="1" autoFilter="0" formatColumns="0" formatRows="0" objects="1" scenarios="1" spinCount="100000" saltValue="f+LQgjkYSc4ILPGe7yk908qQW+cMl27epzyOqxcgpjCOJAjoxYF0bu/pirncGMIdPL37kknb9XwW+xirCeoe8A==" hashValue="RgiBRjAukpjddE+kjsZJEHZuWB00owQ8wRb40+p3+JGu/AkWSZtJnhK2nJQ2BuIRXo3vniueQRlFc9K0qsNnMQ==" algorithmName="SHA-512" password="CC35"/>
  <autoFilter ref="C89:K472"/>
  <mergeCells count="9">
    <mergeCell ref="E7:H7"/>
    <mergeCell ref="E9:H9"/>
    <mergeCell ref="E18:H18"/>
    <mergeCell ref="E27:H27"/>
    <mergeCell ref="E48:H48"/>
    <mergeCell ref="E50:H50"/>
    <mergeCell ref="E80:H80"/>
    <mergeCell ref="E82:H82"/>
    <mergeCell ref="L2:V2"/>
  </mergeCells>
  <hyperlinks>
    <hyperlink ref="F95" r:id="rId1" display="https://podminky.urs.cz/item/CS_URS_2025_01/619991001"/>
    <hyperlink ref="F99" r:id="rId2" display="https://podminky.urs.cz/item/CS_URS_2025_01/619991005"/>
    <hyperlink ref="F103" r:id="rId3" display="https://podminky.urs.cz/item/CS_URS_2025_01/619995001"/>
    <hyperlink ref="F108" r:id="rId4" display="https://podminky.urs.cz/item/CS_URS_2025_01/629135101"/>
    <hyperlink ref="F115" r:id="rId5" display="https://podminky.urs.cz/item/CS_URS_2025_01/629991011"/>
    <hyperlink ref="F121" r:id="rId6" display="https://podminky.urs.cz/item/CS_URS_2025_01/631351101"/>
    <hyperlink ref="F127" r:id="rId7" display="https://podminky.urs.cz/item/CS_URS_2025_01/631351102"/>
    <hyperlink ref="F135" r:id="rId8" display="https://podminky.urs.cz/item/CS_URS_2025_01/634112112"/>
    <hyperlink ref="F141" r:id="rId9" display="https://podminky.urs.cz/item/CS_URS_2025_01/941111122"/>
    <hyperlink ref="F145" r:id="rId10" display="https://podminky.urs.cz/item/CS_URS_2025_01/941111222"/>
    <hyperlink ref="F149" r:id="rId11" display="https://podminky.urs.cz/item/CS_URS_2025_01/941111312"/>
    <hyperlink ref="F152" r:id="rId12" display="https://podminky.urs.cz/item/CS_URS_2025_01/941111822"/>
    <hyperlink ref="F155" r:id="rId13" display="https://podminky.urs.cz/item/CS_URS_2025_01/944511111"/>
    <hyperlink ref="F158" r:id="rId14" display="https://podminky.urs.cz/item/CS_URS_2025_01/944511211"/>
    <hyperlink ref="F162" r:id="rId15" display="https://podminky.urs.cz/item/CS_URS_2025_01/944511811"/>
    <hyperlink ref="F165" r:id="rId16" display="https://podminky.urs.cz/item/CS_URS_2025_01/949101111"/>
    <hyperlink ref="F169" r:id="rId17" display="https://podminky.urs.cz/item/CS_URS_2025_01/952901111"/>
    <hyperlink ref="F172" r:id="rId18" display="https://podminky.urs.cz/item/CS_URS_2025_01/965042141"/>
    <hyperlink ref="F178" r:id="rId19" display="https://podminky.urs.cz/item/CS_URS_2025_01/968062456"/>
    <hyperlink ref="F184" r:id="rId20" display="https://podminky.urs.cz/item/CS_URS_2025_01/985131111"/>
    <hyperlink ref="F190" r:id="rId21" display="https://podminky.urs.cz/item/CS_URS_2025_01/985131311"/>
    <hyperlink ref="F196" r:id="rId22" display="https://podminky.urs.cz/item/CS_URS_2025_01/985323111"/>
    <hyperlink ref="F202" r:id="rId23" display="https://podminky.urs.cz/item/CS_URS_2025_01/993111111"/>
    <hyperlink ref="F206" r:id="rId24" display="https://podminky.urs.cz/item/CS_URS_2025_01/997013216"/>
    <hyperlink ref="F209" r:id="rId25" display="https://podminky.urs.cz/item/CS_URS_2025_01/997013219"/>
    <hyperlink ref="F212" r:id="rId26" display="https://podminky.urs.cz/item/CS_URS_2025_01/997013313"/>
    <hyperlink ref="F215" r:id="rId27" display="https://podminky.urs.cz/item/CS_URS_2025_01/997013323"/>
    <hyperlink ref="F219" r:id="rId28" display="https://podminky.urs.cz/item/CS_URS_2025_01/997013501"/>
    <hyperlink ref="F222" r:id="rId29" display="https://podminky.urs.cz/item/CS_URS_2025_01/997013509"/>
    <hyperlink ref="F228" r:id="rId30" display="https://podminky.urs.cz/item/CS_URS_2025_01/997013631"/>
    <hyperlink ref="F234" r:id="rId31" display="https://podminky.urs.cz/item/CS_URS_2025_01/998018003"/>
    <hyperlink ref="F239" r:id="rId32" display="https://podminky.urs.cz/item/CS_URS_2025_01/764002851"/>
    <hyperlink ref="F243" r:id="rId33" display="https://podminky.urs.cz/item/CS_URS_2025_01/764202134"/>
    <hyperlink ref="F268" r:id="rId34" display="https://podminky.urs.cz/item/CS_URS_2025_01/998764123"/>
    <hyperlink ref="F271" r:id="rId35" display="https://podminky.urs.cz/item/CS_URS_2025_01/998764129"/>
    <hyperlink ref="F275" r:id="rId36" display="https://podminky.urs.cz/item/CS_URS_2025_01/766622132"/>
    <hyperlink ref="F284" r:id="rId37" display="https://podminky.urs.cz/item/CS_URS_2025_01/766641131"/>
    <hyperlink ref="F291" r:id="rId38" display="https://podminky.urs.cz/item/CS_URS_2025_01/766691811"/>
    <hyperlink ref="F294" r:id="rId39" display="https://podminky.urs.cz/item/CS_URS_2025_01/766694116"/>
    <hyperlink ref="F304" r:id="rId40" display="https://podminky.urs.cz/item/CS_URS_2025_01/766695213"/>
    <hyperlink ref="F311" r:id="rId41" display="https://podminky.urs.cz/item/CS_URS_2025_01/998766123"/>
    <hyperlink ref="F314" r:id="rId42" display="https://podminky.urs.cz/item/CS_URS_2025_01/998766129"/>
    <hyperlink ref="F318" r:id="rId43" display="https://podminky.urs.cz/item/CS_URS_2025_01/767161814"/>
    <hyperlink ref="F323" r:id="rId44" display="https://podminky.urs.cz/item/CS_URS_2025_01/767163223"/>
    <hyperlink ref="F332" r:id="rId45" display="https://podminky.urs.cz/item/CS_URS_2025_01/767627306"/>
    <hyperlink ref="F337" r:id="rId46" display="https://podminky.urs.cz/item/CS_URS_2025_01/767627307"/>
    <hyperlink ref="F342" r:id="rId47" display="https://podminky.urs.cz/item/CS_URS_2025_01/998767123"/>
    <hyperlink ref="F345" r:id="rId48" display="https://podminky.urs.cz/item/CS_URS_2025_01/998767129"/>
    <hyperlink ref="F349" r:id="rId49" display="https://podminky.urs.cz/item/CS_URS_2025_01/771111011"/>
    <hyperlink ref="F355" r:id="rId50" display="https://podminky.urs.cz/item/CS_URS_2025_01/771121011"/>
    <hyperlink ref="F362" r:id="rId51" display="https://podminky.urs.cz/item/CS_URS_2025_01/771473810"/>
    <hyperlink ref="F367" r:id="rId52" display="https://podminky.urs.cz/item/CS_URS_2025_01/771474113"/>
    <hyperlink ref="F376" r:id="rId53" display="https://podminky.urs.cz/item/CS_URS_2025_01/771573810"/>
    <hyperlink ref="F379" r:id="rId54" display="https://podminky.urs.cz/item/CS_URS_2025_01/771574436"/>
    <hyperlink ref="F386" r:id="rId55" display="https://podminky.urs.cz/item/CS_URS_2025_01/771591112"/>
    <hyperlink ref="F397" r:id="rId56" display="https://podminky.urs.cz/item/CS_URS_2025_01/771591122"/>
    <hyperlink ref="F402" r:id="rId57" display="https://podminky.urs.cz/item/CS_URS_2025_01/771591241"/>
    <hyperlink ref="F407" r:id="rId58" display="https://podminky.urs.cz/item/CS_URS_2025_01/771591242"/>
    <hyperlink ref="F412" r:id="rId59" display="https://podminky.urs.cz/item/CS_URS_2025_01/771591264"/>
    <hyperlink ref="F417" r:id="rId60" display="https://podminky.urs.cz/item/CS_URS_2025_01/771591266"/>
    <hyperlink ref="F423" r:id="rId61" display="https://podminky.urs.cz/item/CS_URS_2025_01/771595222"/>
    <hyperlink ref="F429" r:id="rId62" display="https://podminky.urs.cz/item/CS_URS_2025_01/998771123"/>
    <hyperlink ref="F432" r:id="rId63" display="https://podminky.urs.cz/item/CS_URS_2025_01/998771129"/>
    <hyperlink ref="F436" r:id="rId64" display="https://podminky.urs.cz/item/CS_URS_2025_01/784111001"/>
    <hyperlink ref="F442" r:id="rId65" display="https://podminky.urs.cz/item/CS_URS_2025_01/784111011"/>
    <hyperlink ref="F445" r:id="rId66" display="https://podminky.urs.cz/item/CS_URS_2025_01/784161001"/>
    <hyperlink ref="F451" r:id="rId67" display="https://podminky.urs.cz/item/CS_URS_2025_01/784171001"/>
    <hyperlink ref="F461" r:id="rId68" display="https://podminky.urs.cz/item/CS_URS_2025_01/784171101"/>
    <hyperlink ref="F469" r:id="rId69" display="https://podminky.urs.cz/item/CS_URS_2025_01/784181121"/>
    <hyperlink ref="F472" r:id="rId70" display="https://podminky.urs.cz/item/CS_URS_2025_01/7842111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7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88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92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26.25" customHeight="1">
      <c r="B7" s="22"/>
      <c r="E7" s="135" t="str">
        <f>'Rekapitulace stavby'!K6</f>
        <v>Domov mládeže a školní jídelna,p.o.,Lidická 590/38,36001,K.Vary - výměna otvor.výplní a balkonových sestav - další etapa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93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850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21. 1. 2025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ROUND(J90,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ROUND((SUM(BE90:BE331)),  2)</f>
        <v>0</v>
      </c>
      <c r="G33" s="40"/>
      <c r="H33" s="40"/>
      <c r="I33" s="150">
        <v>0.20999999999999999</v>
      </c>
      <c r="J33" s="149">
        <f>ROUND(((SUM(BE90:BE331))*I33),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ROUND((SUM(BF90:BF331)),  2)</f>
        <v>0</v>
      </c>
      <c r="G34" s="40"/>
      <c r="H34" s="40"/>
      <c r="I34" s="150">
        <v>0.12</v>
      </c>
      <c r="J34" s="149">
        <f>ROUND(((SUM(BF90:BF331))*I34),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ROUND((SUM(BG90:BG331)),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ROUND((SUM(BH90:BH331)),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ROUND((SUM(BI90:BI331)),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95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2" t="str">
        <f>E7</f>
        <v>Domov mládeže a školní jídelna,p.o.,Lidická 590/38,36001,K.Vary - výměna otvor.výplní a balkonových sestav - další etapa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93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03 - Objekt D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Lidická 590/38, Karlovy Vary</v>
      </c>
      <c r="G52" s="42"/>
      <c r="H52" s="42"/>
      <c r="I52" s="34" t="s">
        <v>23</v>
      </c>
      <c r="J52" s="74" t="str">
        <f>IF(J12="","",J12)</f>
        <v>21. 1. 2025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Domov mládeže a školní jídelna, p.o.</v>
      </c>
      <c r="G54" s="42"/>
      <c r="H54" s="42"/>
      <c r="I54" s="34" t="s">
        <v>31</v>
      </c>
      <c r="J54" s="38" t="str">
        <f>E21</f>
        <v>Ing. Roman Gajdoš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Bc. Martin Frous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96</v>
      </c>
      <c r="D57" s="164"/>
      <c r="E57" s="164"/>
      <c r="F57" s="164"/>
      <c r="G57" s="164"/>
      <c r="H57" s="164"/>
      <c r="I57" s="164"/>
      <c r="J57" s="165" t="s">
        <v>97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J90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98</v>
      </c>
    </row>
    <row r="60" s="9" customFormat="1" ht="24.96" customHeight="1">
      <c r="A60" s="9"/>
      <c r="B60" s="167"/>
      <c r="C60" s="168"/>
      <c r="D60" s="169" t="s">
        <v>99</v>
      </c>
      <c r="E60" s="170"/>
      <c r="F60" s="170"/>
      <c r="G60" s="170"/>
      <c r="H60" s="170"/>
      <c r="I60" s="170"/>
      <c r="J60" s="171">
        <f>J91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100</v>
      </c>
      <c r="E61" s="176"/>
      <c r="F61" s="176"/>
      <c r="G61" s="176"/>
      <c r="H61" s="176"/>
      <c r="I61" s="176"/>
      <c r="J61" s="177">
        <f>J92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101</v>
      </c>
      <c r="E62" s="176"/>
      <c r="F62" s="176"/>
      <c r="G62" s="176"/>
      <c r="H62" s="176"/>
      <c r="I62" s="176"/>
      <c r="J62" s="177">
        <f>J119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102</v>
      </c>
      <c r="E63" s="176"/>
      <c r="F63" s="176"/>
      <c r="G63" s="176"/>
      <c r="H63" s="176"/>
      <c r="I63" s="176"/>
      <c r="J63" s="177">
        <f>J134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103</v>
      </c>
      <c r="E64" s="176"/>
      <c r="F64" s="176"/>
      <c r="G64" s="176"/>
      <c r="H64" s="176"/>
      <c r="I64" s="176"/>
      <c r="J64" s="177">
        <f>J157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7"/>
      <c r="C65" s="168"/>
      <c r="D65" s="169" t="s">
        <v>104</v>
      </c>
      <c r="E65" s="170"/>
      <c r="F65" s="170"/>
      <c r="G65" s="170"/>
      <c r="H65" s="170"/>
      <c r="I65" s="170"/>
      <c r="J65" s="171">
        <f>J161</f>
        <v>0</v>
      </c>
      <c r="K65" s="168"/>
      <c r="L65" s="17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3"/>
      <c r="C66" s="174"/>
      <c r="D66" s="175" t="s">
        <v>105</v>
      </c>
      <c r="E66" s="176"/>
      <c r="F66" s="176"/>
      <c r="G66" s="176"/>
      <c r="H66" s="176"/>
      <c r="I66" s="176"/>
      <c r="J66" s="177">
        <f>J162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106</v>
      </c>
      <c r="E67" s="176"/>
      <c r="F67" s="176"/>
      <c r="G67" s="176"/>
      <c r="H67" s="176"/>
      <c r="I67" s="176"/>
      <c r="J67" s="177">
        <f>J174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107</v>
      </c>
      <c r="E68" s="176"/>
      <c r="F68" s="176"/>
      <c r="G68" s="176"/>
      <c r="H68" s="176"/>
      <c r="I68" s="176"/>
      <c r="J68" s="177">
        <f>J205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851</v>
      </c>
      <c r="E69" s="176"/>
      <c r="F69" s="176"/>
      <c r="G69" s="176"/>
      <c r="H69" s="176"/>
      <c r="I69" s="176"/>
      <c r="J69" s="177">
        <f>J255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109</v>
      </c>
      <c r="E70" s="176"/>
      <c r="F70" s="176"/>
      <c r="G70" s="176"/>
      <c r="H70" s="176"/>
      <c r="I70" s="176"/>
      <c r="J70" s="177">
        <f>J286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6" s="2" customFormat="1" ht="6.96" customHeight="1">
      <c r="A76" s="40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4.96" customHeight="1">
      <c r="A77" s="40"/>
      <c r="B77" s="41"/>
      <c r="C77" s="25" t="s">
        <v>110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16</v>
      </c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6.25" customHeight="1">
      <c r="A80" s="40"/>
      <c r="B80" s="41"/>
      <c r="C80" s="42"/>
      <c r="D80" s="42"/>
      <c r="E80" s="162" t="str">
        <f>E7</f>
        <v>Domov mládeže a školní jídelna,p.o.,Lidická 590/38,36001,K.Vary - výměna otvor.výplní a balkonových sestav - další etapa</v>
      </c>
      <c r="F80" s="34"/>
      <c r="G80" s="34"/>
      <c r="H80" s="34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93</v>
      </c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6.5" customHeight="1">
      <c r="A82" s="40"/>
      <c r="B82" s="41"/>
      <c r="C82" s="42"/>
      <c r="D82" s="42"/>
      <c r="E82" s="71" t="str">
        <f>E9</f>
        <v>03 - Objekt D</v>
      </c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21</v>
      </c>
      <c r="D84" s="42"/>
      <c r="E84" s="42"/>
      <c r="F84" s="29" t="str">
        <f>F12</f>
        <v>Lidická 590/38, Karlovy Vary</v>
      </c>
      <c r="G84" s="42"/>
      <c r="H84" s="42"/>
      <c r="I84" s="34" t="s">
        <v>23</v>
      </c>
      <c r="J84" s="74" t="str">
        <f>IF(J12="","",J12)</f>
        <v>21. 1. 2025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25</v>
      </c>
      <c r="D86" s="42"/>
      <c r="E86" s="42"/>
      <c r="F86" s="29" t="str">
        <f>E15</f>
        <v>Domov mládeže a školní jídelna, p.o.</v>
      </c>
      <c r="G86" s="42"/>
      <c r="H86" s="42"/>
      <c r="I86" s="34" t="s">
        <v>31</v>
      </c>
      <c r="J86" s="38" t="str">
        <f>E21</f>
        <v>Ing. Roman Gajdoš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5.15" customHeight="1">
      <c r="A87" s="40"/>
      <c r="B87" s="41"/>
      <c r="C87" s="34" t="s">
        <v>29</v>
      </c>
      <c r="D87" s="42"/>
      <c r="E87" s="42"/>
      <c r="F87" s="29" t="str">
        <f>IF(E18="","",E18)</f>
        <v>Vyplň údaj</v>
      </c>
      <c r="G87" s="42"/>
      <c r="H87" s="42"/>
      <c r="I87" s="34" t="s">
        <v>34</v>
      </c>
      <c r="J87" s="38" t="str">
        <f>E24</f>
        <v>Bc. Martin Frous</v>
      </c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0.32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11" customFormat="1" ht="29.28" customHeight="1">
      <c r="A89" s="179"/>
      <c r="B89" s="180"/>
      <c r="C89" s="181" t="s">
        <v>111</v>
      </c>
      <c r="D89" s="182" t="s">
        <v>57</v>
      </c>
      <c r="E89" s="182" t="s">
        <v>53</v>
      </c>
      <c r="F89" s="182" t="s">
        <v>54</v>
      </c>
      <c r="G89" s="182" t="s">
        <v>112</v>
      </c>
      <c r="H89" s="182" t="s">
        <v>113</v>
      </c>
      <c r="I89" s="182" t="s">
        <v>114</v>
      </c>
      <c r="J89" s="182" t="s">
        <v>97</v>
      </c>
      <c r="K89" s="183" t="s">
        <v>115</v>
      </c>
      <c r="L89" s="184"/>
      <c r="M89" s="94" t="s">
        <v>19</v>
      </c>
      <c r="N89" s="95" t="s">
        <v>42</v>
      </c>
      <c r="O89" s="95" t="s">
        <v>116</v>
      </c>
      <c r="P89" s="95" t="s">
        <v>117</v>
      </c>
      <c r="Q89" s="95" t="s">
        <v>118</v>
      </c>
      <c r="R89" s="95" t="s">
        <v>119</v>
      </c>
      <c r="S89" s="95" t="s">
        <v>120</v>
      </c>
      <c r="T89" s="96" t="s">
        <v>121</v>
      </c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</row>
    <row r="90" s="2" customFormat="1" ht="22.8" customHeight="1">
      <c r="A90" s="40"/>
      <c r="B90" s="41"/>
      <c r="C90" s="101" t="s">
        <v>122</v>
      </c>
      <c r="D90" s="42"/>
      <c r="E90" s="42"/>
      <c r="F90" s="42"/>
      <c r="G90" s="42"/>
      <c r="H90" s="42"/>
      <c r="I90" s="42"/>
      <c r="J90" s="185">
        <f>BK90</f>
        <v>0</v>
      </c>
      <c r="K90" s="42"/>
      <c r="L90" s="46"/>
      <c r="M90" s="97"/>
      <c r="N90" s="186"/>
      <c r="O90" s="98"/>
      <c r="P90" s="187">
        <f>P91+P161</f>
        <v>0</v>
      </c>
      <c r="Q90" s="98"/>
      <c r="R90" s="187">
        <f>R91+R161</f>
        <v>4.7369500000000002</v>
      </c>
      <c r="S90" s="98"/>
      <c r="T90" s="188">
        <f>T91+T161</f>
        <v>4.4171130100000005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71</v>
      </c>
      <c r="AU90" s="19" t="s">
        <v>98</v>
      </c>
      <c r="BK90" s="189">
        <f>BK91+BK161</f>
        <v>0</v>
      </c>
    </row>
    <row r="91" s="12" customFormat="1" ht="25.92" customHeight="1">
      <c r="A91" s="12"/>
      <c r="B91" s="190"/>
      <c r="C91" s="191"/>
      <c r="D91" s="192" t="s">
        <v>71</v>
      </c>
      <c r="E91" s="193" t="s">
        <v>123</v>
      </c>
      <c r="F91" s="193" t="s">
        <v>124</v>
      </c>
      <c r="G91" s="191"/>
      <c r="H91" s="191"/>
      <c r="I91" s="194"/>
      <c r="J91" s="195">
        <f>BK91</f>
        <v>0</v>
      </c>
      <c r="K91" s="191"/>
      <c r="L91" s="196"/>
      <c r="M91" s="197"/>
      <c r="N91" s="198"/>
      <c r="O91" s="198"/>
      <c r="P91" s="199">
        <f>P92+P119+P134+P157</f>
        <v>0</v>
      </c>
      <c r="Q91" s="198"/>
      <c r="R91" s="199">
        <f>R92+R119+R134+R157</f>
        <v>0.49875212000000002</v>
      </c>
      <c r="S91" s="198"/>
      <c r="T91" s="200">
        <f>T92+T119+T134+T157</f>
        <v>4.4094700600000003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80</v>
      </c>
      <c r="AT91" s="202" t="s">
        <v>71</v>
      </c>
      <c r="AU91" s="202" t="s">
        <v>72</v>
      </c>
      <c r="AY91" s="201" t="s">
        <v>125</v>
      </c>
      <c r="BK91" s="203">
        <f>BK92+BK119+BK134+BK157</f>
        <v>0</v>
      </c>
    </row>
    <row r="92" s="12" customFormat="1" ht="22.8" customHeight="1">
      <c r="A92" s="12"/>
      <c r="B92" s="190"/>
      <c r="C92" s="191"/>
      <c r="D92" s="192" t="s">
        <v>71</v>
      </c>
      <c r="E92" s="204" t="s">
        <v>126</v>
      </c>
      <c r="F92" s="204" t="s">
        <v>127</v>
      </c>
      <c r="G92" s="191"/>
      <c r="H92" s="191"/>
      <c r="I92" s="194"/>
      <c r="J92" s="205">
        <f>BK92</f>
        <v>0</v>
      </c>
      <c r="K92" s="191"/>
      <c r="L92" s="196"/>
      <c r="M92" s="197"/>
      <c r="N92" s="198"/>
      <c r="O92" s="198"/>
      <c r="P92" s="199">
        <f>SUM(P93:P118)</f>
        <v>0</v>
      </c>
      <c r="Q92" s="198"/>
      <c r="R92" s="199">
        <f>SUM(R93:R118)</f>
        <v>0.49675212000000002</v>
      </c>
      <c r="S92" s="198"/>
      <c r="T92" s="200">
        <f>SUM(T93:T118)</f>
        <v>0.0076610599999999999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80</v>
      </c>
      <c r="AT92" s="202" t="s">
        <v>71</v>
      </c>
      <c r="AU92" s="202" t="s">
        <v>80</v>
      </c>
      <c r="AY92" s="201" t="s">
        <v>125</v>
      </c>
      <c r="BK92" s="203">
        <f>SUM(BK93:BK118)</f>
        <v>0</v>
      </c>
    </row>
    <row r="93" s="2" customFormat="1" ht="16.5" customHeight="1">
      <c r="A93" s="40"/>
      <c r="B93" s="41"/>
      <c r="C93" s="206" t="s">
        <v>80</v>
      </c>
      <c r="D93" s="206" t="s">
        <v>128</v>
      </c>
      <c r="E93" s="207" t="s">
        <v>129</v>
      </c>
      <c r="F93" s="208" t="s">
        <v>130</v>
      </c>
      <c r="G93" s="209" t="s">
        <v>131</v>
      </c>
      <c r="H93" s="210">
        <v>50</v>
      </c>
      <c r="I93" s="211"/>
      <c r="J93" s="212">
        <f>ROUND(I93*H93,2)</f>
        <v>0</v>
      </c>
      <c r="K93" s="208" t="s">
        <v>132</v>
      </c>
      <c r="L93" s="46"/>
      <c r="M93" s="213" t="s">
        <v>19</v>
      </c>
      <c r="N93" s="214" t="s">
        <v>43</v>
      </c>
      <c r="O93" s="86"/>
      <c r="P93" s="215">
        <f>O93*H93</f>
        <v>0</v>
      </c>
      <c r="Q93" s="215">
        <v>4.0000000000000003E-05</v>
      </c>
      <c r="R93" s="215">
        <f>Q93*H93</f>
        <v>0.002</v>
      </c>
      <c r="S93" s="215">
        <v>6.0000000000000002E-05</v>
      </c>
      <c r="T93" s="216">
        <f>S93*H93</f>
        <v>0.0030000000000000001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133</v>
      </c>
      <c r="AT93" s="217" t="s">
        <v>128</v>
      </c>
      <c r="AU93" s="217" t="s">
        <v>82</v>
      </c>
      <c r="AY93" s="19" t="s">
        <v>125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80</v>
      </c>
      <c r="BK93" s="218">
        <f>ROUND(I93*H93,2)</f>
        <v>0</v>
      </c>
      <c r="BL93" s="19" t="s">
        <v>133</v>
      </c>
      <c r="BM93" s="217" t="s">
        <v>852</v>
      </c>
    </row>
    <row r="94" s="2" customFormat="1">
      <c r="A94" s="40"/>
      <c r="B94" s="41"/>
      <c r="C94" s="42"/>
      <c r="D94" s="219" t="s">
        <v>135</v>
      </c>
      <c r="E94" s="42"/>
      <c r="F94" s="220" t="s">
        <v>136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135</v>
      </c>
      <c r="AU94" s="19" t="s">
        <v>82</v>
      </c>
    </row>
    <row r="95" s="2" customFormat="1">
      <c r="A95" s="40"/>
      <c r="B95" s="41"/>
      <c r="C95" s="42"/>
      <c r="D95" s="224" t="s">
        <v>137</v>
      </c>
      <c r="E95" s="42"/>
      <c r="F95" s="225" t="s">
        <v>138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137</v>
      </c>
      <c r="AU95" s="19" t="s">
        <v>82</v>
      </c>
    </row>
    <row r="96" s="13" customFormat="1">
      <c r="A96" s="13"/>
      <c r="B96" s="226"/>
      <c r="C96" s="227"/>
      <c r="D96" s="219" t="s">
        <v>139</v>
      </c>
      <c r="E96" s="228" t="s">
        <v>19</v>
      </c>
      <c r="F96" s="229" t="s">
        <v>853</v>
      </c>
      <c r="G96" s="227"/>
      <c r="H96" s="230">
        <v>50</v>
      </c>
      <c r="I96" s="231"/>
      <c r="J96" s="227"/>
      <c r="K96" s="227"/>
      <c r="L96" s="232"/>
      <c r="M96" s="233"/>
      <c r="N96" s="234"/>
      <c r="O96" s="234"/>
      <c r="P96" s="234"/>
      <c r="Q96" s="234"/>
      <c r="R96" s="234"/>
      <c r="S96" s="234"/>
      <c r="T96" s="235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6" t="s">
        <v>139</v>
      </c>
      <c r="AU96" s="236" t="s">
        <v>82</v>
      </c>
      <c r="AV96" s="13" t="s">
        <v>82</v>
      </c>
      <c r="AW96" s="13" t="s">
        <v>33</v>
      </c>
      <c r="AX96" s="13" t="s">
        <v>80</v>
      </c>
      <c r="AY96" s="236" t="s">
        <v>125</v>
      </c>
    </row>
    <row r="97" s="2" customFormat="1" ht="24.15" customHeight="1">
      <c r="A97" s="40"/>
      <c r="B97" s="41"/>
      <c r="C97" s="206" t="s">
        <v>82</v>
      </c>
      <c r="D97" s="206" t="s">
        <v>128</v>
      </c>
      <c r="E97" s="207" t="s">
        <v>148</v>
      </c>
      <c r="F97" s="208" t="s">
        <v>149</v>
      </c>
      <c r="G97" s="209" t="s">
        <v>150</v>
      </c>
      <c r="H97" s="210">
        <v>327.62</v>
      </c>
      <c r="I97" s="211"/>
      <c r="J97" s="212">
        <f>ROUND(I97*H97,2)</f>
        <v>0</v>
      </c>
      <c r="K97" s="208" t="s">
        <v>132</v>
      </c>
      <c r="L97" s="46"/>
      <c r="M97" s="213" t="s">
        <v>19</v>
      </c>
      <c r="N97" s="214" t="s">
        <v>43</v>
      </c>
      <c r="O97" s="86"/>
      <c r="P97" s="215">
        <f>O97*H97</f>
        <v>0</v>
      </c>
      <c r="Q97" s="215">
        <v>0.0015</v>
      </c>
      <c r="R97" s="215">
        <f>Q97*H97</f>
        <v>0.49143000000000003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133</v>
      </c>
      <c r="AT97" s="217" t="s">
        <v>128</v>
      </c>
      <c r="AU97" s="217" t="s">
        <v>82</v>
      </c>
      <c r="AY97" s="19" t="s">
        <v>125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80</v>
      </c>
      <c r="BK97" s="218">
        <f>ROUND(I97*H97,2)</f>
        <v>0</v>
      </c>
      <c r="BL97" s="19" t="s">
        <v>133</v>
      </c>
      <c r="BM97" s="217" t="s">
        <v>854</v>
      </c>
    </row>
    <row r="98" s="2" customFormat="1">
      <c r="A98" s="40"/>
      <c r="B98" s="41"/>
      <c r="C98" s="42"/>
      <c r="D98" s="219" t="s">
        <v>135</v>
      </c>
      <c r="E98" s="42"/>
      <c r="F98" s="220" t="s">
        <v>152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135</v>
      </c>
      <c r="AU98" s="19" t="s">
        <v>82</v>
      </c>
    </row>
    <row r="99" s="2" customFormat="1">
      <c r="A99" s="40"/>
      <c r="B99" s="41"/>
      <c r="C99" s="42"/>
      <c r="D99" s="224" t="s">
        <v>137</v>
      </c>
      <c r="E99" s="42"/>
      <c r="F99" s="225" t="s">
        <v>153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137</v>
      </c>
      <c r="AU99" s="19" t="s">
        <v>82</v>
      </c>
    </row>
    <row r="100" s="13" customFormat="1">
      <c r="A100" s="13"/>
      <c r="B100" s="226"/>
      <c r="C100" s="227"/>
      <c r="D100" s="219" t="s">
        <v>139</v>
      </c>
      <c r="E100" s="228" t="s">
        <v>19</v>
      </c>
      <c r="F100" s="229" t="s">
        <v>855</v>
      </c>
      <c r="G100" s="227"/>
      <c r="H100" s="230">
        <v>106</v>
      </c>
      <c r="I100" s="231"/>
      <c r="J100" s="227"/>
      <c r="K100" s="227"/>
      <c r="L100" s="232"/>
      <c r="M100" s="233"/>
      <c r="N100" s="234"/>
      <c r="O100" s="234"/>
      <c r="P100" s="234"/>
      <c r="Q100" s="234"/>
      <c r="R100" s="234"/>
      <c r="S100" s="234"/>
      <c r="T100" s="235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6" t="s">
        <v>139</v>
      </c>
      <c r="AU100" s="236" t="s">
        <v>82</v>
      </c>
      <c r="AV100" s="13" t="s">
        <v>82</v>
      </c>
      <c r="AW100" s="13" t="s">
        <v>33</v>
      </c>
      <c r="AX100" s="13" t="s">
        <v>72</v>
      </c>
      <c r="AY100" s="236" t="s">
        <v>125</v>
      </c>
    </row>
    <row r="101" s="13" customFormat="1">
      <c r="A101" s="13"/>
      <c r="B101" s="226"/>
      <c r="C101" s="227"/>
      <c r="D101" s="219" t="s">
        <v>139</v>
      </c>
      <c r="E101" s="228" t="s">
        <v>19</v>
      </c>
      <c r="F101" s="229" t="s">
        <v>856</v>
      </c>
      <c r="G101" s="227"/>
      <c r="H101" s="230">
        <v>27.699999999999999</v>
      </c>
      <c r="I101" s="231"/>
      <c r="J101" s="227"/>
      <c r="K101" s="227"/>
      <c r="L101" s="232"/>
      <c r="M101" s="233"/>
      <c r="N101" s="234"/>
      <c r="O101" s="234"/>
      <c r="P101" s="234"/>
      <c r="Q101" s="234"/>
      <c r="R101" s="234"/>
      <c r="S101" s="234"/>
      <c r="T101" s="235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6" t="s">
        <v>139</v>
      </c>
      <c r="AU101" s="236" t="s">
        <v>82</v>
      </c>
      <c r="AV101" s="13" t="s">
        <v>82</v>
      </c>
      <c r="AW101" s="13" t="s">
        <v>33</v>
      </c>
      <c r="AX101" s="13" t="s">
        <v>72</v>
      </c>
      <c r="AY101" s="236" t="s">
        <v>125</v>
      </c>
    </row>
    <row r="102" s="13" customFormat="1">
      <c r="A102" s="13"/>
      <c r="B102" s="226"/>
      <c r="C102" s="227"/>
      <c r="D102" s="219" t="s">
        <v>139</v>
      </c>
      <c r="E102" s="228" t="s">
        <v>19</v>
      </c>
      <c r="F102" s="229" t="s">
        <v>857</v>
      </c>
      <c r="G102" s="227"/>
      <c r="H102" s="230">
        <v>193.91999999999999</v>
      </c>
      <c r="I102" s="231"/>
      <c r="J102" s="227"/>
      <c r="K102" s="227"/>
      <c r="L102" s="232"/>
      <c r="M102" s="233"/>
      <c r="N102" s="234"/>
      <c r="O102" s="234"/>
      <c r="P102" s="234"/>
      <c r="Q102" s="234"/>
      <c r="R102" s="234"/>
      <c r="S102" s="234"/>
      <c r="T102" s="235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6" t="s">
        <v>139</v>
      </c>
      <c r="AU102" s="236" t="s">
        <v>82</v>
      </c>
      <c r="AV102" s="13" t="s">
        <v>82</v>
      </c>
      <c r="AW102" s="13" t="s">
        <v>33</v>
      </c>
      <c r="AX102" s="13" t="s">
        <v>72</v>
      </c>
      <c r="AY102" s="236" t="s">
        <v>125</v>
      </c>
    </row>
    <row r="103" s="14" customFormat="1">
      <c r="A103" s="14"/>
      <c r="B103" s="237"/>
      <c r="C103" s="238"/>
      <c r="D103" s="219" t="s">
        <v>139</v>
      </c>
      <c r="E103" s="239" t="s">
        <v>19</v>
      </c>
      <c r="F103" s="240" t="s">
        <v>155</v>
      </c>
      <c r="G103" s="238"/>
      <c r="H103" s="241">
        <v>327.62</v>
      </c>
      <c r="I103" s="242"/>
      <c r="J103" s="238"/>
      <c r="K103" s="238"/>
      <c r="L103" s="243"/>
      <c r="M103" s="244"/>
      <c r="N103" s="245"/>
      <c r="O103" s="245"/>
      <c r="P103" s="245"/>
      <c r="Q103" s="245"/>
      <c r="R103" s="245"/>
      <c r="S103" s="245"/>
      <c r="T103" s="246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7" t="s">
        <v>139</v>
      </c>
      <c r="AU103" s="247" t="s">
        <v>82</v>
      </c>
      <c r="AV103" s="14" t="s">
        <v>133</v>
      </c>
      <c r="AW103" s="14" t="s">
        <v>33</v>
      </c>
      <c r="AX103" s="14" t="s">
        <v>80</v>
      </c>
      <c r="AY103" s="247" t="s">
        <v>125</v>
      </c>
    </row>
    <row r="104" s="2" customFormat="1" ht="21.75" customHeight="1">
      <c r="A104" s="40"/>
      <c r="B104" s="41"/>
      <c r="C104" s="206" t="s">
        <v>147</v>
      </c>
      <c r="D104" s="206" t="s">
        <v>128</v>
      </c>
      <c r="E104" s="207" t="s">
        <v>163</v>
      </c>
      <c r="F104" s="208" t="s">
        <v>164</v>
      </c>
      <c r="G104" s="209" t="s">
        <v>131</v>
      </c>
      <c r="H104" s="210">
        <v>50</v>
      </c>
      <c r="I104" s="211"/>
      <c r="J104" s="212">
        <f>ROUND(I104*H104,2)</f>
        <v>0</v>
      </c>
      <c r="K104" s="208" t="s">
        <v>165</v>
      </c>
      <c r="L104" s="46"/>
      <c r="M104" s="213" t="s">
        <v>19</v>
      </c>
      <c r="N104" s="214" t="s">
        <v>43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6.0000000000000002E-05</v>
      </c>
      <c r="T104" s="216">
        <f>S104*H104</f>
        <v>0.0030000000000000001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133</v>
      </c>
      <c r="AT104" s="217" t="s">
        <v>128</v>
      </c>
      <c r="AU104" s="217" t="s">
        <v>82</v>
      </c>
      <c r="AY104" s="19" t="s">
        <v>125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80</v>
      </c>
      <c r="BK104" s="218">
        <f>ROUND(I104*H104,2)</f>
        <v>0</v>
      </c>
      <c r="BL104" s="19" t="s">
        <v>133</v>
      </c>
      <c r="BM104" s="217" t="s">
        <v>858</v>
      </c>
    </row>
    <row r="105" s="2" customFormat="1">
      <c r="A105" s="40"/>
      <c r="B105" s="41"/>
      <c r="C105" s="42"/>
      <c r="D105" s="219" t="s">
        <v>135</v>
      </c>
      <c r="E105" s="42"/>
      <c r="F105" s="220" t="s">
        <v>167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135</v>
      </c>
      <c r="AU105" s="19" t="s">
        <v>82</v>
      </c>
    </row>
    <row r="106" s="13" customFormat="1">
      <c r="A106" s="13"/>
      <c r="B106" s="226"/>
      <c r="C106" s="227"/>
      <c r="D106" s="219" t="s">
        <v>139</v>
      </c>
      <c r="E106" s="228" t="s">
        <v>19</v>
      </c>
      <c r="F106" s="229" t="s">
        <v>853</v>
      </c>
      <c r="G106" s="227"/>
      <c r="H106" s="230">
        <v>50</v>
      </c>
      <c r="I106" s="231"/>
      <c r="J106" s="227"/>
      <c r="K106" s="227"/>
      <c r="L106" s="232"/>
      <c r="M106" s="233"/>
      <c r="N106" s="234"/>
      <c r="O106" s="234"/>
      <c r="P106" s="234"/>
      <c r="Q106" s="234"/>
      <c r="R106" s="234"/>
      <c r="S106" s="234"/>
      <c r="T106" s="235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6" t="s">
        <v>139</v>
      </c>
      <c r="AU106" s="236" t="s">
        <v>82</v>
      </c>
      <c r="AV106" s="13" t="s">
        <v>82</v>
      </c>
      <c r="AW106" s="13" t="s">
        <v>33</v>
      </c>
      <c r="AX106" s="13" t="s">
        <v>80</v>
      </c>
      <c r="AY106" s="236" t="s">
        <v>125</v>
      </c>
    </row>
    <row r="107" s="2" customFormat="1" ht="24.15" customHeight="1">
      <c r="A107" s="40"/>
      <c r="B107" s="41"/>
      <c r="C107" s="206" t="s">
        <v>133</v>
      </c>
      <c r="D107" s="206" t="s">
        <v>128</v>
      </c>
      <c r="E107" s="207" t="s">
        <v>169</v>
      </c>
      <c r="F107" s="208" t="s">
        <v>170</v>
      </c>
      <c r="G107" s="209" t="s">
        <v>131</v>
      </c>
      <c r="H107" s="210">
        <v>166.106</v>
      </c>
      <c r="I107" s="211"/>
      <c r="J107" s="212">
        <f>ROUND(I107*H107,2)</f>
        <v>0</v>
      </c>
      <c r="K107" s="208" t="s">
        <v>132</v>
      </c>
      <c r="L107" s="46"/>
      <c r="M107" s="213" t="s">
        <v>19</v>
      </c>
      <c r="N107" s="214" t="s">
        <v>43</v>
      </c>
      <c r="O107" s="86"/>
      <c r="P107" s="215">
        <f>O107*H107</f>
        <v>0</v>
      </c>
      <c r="Q107" s="215">
        <v>2.0000000000000002E-05</v>
      </c>
      <c r="R107" s="215">
        <f>Q107*H107</f>
        <v>0.00332212</v>
      </c>
      <c r="S107" s="215">
        <v>1.0000000000000001E-05</v>
      </c>
      <c r="T107" s="216">
        <f>S107*H107</f>
        <v>0.00166106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133</v>
      </c>
      <c r="AT107" s="217" t="s">
        <v>128</v>
      </c>
      <c r="AU107" s="217" t="s">
        <v>82</v>
      </c>
      <c r="AY107" s="19" t="s">
        <v>125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80</v>
      </c>
      <c r="BK107" s="218">
        <f>ROUND(I107*H107,2)</f>
        <v>0</v>
      </c>
      <c r="BL107" s="19" t="s">
        <v>133</v>
      </c>
      <c r="BM107" s="217" t="s">
        <v>859</v>
      </c>
    </row>
    <row r="108" s="2" customFormat="1">
      <c r="A108" s="40"/>
      <c r="B108" s="41"/>
      <c r="C108" s="42"/>
      <c r="D108" s="219" t="s">
        <v>135</v>
      </c>
      <c r="E108" s="42"/>
      <c r="F108" s="220" t="s">
        <v>172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135</v>
      </c>
      <c r="AU108" s="19" t="s">
        <v>82</v>
      </c>
    </row>
    <row r="109" s="2" customFormat="1">
      <c r="A109" s="40"/>
      <c r="B109" s="41"/>
      <c r="C109" s="42"/>
      <c r="D109" s="224" t="s">
        <v>137</v>
      </c>
      <c r="E109" s="42"/>
      <c r="F109" s="225" t="s">
        <v>173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137</v>
      </c>
      <c r="AU109" s="19" t="s">
        <v>82</v>
      </c>
    </row>
    <row r="110" s="13" customFormat="1">
      <c r="A110" s="13"/>
      <c r="B110" s="226"/>
      <c r="C110" s="227"/>
      <c r="D110" s="219" t="s">
        <v>139</v>
      </c>
      <c r="E110" s="228" t="s">
        <v>19</v>
      </c>
      <c r="F110" s="229" t="s">
        <v>860</v>
      </c>
      <c r="G110" s="227"/>
      <c r="H110" s="230">
        <v>76.722999999999999</v>
      </c>
      <c r="I110" s="231"/>
      <c r="J110" s="227"/>
      <c r="K110" s="227"/>
      <c r="L110" s="232"/>
      <c r="M110" s="233"/>
      <c r="N110" s="234"/>
      <c r="O110" s="234"/>
      <c r="P110" s="234"/>
      <c r="Q110" s="234"/>
      <c r="R110" s="234"/>
      <c r="S110" s="234"/>
      <c r="T110" s="235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6" t="s">
        <v>139</v>
      </c>
      <c r="AU110" s="236" t="s">
        <v>82</v>
      </c>
      <c r="AV110" s="13" t="s">
        <v>82</v>
      </c>
      <c r="AW110" s="13" t="s">
        <v>33</v>
      </c>
      <c r="AX110" s="13" t="s">
        <v>72</v>
      </c>
      <c r="AY110" s="236" t="s">
        <v>125</v>
      </c>
    </row>
    <row r="111" s="13" customFormat="1">
      <c r="A111" s="13"/>
      <c r="B111" s="226"/>
      <c r="C111" s="227"/>
      <c r="D111" s="219" t="s">
        <v>139</v>
      </c>
      <c r="E111" s="228" t="s">
        <v>19</v>
      </c>
      <c r="F111" s="229" t="s">
        <v>861</v>
      </c>
      <c r="G111" s="227"/>
      <c r="H111" s="230">
        <v>82.819999999999993</v>
      </c>
      <c r="I111" s="231"/>
      <c r="J111" s="227"/>
      <c r="K111" s="227"/>
      <c r="L111" s="232"/>
      <c r="M111" s="233"/>
      <c r="N111" s="234"/>
      <c r="O111" s="234"/>
      <c r="P111" s="234"/>
      <c r="Q111" s="234"/>
      <c r="R111" s="234"/>
      <c r="S111" s="234"/>
      <c r="T111" s="235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6" t="s">
        <v>139</v>
      </c>
      <c r="AU111" s="236" t="s">
        <v>82</v>
      </c>
      <c r="AV111" s="13" t="s">
        <v>82</v>
      </c>
      <c r="AW111" s="13" t="s">
        <v>33</v>
      </c>
      <c r="AX111" s="13" t="s">
        <v>72</v>
      </c>
      <c r="AY111" s="236" t="s">
        <v>125</v>
      </c>
    </row>
    <row r="112" s="13" customFormat="1">
      <c r="A112" s="13"/>
      <c r="B112" s="226"/>
      <c r="C112" s="227"/>
      <c r="D112" s="219" t="s">
        <v>139</v>
      </c>
      <c r="E112" s="228" t="s">
        <v>19</v>
      </c>
      <c r="F112" s="229" t="s">
        <v>862</v>
      </c>
      <c r="G112" s="227"/>
      <c r="H112" s="230">
        <v>6.5629999999999997</v>
      </c>
      <c r="I112" s="231"/>
      <c r="J112" s="227"/>
      <c r="K112" s="227"/>
      <c r="L112" s="232"/>
      <c r="M112" s="233"/>
      <c r="N112" s="234"/>
      <c r="O112" s="234"/>
      <c r="P112" s="234"/>
      <c r="Q112" s="234"/>
      <c r="R112" s="234"/>
      <c r="S112" s="234"/>
      <c r="T112" s="235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6" t="s">
        <v>139</v>
      </c>
      <c r="AU112" s="236" t="s">
        <v>82</v>
      </c>
      <c r="AV112" s="13" t="s">
        <v>82</v>
      </c>
      <c r="AW112" s="13" t="s">
        <v>33</v>
      </c>
      <c r="AX112" s="13" t="s">
        <v>72</v>
      </c>
      <c r="AY112" s="236" t="s">
        <v>125</v>
      </c>
    </row>
    <row r="113" s="14" customFormat="1">
      <c r="A113" s="14"/>
      <c r="B113" s="237"/>
      <c r="C113" s="238"/>
      <c r="D113" s="219" t="s">
        <v>139</v>
      </c>
      <c r="E113" s="239" t="s">
        <v>19</v>
      </c>
      <c r="F113" s="240" t="s">
        <v>155</v>
      </c>
      <c r="G113" s="238"/>
      <c r="H113" s="241">
        <v>166.106</v>
      </c>
      <c r="I113" s="242"/>
      <c r="J113" s="238"/>
      <c r="K113" s="238"/>
      <c r="L113" s="243"/>
      <c r="M113" s="244"/>
      <c r="N113" s="245"/>
      <c r="O113" s="245"/>
      <c r="P113" s="245"/>
      <c r="Q113" s="245"/>
      <c r="R113" s="245"/>
      <c r="S113" s="245"/>
      <c r="T113" s="246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7" t="s">
        <v>139</v>
      </c>
      <c r="AU113" s="247" t="s">
        <v>82</v>
      </c>
      <c r="AV113" s="14" t="s">
        <v>133</v>
      </c>
      <c r="AW113" s="14" t="s">
        <v>33</v>
      </c>
      <c r="AX113" s="14" t="s">
        <v>80</v>
      </c>
      <c r="AY113" s="247" t="s">
        <v>125</v>
      </c>
    </row>
    <row r="114" s="2" customFormat="1" ht="16.5" customHeight="1">
      <c r="A114" s="40"/>
      <c r="B114" s="41"/>
      <c r="C114" s="206" t="s">
        <v>162</v>
      </c>
      <c r="D114" s="206" t="s">
        <v>128</v>
      </c>
      <c r="E114" s="207" t="s">
        <v>863</v>
      </c>
      <c r="F114" s="208" t="s">
        <v>864</v>
      </c>
      <c r="G114" s="209" t="s">
        <v>131</v>
      </c>
      <c r="H114" s="210">
        <v>25.199999999999999</v>
      </c>
      <c r="I114" s="211"/>
      <c r="J114" s="212">
        <f>ROUND(I114*H114,2)</f>
        <v>0</v>
      </c>
      <c r="K114" s="208" t="s">
        <v>132</v>
      </c>
      <c r="L114" s="46"/>
      <c r="M114" s="213" t="s">
        <v>19</v>
      </c>
      <c r="N114" s="214" t="s">
        <v>43</v>
      </c>
      <c r="O114" s="86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133</v>
      </c>
      <c r="AT114" s="217" t="s">
        <v>128</v>
      </c>
      <c r="AU114" s="217" t="s">
        <v>82</v>
      </c>
      <c r="AY114" s="19" t="s">
        <v>125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80</v>
      </c>
      <c r="BK114" s="218">
        <f>ROUND(I114*H114,2)</f>
        <v>0</v>
      </c>
      <c r="BL114" s="19" t="s">
        <v>133</v>
      </c>
      <c r="BM114" s="217" t="s">
        <v>865</v>
      </c>
    </row>
    <row r="115" s="2" customFormat="1">
      <c r="A115" s="40"/>
      <c r="B115" s="41"/>
      <c r="C115" s="42"/>
      <c r="D115" s="219" t="s">
        <v>135</v>
      </c>
      <c r="E115" s="42"/>
      <c r="F115" s="220" t="s">
        <v>866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135</v>
      </c>
      <c r="AU115" s="19" t="s">
        <v>82</v>
      </c>
    </row>
    <row r="116" s="2" customFormat="1">
      <c r="A116" s="40"/>
      <c r="B116" s="41"/>
      <c r="C116" s="42"/>
      <c r="D116" s="224" t="s">
        <v>137</v>
      </c>
      <c r="E116" s="42"/>
      <c r="F116" s="225" t="s">
        <v>867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137</v>
      </c>
      <c r="AU116" s="19" t="s">
        <v>82</v>
      </c>
    </row>
    <row r="117" s="15" customFormat="1">
      <c r="A117" s="15"/>
      <c r="B117" s="248"/>
      <c r="C117" s="249"/>
      <c r="D117" s="219" t="s">
        <v>139</v>
      </c>
      <c r="E117" s="250" t="s">
        <v>19</v>
      </c>
      <c r="F117" s="251" t="s">
        <v>868</v>
      </c>
      <c r="G117" s="249"/>
      <c r="H117" s="250" t="s">
        <v>19</v>
      </c>
      <c r="I117" s="252"/>
      <c r="J117" s="249"/>
      <c r="K117" s="249"/>
      <c r="L117" s="253"/>
      <c r="M117" s="254"/>
      <c r="N117" s="255"/>
      <c r="O117" s="255"/>
      <c r="P117" s="255"/>
      <c r="Q117" s="255"/>
      <c r="R117" s="255"/>
      <c r="S117" s="255"/>
      <c r="T117" s="256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T117" s="257" t="s">
        <v>139</v>
      </c>
      <c r="AU117" s="257" t="s">
        <v>82</v>
      </c>
      <c r="AV117" s="15" t="s">
        <v>80</v>
      </c>
      <c r="AW117" s="15" t="s">
        <v>33</v>
      </c>
      <c r="AX117" s="15" t="s">
        <v>72</v>
      </c>
      <c r="AY117" s="257" t="s">
        <v>125</v>
      </c>
    </row>
    <row r="118" s="13" customFormat="1">
      <c r="A118" s="13"/>
      <c r="B118" s="226"/>
      <c r="C118" s="227"/>
      <c r="D118" s="219" t="s">
        <v>139</v>
      </c>
      <c r="E118" s="228" t="s">
        <v>19</v>
      </c>
      <c r="F118" s="229" t="s">
        <v>869</v>
      </c>
      <c r="G118" s="227"/>
      <c r="H118" s="230">
        <v>25.199999999999999</v>
      </c>
      <c r="I118" s="231"/>
      <c r="J118" s="227"/>
      <c r="K118" s="227"/>
      <c r="L118" s="232"/>
      <c r="M118" s="233"/>
      <c r="N118" s="234"/>
      <c r="O118" s="234"/>
      <c r="P118" s="234"/>
      <c r="Q118" s="234"/>
      <c r="R118" s="234"/>
      <c r="S118" s="234"/>
      <c r="T118" s="23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6" t="s">
        <v>139</v>
      </c>
      <c r="AU118" s="236" t="s">
        <v>82</v>
      </c>
      <c r="AV118" s="13" t="s">
        <v>82</v>
      </c>
      <c r="AW118" s="13" t="s">
        <v>33</v>
      </c>
      <c r="AX118" s="13" t="s">
        <v>80</v>
      </c>
      <c r="AY118" s="236" t="s">
        <v>125</v>
      </c>
    </row>
    <row r="119" s="12" customFormat="1" ht="22.8" customHeight="1">
      <c r="A119" s="12"/>
      <c r="B119" s="190"/>
      <c r="C119" s="191"/>
      <c r="D119" s="192" t="s">
        <v>71</v>
      </c>
      <c r="E119" s="204" t="s">
        <v>191</v>
      </c>
      <c r="F119" s="204" t="s">
        <v>207</v>
      </c>
      <c r="G119" s="191"/>
      <c r="H119" s="191"/>
      <c r="I119" s="194"/>
      <c r="J119" s="205">
        <f>BK119</f>
        <v>0</v>
      </c>
      <c r="K119" s="191"/>
      <c r="L119" s="196"/>
      <c r="M119" s="197"/>
      <c r="N119" s="198"/>
      <c r="O119" s="198"/>
      <c r="P119" s="199">
        <f>SUM(P120:P133)</f>
        <v>0</v>
      </c>
      <c r="Q119" s="198"/>
      <c r="R119" s="199">
        <f>SUM(R120:R133)</f>
        <v>0.002</v>
      </c>
      <c r="S119" s="198"/>
      <c r="T119" s="200">
        <f>SUM(T120:T133)</f>
        <v>4.4018090000000001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01" t="s">
        <v>80</v>
      </c>
      <c r="AT119" s="202" t="s">
        <v>71</v>
      </c>
      <c r="AU119" s="202" t="s">
        <v>80</v>
      </c>
      <c r="AY119" s="201" t="s">
        <v>125</v>
      </c>
      <c r="BK119" s="203">
        <f>SUM(BK120:BK133)</f>
        <v>0</v>
      </c>
    </row>
    <row r="120" s="2" customFormat="1" ht="37.8" customHeight="1">
      <c r="A120" s="40"/>
      <c r="B120" s="41"/>
      <c r="C120" s="206" t="s">
        <v>126</v>
      </c>
      <c r="D120" s="206" t="s">
        <v>128</v>
      </c>
      <c r="E120" s="207" t="s">
        <v>870</v>
      </c>
      <c r="F120" s="208" t="s">
        <v>871</v>
      </c>
      <c r="G120" s="209" t="s">
        <v>131</v>
      </c>
      <c r="H120" s="210">
        <v>50</v>
      </c>
      <c r="I120" s="211"/>
      <c r="J120" s="212">
        <f>ROUND(I120*H120,2)</f>
        <v>0</v>
      </c>
      <c r="K120" s="208" t="s">
        <v>132</v>
      </c>
      <c r="L120" s="46"/>
      <c r="M120" s="213" t="s">
        <v>19</v>
      </c>
      <c r="N120" s="214" t="s">
        <v>43</v>
      </c>
      <c r="O120" s="86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133</v>
      </c>
      <c r="AT120" s="217" t="s">
        <v>128</v>
      </c>
      <c r="AU120" s="217" t="s">
        <v>82</v>
      </c>
      <c r="AY120" s="19" t="s">
        <v>125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80</v>
      </c>
      <c r="BK120" s="218">
        <f>ROUND(I120*H120,2)</f>
        <v>0</v>
      </c>
      <c r="BL120" s="19" t="s">
        <v>133</v>
      </c>
      <c r="BM120" s="217" t="s">
        <v>872</v>
      </c>
    </row>
    <row r="121" s="2" customFormat="1">
      <c r="A121" s="40"/>
      <c r="B121" s="41"/>
      <c r="C121" s="42"/>
      <c r="D121" s="219" t="s">
        <v>135</v>
      </c>
      <c r="E121" s="42"/>
      <c r="F121" s="220" t="s">
        <v>873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135</v>
      </c>
      <c r="AU121" s="19" t="s">
        <v>82</v>
      </c>
    </row>
    <row r="122" s="2" customFormat="1">
      <c r="A122" s="40"/>
      <c r="B122" s="41"/>
      <c r="C122" s="42"/>
      <c r="D122" s="224" t="s">
        <v>137</v>
      </c>
      <c r="E122" s="42"/>
      <c r="F122" s="225" t="s">
        <v>874</v>
      </c>
      <c r="G122" s="42"/>
      <c r="H122" s="42"/>
      <c r="I122" s="221"/>
      <c r="J122" s="42"/>
      <c r="K122" s="42"/>
      <c r="L122" s="46"/>
      <c r="M122" s="222"/>
      <c r="N122" s="223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137</v>
      </c>
      <c r="AU122" s="19" t="s">
        <v>82</v>
      </c>
    </row>
    <row r="123" s="13" customFormat="1">
      <c r="A123" s="13"/>
      <c r="B123" s="226"/>
      <c r="C123" s="227"/>
      <c r="D123" s="219" t="s">
        <v>139</v>
      </c>
      <c r="E123" s="228" t="s">
        <v>19</v>
      </c>
      <c r="F123" s="229" t="s">
        <v>853</v>
      </c>
      <c r="G123" s="227"/>
      <c r="H123" s="230">
        <v>50</v>
      </c>
      <c r="I123" s="231"/>
      <c r="J123" s="227"/>
      <c r="K123" s="227"/>
      <c r="L123" s="232"/>
      <c r="M123" s="233"/>
      <c r="N123" s="234"/>
      <c r="O123" s="234"/>
      <c r="P123" s="234"/>
      <c r="Q123" s="234"/>
      <c r="R123" s="234"/>
      <c r="S123" s="234"/>
      <c r="T123" s="235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6" t="s">
        <v>139</v>
      </c>
      <c r="AU123" s="236" t="s">
        <v>82</v>
      </c>
      <c r="AV123" s="13" t="s">
        <v>82</v>
      </c>
      <c r="AW123" s="13" t="s">
        <v>33</v>
      </c>
      <c r="AX123" s="13" t="s">
        <v>80</v>
      </c>
      <c r="AY123" s="236" t="s">
        <v>125</v>
      </c>
    </row>
    <row r="124" s="2" customFormat="1" ht="24.15" customHeight="1">
      <c r="A124" s="40"/>
      <c r="B124" s="41"/>
      <c r="C124" s="206" t="s">
        <v>176</v>
      </c>
      <c r="D124" s="206" t="s">
        <v>128</v>
      </c>
      <c r="E124" s="207" t="s">
        <v>260</v>
      </c>
      <c r="F124" s="208" t="s">
        <v>261</v>
      </c>
      <c r="G124" s="209" t="s">
        <v>131</v>
      </c>
      <c r="H124" s="210">
        <v>50</v>
      </c>
      <c r="I124" s="211"/>
      <c r="J124" s="212">
        <f>ROUND(I124*H124,2)</f>
        <v>0</v>
      </c>
      <c r="K124" s="208" t="s">
        <v>132</v>
      </c>
      <c r="L124" s="46"/>
      <c r="M124" s="213" t="s">
        <v>19</v>
      </c>
      <c r="N124" s="214" t="s">
        <v>43</v>
      </c>
      <c r="O124" s="86"/>
      <c r="P124" s="215">
        <f>O124*H124</f>
        <v>0</v>
      </c>
      <c r="Q124" s="215">
        <v>4.0000000000000003E-05</v>
      </c>
      <c r="R124" s="215">
        <f>Q124*H124</f>
        <v>0.002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133</v>
      </c>
      <c r="AT124" s="217" t="s">
        <v>128</v>
      </c>
      <c r="AU124" s="217" t="s">
        <v>82</v>
      </c>
      <c r="AY124" s="19" t="s">
        <v>125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80</v>
      </c>
      <c r="BK124" s="218">
        <f>ROUND(I124*H124,2)</f>
        <v>0</v>
      </c>
      <c r="BL124" s="19" t="s">
        <v>133</v>
      </c>
      <c r="BM124" s="217" t="s">
        <v>875</v>
      </c>
    </row>
    <row r="125" s="2" customFormat="1">
      <c r="A125" s="40"/>
      <c r="B125" s="41"/>
      <c r="C125" s="42"/>
      <c r="D125" s="219" t="s">
        <v>135</v>
      </c>
      <c r="E125" s="42"/>
      <c r="F125" s="220" t="s">
        <v>263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135</v>
      </c>
      <c r="AU125" s="19" t="s">
        <v>82</v>
      </c>
    </row>
    <row r="126" s="2" customFormat="1">
      <c r="A126" s="40"/>
      <c r="B126" s="41"/>
      <c r="C126" s="42"/>
      <c r="D126" s="224" t="s">
        <v>137</v>
      </c>
      <c r="E126" s="42"/>
      <c r="F126" s="225" t="s">
        <v>264</v>
      </c>
      <c r="G126" s="42"/>
      <c r="H126" s="42"/>
      <c r="I126" s="221"/>
      <c r="J126" s="42"/>
      <c r="K126" s="42"/>
      <c r="L126" s="46"/>
      <c r="M126" s="222"/>
      <c r="N126" s="223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137</v>
      </c>
      <c r="AU126" s="19" t="s">
        <v>82</v>
      </c>
    </row>
    <row r="127" s="2" customFormat="1" ht="24.15" customHeight="1">
      <c r="A127" s="40"/>
      <c r="B127" s="41"/>
      <c r="C127" s="206" t="s">
        <v>185</v>
      </c>
      <c r="D127" s="206" t="s">
        <v>128</v>
      </c>
      <c r="E127" s="207" t="s">
        <v>876</v>
      </c>
      <c r="F127" s="208" t="s">
        <v>877</v>
      </c>
      <c r="G127" s="209" t="s">
        <v>131</v>
      </c>
      <c r="H127" s="210">
        <v>83.052999999999997</v>
      </c>
      <c r="I127" s="211"/>
      <c r="J127" s="212">
        <f>ROUND(I127*H127,2)</f>
        <v>0</v>
      </c>
      <c r="K127" s="208" t="s">
        <v>132</v>
      </c>
      <c r="L127" s="46"/>
      <c r="M127" s="213" t="s">
        <v>19</v>
      </c>
      <c r="N127" s="214" t="s">
        <v>43</v>
      </c>
      <c r="O127" s="86"/>
      <c r="P127" s="215">
        <f>O127*H127</f>
        <v>0</v>
      </c>
      <c r="Q127" s="215">
        <v>0</v>
      </c>
      <c r="R127" s="215">
        <f>Q127*H127</f>
        <v>0</v>
      </c>
      <c r="S127" s="215">
        <v>0.052999999999999998</v>
      </c>
      <c r="T127" s="216">
        <f>S127*H127</f>
        <v>4.4018090000000001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7" t="s">
        <v>133</v>
      </c>
      <c r="AT127" s="217" t="s">
        <v>128</v>
      </c>
      <c r="AU127" s="217" t="s">
        <v>82</v>
      </c>
      <c r="AY127" s="19" t="s">
        <v>125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9" t="s">
        <v>80</v>
      </c>
      <c r="BK127" s="218">
        <f>ROUND(I127*H127,2)</f>
        <v>0</v>
      </c>
      <c r="BL127" s="19" t="s">
        <v>133</v>
      </c>
      <c r="BM127" s="217" t="s">
        <v>878</v>
      </c>
    </row>
    <row r="128" s="2" customFormat="1">
      <c r="A128" s="40"/>
      <c r="B128" s="41"/>
      <c r="C128" s="42"/>
      <c r="D128" s="219" t="s">
        <v>135</v>
      </c>
      <c r="E128" s="42"/>
      <c r="F128" s="220" t="s">
        <v>879</v>
      </c>
      <c r="G128" s="42"/>
      <c r="H128" s="42"/>
      <c r="I128" s="221"/>
      <c r="J128" s="42"/>
      <c r="K128" s="42"/>
      <c r="L128" s="46"/>
      <c r="M128" s="222"/>
      <c r="N128" s="223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135</v>
      </c>
      <c r="AU128" s="19" t="s">
        <v>82</v>
      </c>
    </row>
    <row r="129" s="2" customFormat="1">
      <c r="A129" s="40"/>
      <c r="B129" s="41"/>
      <c r="C129" s="42"/>
      <c r="D129" s="224" t="s">
        <v>137</v>
      </c>
      <c r="E129" s="42"/>
      <c r="F129" s="225" t="s">
        <v>880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137</v>
      </c>
      <c r="AU129" s="19" t="s">
        <v>82</v>
      </c>
    </row>
    <row r="130" s="13" customFormat="1">
      <c r="A130" s="13"/>
      <c r="B130" s="226"/>
      <c r="C130" s="227"/>
      <c r="D130" s="219" t="s">
        <v>139</v>
      </c>
      <c r="E130" s="228" t="s">
        <v>19</v>
      </c>
      <c r="F130" s="229" t="s">
        <v>881</v>
      </c>
      <c r="G130" s="227"/>
      <c r="H130" s="230">
        <v>38.362000000000002</v>
      </c>
      <c r="I130" s="231"/>
      <c r="J130" s="227"/>
      <c r="K130" s="227"/>
      <c r="L130" s="232"/>
      <c r="M130" s="233"/>
      <c r="N130" s="234"/>
      <c r="O130" s="234"/>
      <c r="P130" s="234"/>
      <c r="Q130" s="234"/>
      <c r="R130" s="234"/>
      <c r="S130" s="234"/>
      <c r="T130" s="23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6" t="s">
        <v>139</v>
      </c>
      <c r="AU130" s="236" t="s">
        <v>82</v>
      </c>
      <c r="AV130" s="13" t="s">
        <v>82</v>
      </c>
      <c r="AW130" s="13" t="s">
        <v>33</v>
      </c>
      <c r="AX130" s="13" t="s">
        <v>72</v>
      </c>
      <c r="AY130" s="236" t="s">
        <v>125</v>
      </c>
    </row>
    <row r="131" s="13" customFormat="1">
      <c r="A131" s="13"/>
      <c r="B131" s="226"/>
      <c r="C131" s="227"/>
      <c r="D131" s="219" t="s">
        <v>139</v>
      </c>
      <c r="E131" s="228" t="s">
        <v>19</v>
      </c>
      <c r="F131" s="229" t="s">
        <v>882</v>
      </c>
      <c r="G131" s="227"/>
      <c r="H131" s="230">
        <v>41.409999999999997</v>
      </c>
      <c r="I131" s="231"/>
      <c r="J131" s="227"/>
      <c r="K131" s="227"/>
      <c r="L131" s="232"/>
      <c r="M131" s="233"/>
      <c r="N131" s="234"/>
      <c r="O131" s="234"/>
      <c r="P131" s="234"/>
      <c r="Q131" s="234"/>
      <c r="R131" s="234"/>
      <c r="S131" s="234"/>
      <c r="T131" s="23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6" t="s">
        <v>139</v>
      </c>
      <c r="AU131" s="236" t="s">
        <v>82</v>
      </c>
      <c r="AV131" s="13" t="s">
        <v>82</v>
      </c>
      <c r="AW131" s="13" t="s">
        <v>33</v>
      </c>
      <c r="AX131" s="13" t="s">
        <v>72</v>
      </c>
      <c r="AY131" s="236" t="s">
        <v>125</v>
      </c>
    </row>
    <row r="132" s="13" customFormat="1">
      <c r="A132" s="13"/>
      <c r="B132" s="226"/>
      <c r="C132" s="227"/>
      <c r="D132" s="219" t="s">
        <v>139</v>
      </c>
      <c r="E132" s="228" t="s">
        <v>19</v>
      </c>
      <c r="F132" s="229" t="s">
        <v>883</v>
      </c>
      <c r="G132" s="227"/>
      <c r="H132" s="230">
        <v>3.2810000000000001</v>
      </c>
      <c r="I132" s="231"/>
      <c r="J132" s="227"/>
      <c r="K132" s="227"/>
      <c r="L132" s="232"/>
      <c r="M132" s="233"/>
      <c r="N132" s="234"/>
      <c r="O132" s="234"/>
      <c r="P132" s="234"/>
      <c r="Q132" s="234"/>
      <c r="R132" s="234"/>
      <c r="S132" s="234"/>
      <c r="T132" s="23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6" t="s">
        <v>139</v>
      </c>
      <c r="AU132" s="236" t="s">
        <v>82</v>
      </c>
      <c r="AV132" s="13" t="s">
        <v>82</v>
      </c>
      <c r="AW132" s="13" t="s">
        <v>33</v>
      </c>
      <c r="AX132" s="13" t="s">
        <v>72</v>
      </c>
      <c r="AY132" s="236" t="s">
        <v>125</v>
      </c>
    </row>
    <row r="133" s="14" customFormat="1">
      <c r="A133" s="14"/>
      <c r="B133" s="237"/>
      <c r="C133" s="238"/>
      <c r="D133" s="219" t="s">
        <v>139</v>
      </c>
      <c r="E133" s="239" t="s">
        <v>19</v>
      </c>
      <c r="F133" s="240" t="s">
        <v>155</v>
      </c>
      <c r="G133" s="238"/>
      <c r="H133" s="241">
        <v>83.052999999999997</v>
      </c>
      <c r="I133" s="242"/>
      <c r="J133" s="238"/>
      <c r="K133" s="238"/>
      <c r="L133" s="243"/>
      <c r="M133" s="244"/>
      <c r="N133" s="245"/>
      <c r="O133" s="245"/>
      <c r="P133" s="245"/>
      <c r="Q133" s="245"/>
      <c r="R133" s="245"/>
      <c r="S133" s="245"/>
      <c r="T133" s="246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7" t="s">
        <v>139</v>
      </c>
      <c r="AU133" s="247" t="s">
        <v>82</v>
      </c>
      <c r="AV133" s="14" t="s">
        <v>133</v>
      </c>
      <c r="AW133" s="14" t="s">
        <v>33</v>
      </c>
      <c r="AX133" s="14" t="s">
        <v>80</v>
      </c>
      <c r="AY133" s="247" t="s">
        <v>125</v>
      </c>
    </row>
    <row r="134" s="12" customFormat="1" ht="22.8" customHeight="1">
      <c r="A134" s="12"/>
      <c r="B134" s="190"/>
      <c r="C134" s="191"/>
      <c r="D134" s="192" t="s">
        <v>71</v>
      </c>
      <c r="E134" s="204" t="s">
        <v>305</v>
      </c>
      <c r="F134" s="204" t="s">
        <v>306</v>
      </c>
      <c r="G134" s="191"/>
      <c r="H134" s="191"/>
      <c r="I134" s="194"/>
      <c r="J134" s="205">
        <f>BK134</f>
        <v>0</v>
      </c>
      <c r="K134" s="191"/>
      <c r="L134" s="196"/>
      <c r="M134" s="197"/>
      <c r="N134" s="198"/>
      <c r="O134" s="198"/>
      <c r="P134" s="199">
        <f>SUM(P135:P156)</f>
        <v>0</v>
      </c>
      <c r="Q134" s="198"/>
      <c r="R134" s="199">
        <f>SUM(R135:R156)</f>
        <v>0</v>
      </c>
      <c r="S134" s="198"/>
      <c r="T134" s="200">
        <f>SUM(T135:T156)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01" t="s">
        <v>80</v>
      </c>
      <c r="AT134" s="202" t="s">
        <v>71</v>
      </c>
      <c r="AU134" s="202" t="s">
        <v>80</v>
      </c>
      <c r="AY134" s="201" t="s">
        <v>125</v>
      </c>
      <c r="BK134" s="203">
        <f>SUM(BK135:BK156)</f>
        <v>0</v>
      </c>
    </row>
    <row r="135" s="2" customFormat="1" ht="24.15" customHeight="1">
      <c r="A135" s="40"/>
      <c r="B135" s="41"/>
      <c r="C135" s="206" t="s">
        <v>191</v>
      </c>
      <c r="D135" s="206" t="s">
        <v>128</v>
      </c>
      <c r="E135" s="207" t="s">
        <v>884</v>
      </c>
      <c r="F135" s="208" t="s">
        <v>885</v>
      </c>
      <c r="G135" s="209" t="s">
        <v>310</v>
      </c>
      <c r="H135" s="210">
        <v>4.4169999999999998</v>
      </c>
      <c r="I135" s="211"/>
      <c r="J135" s="212">
        <f>ROUND(I135*H135,2)</f>
        <v>0</v>
      </c>
      <c r="K135" s="208" t="s">
        <v>132</v>
      </c>
      <c r="L135" s="46"/>
      <c r="M135" s="213" t="s">
        <v>19</v>
      </c>
      <c r="N135" s="214" t="s">
        <v>43</v>
      </c>
      <c r="O135" s="86"/>
      <c r="P135" s="215">
        <f>O135*H135</f>
        <v>0</v>
      </c>
      <c r="Q135" s="215">
        <v>0</v>
      </c>
      <c r="R135" s="215">
        <f>Q135*H135</f>
        <v>0</v>
      </c>
      <c r="S135" s="215">
        <v>0</v>
      </c>
      <c r="T135" s="216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7" t="s">
        <v>133</v>
      </c>
      <c r="AT135" s="217" t="s">
        <v>128</v>
      </c>
      <c r="AU135" s="217" t="s">
        <v>82</v>
      </c>
      <c r="AY135" s="19" t="s">
        <v>125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9" t="s">
        <v>80</v>
      </c>
      <c r="BK135" s="218">
        <f>ROUND(I135*H135,2)</f>
        <v>0</v>
      </c>
      <c r="BL135" s="19" t="s">
        <v>133</v>
      </c>
      <c r="BM135" s="217" t="s">
        <v>886</v>
      </c>
    </row>
    <row r="136" s="2" customFormat="1">
      <c r="A136" s="40"/>
      <c r="B136" s="41"/>
      <c r="C136" s="42"/>
      <c r="D136" s="219" t="s">
        <v>135</v>
      </c>
      <c r="E136" s="42"/>
      <c r="F136" s="220" t="s">
        <v>887</v>
      </c>
      <c r="G136" s="42"/>
      <c r="H136" s="42"/>
      <c r="I136" s="221"/>
      <c r="J136" s="42"/>
      <c r="K136" s="42"/>
      <c r="L136" s="46"/>
      <c r="M136" s="222"/>
      <c r="N136" s="223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135</v>
      </c>
      <c r="AU136" s="19" t="s">
        <v>82</v>
      </c>
    </row>
    <row r="137" s="2" customFormat="1">
      <c r="A137" s="40"/>
      <c r="B137" s="41"/>
      <c r="C137" s="42"/>
      <c r="D137" s="224" t="s">
        <v>137</v>
      </c>
      <c r="E137" s="42"/>
      <c r="F137" s="225" t="s">
        <v>888</v>
      </c>
      <c r="G137" s="42"/>
      <c r="H137" s="42"/>
      <c r="I137" s="221"/>
      <c r="J137" s="42"/>
      <c r="K137" s="42"/>
      <c r="L137" s="46"/>
      <c r="M137" s="222"/>
      <c r="N137" s="223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137</v>
      </c>
      <c r="AU137" s="19" t="s">
        <v>82</v>
      </c>
    </row>
    <row r="138" s="2" customFormat="1" ht="33" customHeight="1">
      <c r="A138" s="40"/>
      <c r="B138" s="41"/>
      <c r="C138" s="206" t="s">
        <v>199</v>
      </c>
      <c r="D138" s="206" t="s">
        <v>128</v>
      </c>
      <c r="E138" s="207" t="s">
        <v>315</v>
      </c>
      <c r="F138" s="208" t="s">
        <v>316</v>
      </c>
      <c r="G138" s="209" t="s">
        <v>310</v>
      </c>
      <c r="H138" s="210">
        <v>4.4169999999999998</v>
      </c>
      <c r="I138" s="211"/>
      <c r="J138" s="212">
        <f>ROUND(I138*H138,2)</f>
        <v>0</v>
      </c>
      <c r="K138" s="208" t="s">
        <v>132</v>
      </c>
      <c r="L138" s="46"/>
      <c r="M138" s="213" t="s">
        <v>19</v>
      </c>
      <c r="N138" s="214" t="s">
        <v>43</v>
      </c>
      <c r="O138" s="86"/>
      <c r="P138" s="215">
        <f>O138*H138</f>
        <v>0</v>
      </c>
      <c r="Q138" s="215">
        <v>0</v>
      </c>
      <c r="R138" s="215">
        <f>Q138*H138</f>
        <v>0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133</v>
      </c>
      <c r="AT138" s="217" t="s">
        <v>128</v>
      </c>
      <c r="AU138" s="217" t="s">
        <v>82</v>
      </c>
      <c r="AY138" s="19" t="s">
        <v>125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80</v>
      </c>
      <c r="BK138" s="218">
        <f>ROUND(I138*H138,2)</f>
        <v>0</v>
      </c>
      <c r="BL138" s="19" t="s">
        <v>133</v>
      </c>
      <c r="BM138" s="217" t="s">
        <v>889</v>
      </c>
    </row>
    <row r="139" s="2" customFormat="1">
      <c r="A139" s="40"/>
      <c r="B139" s="41"/>
      <c r="C139" s="42"/>
      <c r="D139" s="219" t="s">
        <v>135</v>
      </c>
      <c r="E139" s="42"/>
      <c r="F139" s="220" t="s">
        <v>318</v>
      </c>
      <c r="G139" s="42"/>
      <c r="H139" s="42"/>
      <c r="I139" s="221"/>
      <c r="J139" s="42"/>
      <c r="K139" s="42"/>
      <c r="L139" s="46"/>
      <c r="M139" s="222"/>
      <c r="N139" s="223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135</v>
      </c>
      <c r="AU139" s="19" t="s">
        <v>82</v>
      </c>
    </row>
    <row r="140" s="2" customFormat="1">
      <c r="A140" s="40"/>
      <c r="B140" s="41"/>
      <c r="C140" s="42"/>
      <c r="D140" s="224" t="s">
        <v>137</v>
      </c>
      <c r="E140" s="42"/>
      <c r="F140" s="225" t="s">
        <v>319</v>
      </c>
      <c r="G140" s="42"/>
      <c r="H140" s="42"/>
      <c r="I140" s="221"/>
      <c r="J140" s="42"/>
      <c r="K140" s="42"/>
      <c r="L140" s="46"/>
      <c r="M140" s="222"/>
      <c r="N140" s="223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137</v>
      </c>
      <c r="AU140" s="19" t="s">
        <v>82</v>
      </c>
    </row>
    <row r="141" s="2" customFormat="1" ht="24.15" customHeight="1">
      <c r="A141" s="40"/>
      <c r="B141" s="41"/>
      <c r="C141" s="206" t="s">
        <v>208</v>
      </c>
      <c r="D141" s="206" t="s">
        <v>128</v>
      </c>
      <c r="E141" s="207" t="s">
        <v>334</v>
      </c>
      <c r="F141" s="208" t="s">
        <v>335</v>
      </c>
      <c r="G141" s="209" t="s">
        <v>310</v>
      </c>
      <c r="H141" s="210">
        <v>4.4169999999999998</v>
      </c>
      <c r="I141" s="211"/>
      <c r="J141" s="212">
        <f>ROUND(I141*H141,2)</f>
        <v>0</v>
      </c>
      <c r="K141" s="208" t="s">
        <v>132</v>
      </c>
      <c r="L141" s="46"/>
      <c r="M141" s="213" t="s">
        <v>19</v>
      </c>
      <c r="N141" s="214" t="s">
        <v>43</v>
      </c>
      <c r="O141" s="86"/>
      <c r="P141" s="215">
        <f>O141*H141</f>
        <v>0</v>
      </c>
      <c r="Q141" s="215">
        <v>0</v>
      </c>
      <c r="R141" s="215">
        <f>Q141*H141</f>
        <v>0</v>
      </c>
      <c r="S141" s="215">
        <v>0</v>
      </c>
      <c r="T141" s="216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7" t="s">
        <v>133</v>
      </c>
      <c r="AT141" s="217" t="s">
        <v>128</v>
      </c>
      <c r="AU141" s="217" t="s">
        <v>82</v>
      </c>
      <c r="AY141" s="19" t="s">
        <v>125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9" t="s">
        <v>80</v>
      </c>
      <c r="BK141" s="218">
        <f>ROUND(I141*H141,2)</f>
        <v>0</v>
      </c>
      <c r="BL141" s="19" t="s">
        <v>133</v>
      </c>
      <c r="BM141" s="217" t="s">
        <v>890</v>
      </c>
    </row>
    <row r="142" s="2" customFormat="1">
      <c r="A142" s="40"/>
      <c r="B142" s="41"/>
      <c r="C142" s="42"/>
      <c r="D142" s="219" t="s">
        <v>135</v>
      </c>
      <c r="E142" s="42"/>
      <c r="F142" s="220" t="s">
        <v>337</v>
      </c>
      <c r="G142" s="42"/>
      <c r="H142" s="42"/>
      <c r="I142" s="221"/>
      <c r="J142" s="42"/>
      <c r="K142" s="42"/>
      <c r="L142" s="46"/>
      <c r="M142" s="222"/>
      <c r="N142" s="223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135</v>
      </c>
      <c r="AU142" s="19" t="s">
        <v>82</v>
      </c>
    </row>
    <row r="143" s="2" customFormat="1">
      <c r="A143" s="40"/>
      <c r="B143" s="41"/>
      <c r="C143" s="42"/>
      <c r="D143" s="224" t="s">
        <v>137</v>
      </c>
      <c r="E143" s="42"/>
      <c r="F143" s="225" t="s">
        <v>338</v>
      </c>
      <c r="G143" s="42"/>
      <c r="H143" s="42"/>
      <c r="I143" s="221"/>
      <c r="J143" s="42"/>
      <c r="K143" s="42"/>
      <c r="L143" s="46"/>
      <c r="M143" s="222"/>
      <c r="N143" s="223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137</v>
      </c>
      <c r="AU143" s="19" t="s">
        <v>82</v>
      </c>
    </row>
    <row r="144" s="2" customFormat="1" ht="24.15" customHeight="1">
      <c r="A144" s="40"/>
      <c r="B144" s="41"/>
      <c r="C144" s="206" t="s">
        <v>8</v>
      </c>
      <c r="D144" s="206" t="s">
        <v>128</v>
      </c>
      <c r="E144" s="207" t="s">
        <v>340</v>
      </c>
      <c r="F144" s="208" t="s">
        <v>341</v>
      </c>
      <c r="G144" s="209" t="s">
        <v>310</v>
      </c>
      <c r="H144" s="210">
        <v>128.09299999999999</v>
      </c>
      <c r="I144" s="211"/>
      <c r="J144" s="212">
        <f>ROUND(I144*H144,2)</f>
        <v>0</v>
      </c>
      <c r="K144" s="208" t="s">
        <v>132</v>
      </c>
      <c r="L144" s="46"/>
      <c r="M144" s="213" t="s">
        <v>19</v>
      </c>
      <c r="N144" s="214" t="s">
        <v>43</v>
      </c>
      <c r="O144" s="86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7" t="s">
        <v>133</v>
      </c>
      <c r="AT144" s="217" t="s">
        <v>128</v>
      </c>
      <c r="AU144" s="217" t="s">
        <v>82</v>
      </c>
      <c r="AY144" s="19" t="s">
        <v>125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9" t="s">
        <v>80</v>
      </c>
      <c r="BK144" s="218">
        <f>ROUND(I144*H144,2)</f>
        <v>0</v>
      </c>
      <c r="BL144" s="19" t="s">
        <v>133</v>
      </c>
      <c r="BM144" s="217" t="s">
        <v>891</v>
      </c>
    </row>
    <row r="145" s="2" customFormat="1">
      <c r="A145" s="40"/>
      <c r="B145" s="41"/>
      <c r="C145" s="42"/>
      <c r="D145" s="219" t="s">
        <v>135</v>
      </c>
      <c r="E145" s="42"/>
      <c r="F145" s="220" t="s">
        <v>343</v>
      </c>
      <c r="G145" s="42"/>
      <c r="H145" s="42"/>
      <c r="I145" s="221"/>
      <c r="J145" s="42"/>
      <c r="K145" s="42"/>
      <c r="L145" s="46"/>
      <c r="M145" s="222"/>
      <c r="N145" s="223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135</v>
      </c>
      <c r="AU145" s="19" t="s">
        <v>82</v>
      </c>
    </row>
    <row r="146" s="2" customFormat="1">
      <c r="A146" s="40"/>
      <c r="B146" s="41"/>
      <c r="C146" s="42"/>
      <c r="D146" s="224" t="s">
        <v>137</v>
      </c>
      <c r="E146" s="42"/>
      <c r="F146" s="225" t="s">
        <v>344</v>
      </c>
      <c r="G146" s="42"/>
      <c r="H146" s="42"/>
      <c r="I146" s="221"/>
      <c r="J146" s="42"/>
      <c r="K146" s="42"/>
      <c r="L146" s="46"/>
      <c r="M146" s="222"/>
      <c r="N146" s="223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137</v>
      </c>
      <c r="AU146" s="19" t="s">
        <v>82</v>
      </c>
    </row>
    <row r="147" s="13" customFormat="1">
      <c r="A147" s="13"/>
      <c r="B147" s="226"/>
      <c r="C147" s="227"/>
      <c r="D147" s="219" t="s">
        <v>139</v>
      </c>
      <c r="E147" s="228" t="s">
        <v>19</v>
      </c>
      <c r="F147" s="229" t="s">
        <v>892</v>
      </c>
      <c r="G147" s="227"/>
      <c r="H147" s="230">
        <v>128.09299999999999</v>
      </c>
      <c r="I147" s="231"/>
      <c r="J147" s="227"/>
      <c r="K147" s="227"/>
      <c r="L147" s="232"/>
      <c r="M147" s="233"/>
      <c r="N147" s="234"/>
      <c r="O147" s="234"/>
      <c r="P147" s="234"/>
      <c r="Q147" s="234"/>
      <c r="R147" s="234"/>
      <c r="S147" s="234"/>
      <c r="T147" s="23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6" t="s">
        <v>139</v>
      </c>
      <c r="AU147" s="236" t="s">
        <v>82</v>
      </c>
      <c r="AV147" s="13" t="s">
        <v>82</v>
      </c>
      <c r="AW147" s="13" t="s">
        <v>33</v>
      </c>
      <c r="AX147" s="13" t="s">
        <v>80</v>
      </c>
      <c r="AY147" s="236" t="s">
        <v>125</v>
      </c>
    </row>
    <row r="148" s="2" customFormat="1" ht="21.75" customHeight="1">
      <c r="A148" s="40"/>
      <c r="B148" s="41"/>
      <c r="C148" s="206" t="s">
        <v>221</v>
      </c>
      <c r="D148" s="206" t="s">
        <v>128</v>
      </c>
      <c r="E148" s="207" t="s">
        <v>347</v>
      </c>
      <c r="F148" s="208" t="s">
        <v>348</v>
      </c>
      <c r="G148" s="209" t="s">
        <v>310</v>
      </c>
      <c r="H148" s="210">
        <v>-4.4020000000000001</v>
      </c>
      <c r="I148" s="211"/>
      <c r="J148" s="212">
        <f>ROUND(I148*H148,2)</f>
        <v>0</v>
      </c>
      <c r="K148" s="208" t="s">
        <v>165</v>
      </c>
      <c r="L148" s="46"/>
      <c r="M148" s="213" t="s">
        <v>19</v>
      </c>
      <c r="N148" s="214" t="s">
        <v>43</v>
      </c>
      <c r="O148" s="86"/>
      <c r="P148" s="215">
        <f>O148*H148</f>
        <v>0</v>
      </c>
      <c r="Q148" s="215">
        <v>0</v>
      </c>
      <c r="R148" s="215">
        <f>Q148*H148</f>
        <v>0</v>
      </c>
      <c r="S148" s="215">
        <v>0</v>
      </c>
      <c r="T148" s="21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133</v>
      </c>
      <c r="AT148" s="217" t="s">
        <v>128</v>
      </c>
      <c r="AU148" s="217" t="s">
        <v>82</v>
      </c>
      <c r="AY148" s="19" t="s">
        <v>125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9" t="s">
        <v>80</v>
      </c>
      <c r="BK148" s="218">
        <f>ROUND(I148*H148,2)</f>
        <v>0</v>
      </c>
      <c r="BL148" s="19" t="s">
        <v>133</v>
      </c>
      <c r="BM148" s="217" t="s">
        <v>893</v>
      </c>
    </row>
    <row r="149" s="2" customFormat="1">
      <c r="A149" s="40"/>
      <c r="B149" s="41"/>
      <c r="C149" s="42"/>
      <c r="D149" s="219" t="s">
        <v>135</v>
      </c>
      <c r="E149" s="42"/>
      <c r="F149" s="220" t="s">
        <v>348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135</v>
      </c>
      <c r="AU149" s="19" t="s">
        <v>82</v>
      </c>
    </row>
    <row r="150" s="15" customFormat="1">
      <c r="A150" s="15"/>
      <c r="B150" s="248"/>
      <c r="C150" s="249"/>
      <c r="D150" s="219" t="s">
        <v>139</v>
      </c>
      <c r="E150" s="250" t="s">
        <v>19</v>
      </c>
      <c r="F150" s="251" t="s">
        <v>894</v>
      </c>
      <c r="G150" s="249"/>
      <c r="H150" s="250" t="s">
        <v>19</v>
      </c>
      <c r="I150" s="252"/>
      <c r="J150" s="249"/>
      <c r="K150" s="249"/>
      <c r="L150" s="253"/>
      <c r="M150" s="254"/>
      <c r="N150" s="255"/>
      <c r="O150" s="255"/>
      <c r="P150" s="255"/>
      <c r="Q150" s="255"/>
      <c r="R150" s="255"/>
      <c r="S150" s="255"/>
      <c r="T150" s="256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57" t="s">
        <v>139</v>
      </c>
      <c r="AU150" s="257" t="s">
        <v>82</v>
      </c>
      <c r="AV150" s="15" t="s">
        <v>80</v>
      </c>
      <c r="AW150" s="15" t="s">
        <v>33</v>
      </c>
      <c r="AX150" s="15" t="s">
        <v>72</v>
      </c>
      <c r="AY150" s="257" t="s">
        <v>125</v>
      </c>
    </row>
    <row r="151" s="13" customFormat="1">
      <c r="A151" s="13"/>
      <c r="B151" s="226"/>
      <c r="C151" s="227"/>
      <c r="D151" s="219" t="s">
        <v>139</v>
      </c>
      <c r="E151" s="228" t="s">
        <v>19</v>
      </c>
      <c r="F151" s="229" t="s">
        <v>895</v>
      </c>
      <c r="G151" s="227"/>
      <c r="H151" s="230">
        <v>-4.4020000000000001</v>
      </c>
      <c r="I151" s="231"/>
      <c r="J151" s="227"/>
      <c r="K151" s="227"/>
      <c r="L151" s="232"/>
      <c r="M151" s="233"/>
      <c r="N151" s="234"/>
      <c r="O151" s="234"/>
      <c r="P151" s="234"/>
      <c r="Q151" s="234"/>
      <c r="R151" s="234"/>
      <c r="S151" s="234"/>
      <c r="T151" s="23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6" t="s">
        <v>139</v>
      </c>
      <c r="AU151" s="236" t="s">
        <v>82</v>
      </c>
      <c r="AV151" s="13" t="s">
        <v>82</v>
      </c>
      <c r="AW151" s="13" t="s">
        <v>33</v>
      </c>
      <c r="AX151" s="13" t="s">
        <v>80</v>
      </c>
      <c r="AY151" s="236" t="s">
        <v>125</v>
      </c>
    </row>
    <row r="152" s="2" customFormat="1" ht="33" customHeight="1">
      <c r="A152" s="40"/>
      <c r="B152" s="41"/>
      <c r="C152" s="206" t="s">
        <v>228</v>
      </c>
      <c r="D152" s="206" t="s">
        <v>128</v>
      </c>
      <c r="E152" s="207" t="s">
        <v>351</v>
      </c>
      <c r="F152" s="208" t="s">
        <v>352</v>
      </c>
      <c r="G152" s="209" t="s">
        <v>310</v>
      </c>
      <c r="H152" s="210">
        <v>0.014999999999999999</v>
      </c>
      <c r="I152" s="211"/>
      <c r="J152" s="212">
        <f>ROUND(I152*H152,2)</f>
        <v>0</v>
      </c>
      <c r="K152" s="208" t="s">
        <v>132</v>
      </c>
      <c r="L152" s="46"/>
      <c r="M152" s="213" t="s">
        <v>19</v>
      </c>
      <c r="N152" s="214" t="s">
        <v>43</v>
      </c>
      <c r="O152" s="86"/>
      <c r="P152" s="215">
        <f>O152*H152</f>
        <v>0</v>
      </c>
      <c r="Q152" s="215">
        <v>0</v>
      </c>
      <c r="R152" s="215">
        <f>Q152*H152</f>
        <v>0</v>
      </c>
      <c r="S152" s="215">
        <v>0</v>
      </c>
      <c r="T152" s="21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133</v>
      </c>
      <c r="AT152" s="217" t="s">
        <v>128</v>
      </c>
      <c r="AU152" s="217" t="s">
        <v>82</v>
      </c>
      <c r="AY152" s="19" t="s">
        <v>125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80</v>
      </c>
      <c r="BK152" s="218">
        <f>ROUND(I152*H152,2)</f>
        <v>0</v>
      </c>
      <c r="BL152" s="19" t="s">
        <v>133</v>
      </c>
      <c r="BM152" s="217" t="s">
        <v>896</v>
      </c>
    </row>
    <row r="153" s="2" customFormat="1">
      <c r="A153" s="40"/>
      <c r="B153" s="41"/>
      <c r="C153" s="42"/>
      <c r="D153" s="219" t="s">
        <v>135</v>
      </c>
      <c r="E153" s="42"/>
      <c r="F153" s="220" t="s">
        <v>354</v>
      </c>
      <c r="G153" s="42"/>
      <c r="H153" s="42"/>
      <c r="I153" s="221"/>
      <c r="J153" s="42"/>
      <c r="K153" s="42"/>
      <c r="L153" s="46"/>
      <c r="M153" s="222"/>
      <c r="N153" s="223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135</v>
      </c>
      <c r="AU153" s="19" t="s">
        <v>82</v>
      </c>
    </row>
    <row r="154" s="2" customFormat="1">
      <c r="A154" s="40"/>
      <c r="B154" s="41"/>
      <c r="C154" s="42"/>
      <c r="D154" s="224" t="s">
        <v>137</v>
      </c>
      <c r="E154" s="42"/>
      <c r="F154" s="225" t="s">
        <v>355</v>
      </c>
      <c r="G154" s="42"/>
      <c r="H154" s="42"/>
      <c r="I154" s="221"/>
      <c r="J154" s="42"/>
      <c r="K154" s="42"/>
      <c r="L154" s="46"/>
      <c r="M154" s="222"/>
      <c r="N154" s="223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137</v>
      </c>
      <c r="AU154" s="19" t="s">
        <v>82</v>
      </c>
    </row>
    <row r="155" s="13" customFormat="1">
      <c r="A155" s="13"/>
      <c r="B155" s="226"/>
      <c r="C155" s="227"/>
      <c r="D155" s="219" t="s">
        <v>139</v>
      </c>
      <c r="E155" s="228" t="s">
        <v>19</v>
      </c>
      <c r="F155" s="229" t="s">
        <v>897</v>
      </c>
      <c r="G155" s="227"/>
      <c r="H155" s="230">
        <v>0.014999999999999999</v>
      </c>
      <c r="I155" s="231"/>
      <c r="J155" s="227"/>
      <c r="K155" s="227"/>
      <c r="L155" s="232"/>
      <c r="M155" s="233"/>
      <c r="N155" s="234"/>
      <c r="O155" s="234"/>
      <c r="P155" s="234"/>
      <c r="Q155" s="234"/>
      <c r="R155" s="234"/>
      <c r="S155" s="234"/>
      <c r="T155" s="23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6" t="s">
        <v>139</v>
      </c>
      <c r="AU155" s="236" t="s">
        <v>82</v>
      </c>
      <c r="AV155" s="13" t="s">
        <v>82</v>
      </c>
      <c r="AW155" s="13" t="s">
        <v>33</v>
      </c>
      <c r="AX155" s="13" t="s">
        <v>72</v>
      </c>
      <c r="AY155" s="236" t="s">
        <v>125</v>
      </c>
    </row>
    <row r="156" s="14" customFormat="1">
      <c r="A156" s="14"/>
      <c r="B156" s="237"/>
      <c r="C156" s="238"/>
      <c r="D156" s="219" t="s">
        <v>139</v>
      </c>
      <c r="E156" s="239" t="s">
        <v>19</v>
      </c>
      <c r="F156" s="240" t="s">
        <v>155</v>
      </c>
      <c r="G156" s="238"/>
      <c r="H156" s="241">
        <v>0.014999999999999999</v>
      </c>
      <c r="I156" s="242"/>
      <c r="J156" s="238"/>
      <c r="K156" s="238"/>
      <c r="L156" s="243"/>
      <c r="M156" s="244"/>
      <c r="N156" s="245"/>
      <c r="O156" s="245"/>
      <c r="P156" s="245"/>
      <c r="Q156" s="245"/>
      <c r="R156" s="245"/>
      <c r="S156" s="245"/>
      <c r="T156" s="246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7" t="s">
        <v>139</v>
      </c>
      <c r="AU156" s="247" t="s">
        <v>82</v>
      </c>
      <c r="AV156" s="14" t="s">
        <v>133</v>
      </c>
      <c r="AW156" s="14" t="s">
        <v>33</v>
      </c>
      <c r="AX156" s="14" t="s">
        <v>80</v>
      </c>
      <c r="AY156" s="247" t="s">
        <v>125</v>
      </c>
    </row>
    <row r="157" s="12" customFormat="1" ht="22.8" customHeight="1">
      <c r="A157" s="12"/>
      <c r="B157" s="190"/>
      <c r="C157" s="191"/>
      <c r="D157" s="192" t="s">
        <v>71</v>
      </c>
      <c r="E157" s="204" t="s">
        <v>357</v>
      </c>
      <c r="F157" s="204" t="s">
        <v>358</v>
      </c>
      <c r="G157" s="191"/>
      <c r="H157" s="191"/>
      <c r="I157" s="194"/>
      <c r="J157" s="205">
        <f>BK157</f>
        <v>0</v>
      </c>
      <c r="K157" s="191"/>
      <c r="L157" s="196"/>
      <c r="M157" s="197"/>
      <c r="N157" s="198"/>
      <c r="O157" s="198"/>
      <c r="P157" s="199">
        <f>SUM(P158:P160)</f>
        <v>0</v>
      </c>
      <c r="Q157" s="198"/>
      <c r="R157" s="199">
        <f>SUM(R158:R160)</f>
        <v>0</v>
      </c>
      <c r="S157" s="198"/>
      <c r="T157" s="200">
        <f>SUM(T158:T160)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01" t="s">
        <v>80</v>
      </c>
      <c r="AT157" s="202" t="s">
        <v>71</v>
      </c>
      <c r="AU157" s="202" t="s">
        <v>80</v>
      </c>
      <c r="AY157" s="201" t="s">
        <v>125</v>
      </c>
      <c r="BK157" s="203">
        <f>SUM(BK158:BK160)</f>
        <v>0</v>
      </c>
    </row>
    <row r="158" s="2" customFormat="1" ht="21.75" customHeight="1">
      <c r="A158" s="40"/>
      <c r="B158" s="41"/>
      <c r="C158" s="206" t="s">
        <v>234</v>
      </c>
      <c r="D158" s="206" t="s">
        <v>128</v>
      </c>
      <c r="E158" s="207" t="s">
        <v>898</v>
      </c>
      <c r="F158" s="208" t="s">
        <v>899</v>
      </c>
      <c r="G158" s="209" t="s">
        <v>310</v>
      </c>
      <c r="H158" s="210">
        <v>0.499</v>
      </c>
      <c r="I158" s="211"/>
      <c r="J158" s="212">
        <f>ROUND(I158*H158,2)</f>
        <v>0</v>
      </c>
      <c r="K158" s="208" t="s">
        <v>132</v>
      </c>
      <c r="L158" s="46"/>
      <c r="M158" s="213" t="s">
        <v>19</v>
      </c>
      <c r="N158" s="214" t="s">
        <v>43</v>
      </c>
      <c r="O158" s="86"/>
      <c r="P158" s="215">
        <f>O158*H158</f>
        <v>0</v>
      </c>
      <c r="Q158" s="215">
        <v>0</v>
      </c>
      <c r="R158" s="215">
        <f>Q158*H158</f>
        <v>0</v>
      </c>
      <c r="S158" s="215">
        <v>0</v>
      </c>
      <c r="T158" s="21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7" t="s">
        <v>133</v>
      </c>
      <c r="AT158" s="217" t="s">
        <v>128</v>
      </c>
      <c r="AU158" s="217" t="s">
        <v>82</v>
      </c>
      <c r="AY158" s="19" t="s">
        <v>125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9" t="s">
        <v>80</v>
      </c>
      <c r="BK158" s="218">
        <f>ROUND(I158*H158,2)</f>
        <v>0</v>
      </c>
      <c r="BL158" s="19" t="s">
        <v>133</v>
      </c>
      <c r="BM158" s="217" t="s">
        <v>900</v>
      </c>
    </row>
    <row r="159" s="2" customFormat="1">
      <c r="A159" s="40"/>
      <c r="B159" s="41"/>
      <c r="C159" s="42"/>
      <c r="D159" s="219" t="s">
        <v>135</v>
      </c>
      <c r="E159" s="42"/>
      <c r="F159" s="220" t="s">
        <v>901</v>
      </c>
      <c r="G159" s="42"/>
      <c r="H159" s="42"/>
      <c r="I159" s="221"/>
      <c r="J159" s="42"/>
      <c r="K159" s="42"/>
      <c r="L159" s="46"/>
      <c r="M159" s="222"/>
      <c r="N159" s="223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135</v>
      </c>
      <c r="AU159" s="19" t="s">
        <v>82</v>
      </c>
    </row>
    <row r="160" s="2" customFormat="1">
      <c r="A160" s="40"/>
      <c r="B160" s="41"/>
      <c r="C160" s="42"/>
      <c r="D160" s="224" t="s">
        <v>137</v>
      </c>
      <c r="E160" s="42"/>
      <c r="F160" s="225" t="s">
        <v>902</v>
      </c>
      <c r="G160" s="42"/>
      <c r="H160" s="42"/>
      <c r="I160" s="221"/>
      <c r="J160" s="42"/>
      <c r="K160" s="42"/>
      <c r="L160" s="46"/>
      <c r="M160" s="222"/>
      <c r="N160" s="223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137</v>
      </c>
      <c r="AU160" s="19" t="s">
        <v>82</v>
      </c>
    </row>
    <row r="161" s="12" customFormat="1" ht="25.92" customHeight="1">
      <c r="A161" s="12"/>
      <c r="B161" s="190"/>
      <c r="C161" s="191"/>
      <c r="D161" s="192" t="s">
        <v>71</v>
      </c>
      <c r="E161" s="193" t="s">
        <v>365</v>
      </c>
      <c r="F161" s="193" t="s">
        <v>366</v>
      </c>
      <c r="G161" s="191"/>
      <c r="H161" s="191"/>
      <c r="I161" s="194"/>
      <c r="J161" s="195">
        <f>BK161</f>
        <v>0</v>
      </c>
      <c r="K161" s="191"/>
      <c r="L161" s="196"/>
      <c r="M161" s="197"/>
      <c r="N161" s="198"/>
      <c r="O161" s="198"/>
      <c r="P161" s="199">
        <f>P162+P174+P205+P255+P286</f>
        <v>0</v>
      </c>
      <c r="Q161" s="198"/>
      <c r="R161" s="199">
        <f>R162+R174+R205+R255+R286</f>
        <v>4.2381978800000004</v>
      </c>
      <c r="S161" s="198"/>
      <c r="T161" s="200">
        <f>T162+T174+T205+T255+T286</f>
        <v>0.0076429500000000008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1" t="s">
        <v>82</v>
      </c>
      <c r="AT161" s="202" t="s">
        <v>71</v>
      </c>
      <c r="AU161" s="202" t="s">
        <v>72</v>
      </c>
      <c r="AY161" s="201" t="s">
        <v>125</v>
      </c>
      <c r="BK161" s="203">
        <f>BK162+BK174+BK205+BK255+BK286</f>
        <v>0</v>
      </c>
    </row>
    <row r="162" s="12" customFormat="1" ht="22.8" customHeight="1">
      <c r="A162" s="12"/>
      <c r="B162" s="190"/>
      <c r="C162" s="191"/>
      <c r="D162" s="192" t="s">
        <v>71</v>
      </c>
      <c r="E162" s="204" t="s">
        <v>367</v>
      </c>
      <c r="F162" s="204" t="s">
        <v>368</v>
      </c>
      <c r="G162" s="191"/>
      <c r="H162" s="191"/>
      <c r="I162" s="194"/>
      <c r="J162" s="205">
        <f>BK162</f>
        <v>0</v>
      </c>
      <c r="K162" s="191"/>
      <c r="L162" s="196"/>
      <c r="M162" s="197"/>
      <c r="N162" s="198"/>
      <c r="O162" s="198"/>
      <c r="P162" s="199">
        <f>SUM(P163:P173)</f>
        <v>0</v>
      </c>
      <c r="Q162" s="198"/>
      <c r="R162" s="199">
        <f>SUM(R163:R173)</f>
        <v>0.14195579999999999</v>
      </c>
      <c r="S162" s="198"/>
      <c r="T162" s="200">
        <f>SUM(T163:T173)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1" t="s">
        <v>82</v>
      </c>
      <c r="AT162" s="202" t="s">
        <v>71</v>
      </c>
      <c r="AU162" s="202" t="s">
        <v>80</v>
      </c>
      <c r="AY162" s="201" t="s">
        <v>125</v>
      </c>
      <c r="BK162" s="203">
        <f>SUM(BK163:BK173)</f>
        <v>0</v>
      </c>
    </row>
    <row r="163" s="2" customFormat="1" ht="16.5" customHeight="1">
      <c r="A163" s="40"/>
      <c r="B163" s="41"/>
      <c r="C163" s="206" t="s">
        <v>240</v>
      </c>
      <c r="D163" s="206" t="s">
        <v>128</v>
      </c>
      <c r="E163" s="207" t="s">
        <v>903</v>
      </c>
      <c r="F163" s="208" t="s">
        <v>904</v>
      </c>
      <c r="G163" s="209" t="s">
        <v>150</v>
      </c>
      <c r="H163" s="210">
        <v>32.409999999999997</v>
      </c>
      <c r="I163" s="211"/>
      <c r="J163" s="212">
        <f>ROUND(I163*H163,2)</f>
        <v>0</v>
      </c>
      <c r="K163" s="208" t="s">
        <v>165</v>
      </c>
      <c r="L163" s="46"/>
      <c r="M163" s="213" t="s">
        <v>19</v>
      </c>
      <c r="N163" s="214" t="s">
        <v>43</v>
      </c>
      <c r="O163" s="86"/>
      <c r="P163" s="215">
        <f>O163*H163</f>
        <v>0</v>
      </c>
      <c r="Q163" s="215">
        <v>0.0043800000000000002</v>
      </c>
      <c r="R163" s="215">
        <f>Q163*H163</f>
        <v>0.14195579999999999</v>
      </c>
      <c r="S163" s="215">
        <v>0</v>
      </c>
      <c r="T163" s="216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7" t="s">
        <v>240</v>
      </c>
      <c r="AT163" s="217" t="s">
        <v>128</v>
      </c>
      <c r="AU163" s="217" t="s">
        <v>82</v>
      </c>
      <c r="AY163" s="19" t="s">
        <v>125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9" t="s">
        <v>80</v>
      </c>
      <c r="BK163" s="218">
        <f>ROUND(I163*H163,2)</f>
        <v>0</v>
      </c>
      <c r="BL163" s="19" t="s">
        <v>240</v>
      </c>
      <c r="BM163" s="217" t="s">
        <v>905</v>
      </c>
    </row>
    <row r="164" s="2" customFormat="1">
      <c r="A164" s="40"/>
      <c r="B164" s="41"/>
      <c r="C164" s="42"/>
      <c r="D164" s="219" t="s">
        <v>135</v>
      </c>
      <c r="E164" s="42"/>
      <c r="F164" s="220" t="s">
        <v>904</v>
      </c>
      <c r="G164" s="42"/>
      <c r="H164" s="42"/>
      <c r="I164" s="221"/>
      <c r="J164" s="42"/>
      <c r="K164" s="42"/>
      <c r="L164" s="46"/>
      <c r="M164" s="222"/>
      <c r="N164" s="223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135</v>
      </c>
      <c r="AU164" s="19" t="s">
        <v>82</v>
      </c>
    </row>
    <row r="165" s="13" customFormat="1">
      <c r="A165" s="13"/>
      <c r="B165" s="226"/>
      <c r="C165" s="227"/>
      <c r="D165" s="219" t="s">
        <v>139</v>
      </c>
      <c r="E165" s="228" t="s">
        <v>19</v>
      </c>
      <c r="F165" s="229" t="s">
        <v>906</v>
      </c>
      <c r="G165" s="227"/>
      <c r="H165" s="230">
        <v>12.960000000000001</v>
      </c>
      <c r="I165" s="231"/>
      <c r="J165" s="227"/>
      <c r="K165" s="227"/>
      <c r="L165" s="232"/>
      <c r="M165" s="233"/>
      <c r="N165" s="234"/>
      <c r="O165" s="234"/>
      <c r="P165" s="234"/>
      <c r="Q165" s="234"/>
      <c r="R165" s="234"/>
      <c r="S165" s="234"/>
      <c r="T165" s="23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6" t="s">
        <v>139</v>
      </c>
      <c r="AU165" s="236" t="s">
        <v>82</v>
      </c>
      <c r="AV165" s="13" t="s">
        <v>82</v>
      </c>
      <c r="AW165" s="13" t="s">
        <v>33</v>
      </c>
      <c r="AX165" s="13" t="s">
        <v>72</v>
      </c>
      <c r="AY165" s="236" t="s">
        <v>125</v>
      </c>
    </row>
    <row r="166" s="13" customFormat="1">
      <c r="A166" s="13"/>
      <c r="B166" s="226"/>
      <c r="C166" s="227"/>
      <c r="D166" s="219" t="s">
        <v>139</v>
      </c>
      <c r="E166" s="228" t="s">
        <v>19</v>
      </c>
      <c r="F166" s="229" t="s">
        <v>907</v>
      </c>
      <c r="G166" s="227"/>
      <c r="H166" s="230">
        <v>19.449999999999999</v>
      </c>
      <c r="I166" s="231"/>
      <c r="J166" s="227"/>
      <c r="K166" s="227"/>
      <c r="L166" s="232"/>
      <c r="M166" s="233"/>
      <c r="N166" s="234"/>
      <c r="O166" s="234"/>
      <c r="P166" s="234"/>
      <c r="Q166" s="234"/>
      <c r="R166" s="234"/>
      <c r="S166" s="234"/>
      <c r="T166" s="23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6" t="s">
        <v>139</v>
      </c>
      <c r="AU166" s="236" t="s">
        <v>82</v>
      </c>
      <c r="AV166" s="13" t="s">
        <v>82</v>
      </c>
      <c r="AW166" s="13" t="s">
        <v>33</v>
      </c>
      <c r="AX166" s="13" t="s">
        <v>72</v>
      </c>
      <c r="AY166" s="236" t="s">
        <v>125</v>
      </c>
    </row>
    <row r="167" s="14" customFormat="1">
      <c r="A167" s="14"/>
      <c r="B167" s="237"/>
      <c r="C167" s="238"/>
      <c r="D167" s="219" t="s">
        <v>139</v>
      </c>
      <c r="E167" s="239" t="s">
        <v>19</v>
      </c>
      <c r="F167" s="240" t="s">
        <v>155</v>
      </c>
      <c r="G167" s="238"/>
      <c r="H167" s="241">
        <v>32.409999999999997</v>
      </c>
      <c r="I167" s="242"/>
      <c r="J167" s="238"/>
      <c r="K167" s="238"/>
      <c r="L167" s="243"/>
      <c r="M167" s="244"/>
      <c r="N167" s="245"/>
      <c r="O167" s="245"/>
      <c r="P167" s="245"/>
      <c r="Q167" s="245"/>
      <c r="R167" s="245"/>
      <c r="S167" s="245"/>
      <c r="T167" s="246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7" t="s">
        <v>139</v>
      </c>
      <c r="AU167" s="247" t="s">
        <v>82</v>
      </c>
      <c r="AV167" s="14" t="s">
        <v>133</v>
      </c>
      <c r="AW167" s="14" t="s">
        <v>33</v>
      </c>
      <c r="AX167" s="14" t="s">
        <v>80</v>
      </c>
      <c r="AY167" s="247" t="s">
        <v>125</v>
      </c>
    </row>
    <row r="168" s="2" customFormat="1" ht="24.15" customHeight="1">
      <c r="A168" s="40"/>
      <c r="B168" s="41"/>
      <c r="C168" s="206" t="s">
        <v>246</v>
      </c>
      <c r="D168" s="206" t="s">
        <v>128</v>
      </c>
      <c r="E168" s="207" t="s">
        <v>908</v>
      </c>
      <c r="F168" s="208" t="s">
        <v>909</v>
      </c>
      <c r="G168" s="209" t="s">
        <v>310</v>
      </c>
      <c r="H168" s="210">
        <v>0.14199999999999999</v>
      </c>
      <c r="I168" s="211"/>
      <c r="J168" s="212">
        <f>ROUND(I168*H168,2)</f>
        <v>0</v>
      </c>
      <c r="K168" s="208" t="s">
        <v>132</v>
      </c>
      <c r="L168" s="46"/>
      <c r="M168" s="213" t="s">
        <v>19</v>
      </c>
      <c r="N168" s="214" t="s">
        <v>43</v>
      </c>
      <c r="O168" s="86"/>
      <c r="P168" s="215">
        <f>O168*H168</f>
        <v>0</v>
      </c>
      <c r="Q168" s="215">
        <v>0</v>
      </c>
      <c r="R168" s="215">
        <f>Q168*H168</f>
        <v>0</v>
      </c>
      <c r="S168" s="215">
        <v>0</v>
      </c>
      <c r="T168" s="216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7" t="s">
        <v>240</v>
      </c>
      <c r="AT168" s="217" t="s">
        <v>128</v>
      </c>
      <c r="AU168" s="217" t="s">
        <v>82</v>
      </c>
      <c r="AY168" s="19" t="s">
        <v>125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9" t="s">
        <v>80</v>
      </c>
      <c r="BK168" s="218">
        <f>ROUND(I168*H168,2)</f>
        <v>0</v>
      </c>
      <c r="BL168" s="19" t="s">
        <v>240</v>
      </c>
      <c r="BM168" s="217" t="s">
        <v>910</v>
      </c>
    </row>
    <row r="169" s="2" customFormat="1">
      <c r="A169" s="40"/>
      <c r="B169" s="41"/>
      <c r="C169" s="42"/>
      <c r="D169" s="219" t="s">
        <v>135</v>
      </c>
      <c r="E169" s="42"/>
      <c r="F169" s="220" t="s">
        <v>911</v>
      </c>
      <c r="G169" s="42"/>
      <c r="H169" s="42"/>
      <c r="I169" s="221"/>
      <c r="J169" s="42"/>
      <c r="K169" s="42"/>
      <c r="L169" s="46"/>
      <c r="M169" s="222"/>
      <c r="N169" s="223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135</v>
      </c>
      <c r="AU169" s="19" t="s">
        <v>82</v>
      </c>
    </row>
    <row r="170" s="2" customFormat="1">
      <c r="A170" s="40"/>
      <c r="B170" s="41"/>
      <c r="C170" s="42"/>
      <c r="D170" s="224" t="s">
        <v>137</v>
      </c>
      <c r="E170" s="42"/>
      <c r="F170" s="225" t="s">
        <v>912</v>
      </c>
      <c r="G170" s="42"/>
      <c r="H170" s="42"/>
      <c r="I170" s="221"/>
      <c r="J170" s="42"/>
      <c r="K170" s="42"/>
      <c r="L170" s="46"/>
      <c r="M170" s="222"/>
      <c r="N170" s="223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137</v>
      </c>
      <c r="AU170" s="19" t="s">
        <v>82</v>
      </c>
    </row>
    <row r="171" s="2" customFormat="1" ht="33" customHeight="1">
      <c r="A171" s="40"/>
      <c r="B171" s="41"/>
      <c r="C171" s="206" t="s">
        <v>252</v>
      </c>
      <c r="D171" s="206" t="s">
        <v>128</v>
      </c>
      <c r="E171" s="207" t="s">
        <v>417</v>
      </c>
      <c r="F171" s="208" t="s">
        <v>418</v>
      </c>
      <c r="G171" s="209" t="s">
        <v>310</v>
      </c>
      <c r="H171" s="210">
        <v>0.14199999999999999</v>
      </c>
      <c r="I171" s="211"/>
      <c r="J171" s="212">
        <f>ROUND(I171*H171,2)</f>
        <v>0</v>
      </c>
      <c r="K171" s="208" t="s">
        <v>132</v>
      </c>
      <c r="L171" s="46"/>
      <c r="M171" s="213" t="s">
        <v>19</v>
      </c>
      <c r="N171" s="214" t="s">
        <v>43</v>
      </c>
      <c r="O171" s="86"/>
      <c r="P171" s="215">
        <f>O171*H171</f>
        <v>0</v>
      </c>
      <c r="Q171" s="215">
        <v>0</v>
      </c>
      <c r="R171" s="215">
        <f>Q171*H171</f>
        <v>0</v>
      </c>
      <c r="S171" s="215">
        <v>0</v>
      </c>
      <c r="T171" s="216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7" t="s">
        <v>240</v>
      </c>
      <c r="AT171" s="217" t="s">
        <v>128</v>
      </c>
      <c r="AU171" s="217" t="s">
        <v>82</v>
      </c>
      <c r="AY171" s="19" t="s">
        <v>125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9" t="s">
        <v>80</v>
      </c>
      <c r="BK171" s="218">
        <f>ROUND(I171*H171,2)</f>
        <v>0</v>
      </c>
      <c r="BL171" s="19" t="s">
        <v>240</v>
      </c>
      <c r="BM171" s="217" t="s">
        <v>913</v>
      </c>
    </row>
    <row r="172" s="2" customFormat="1">
      <c r="A172" s="40"/>
      <c r="B172" s="41"/>
      <c r="C172" s="42"/>
      <c r="D172" s="219" t="s">
        <v>135</v>
      </c>
      <c r="E172" s="42"/>
      <c r="F172" s="220" t="s">
        <v>420</v>
      </c>
      <c r="G172" s="42"/>
      <c r="H172" s="42"/>
      <c r="I172" s="221"/>
      <c r="J172" s="42"/>
      <c r="K172" s="42"/>
      <c r="L172" s="46"/>
      <c r="M172" s="222"/>
      <c r="N172" s="223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135</v>
      </c>
      <c r="AU172" s="19" t="s">
        <v>82</v>
      </c>
    </row>
    <row r="173" s="2" customFormat="1">
      <c r="A173" s="40"/>
      <c r="B173" s="41"/>
      <c r="C173" s="42"/>
      <c r="D173" s="224" t="s">
        <v>137</v>
      </c>
      <c r="E173" s="42"/>
      <c r="F173" s="225" t="s">
        <v>421</v>
      </c>
      <c r="G173" s="42"/>
      <c r="H173" s="42"/>
      <c r="I173" s="221"/>
      <c r="J173" s="42"/>
      <c r="K173" s="42"/>
      <c r="L173" s="46"/>
      <c r="M173" s="222"/>
      <c r="N173" s="223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137</v>
      </c>
      <c r="AU173" s="19" t="s">
        <v>82</v>
      </c>
    </row>
    <row r="174" s="12" customFormat="1" ht="22.8" customHeight="1">
      <c r="A174" s="12"/>
      <c r="B174" s="190"/>
      <c r="C174" s="191"/>
      <c r="D174" s="192" t="s">
        <v>71</v>
      </c>
      <c r="E174" s="204" t="s">
        <v>422</v>
      </c>
      <c r="F174" s="204" t="s">
        <v>423</v>
      </c>
      <c r="G174" s="191"/>
      <c r="H174" s="191"/>
      <c r="I174" s="194"/>
      <c r="J174" s="205">
        <f>BK174</f>
        <v>0</v>
      </c>
      <c r="K174" s="191"/>
      <c r="L174" s="196"/>
      <c r="M174" s="197"/>
      <c r="N174" s="198"/>
      <c r="O174" s="198"/>
      <c r="P174" s="199">
        <f>SUM(P175:P204)</f>
        <v>0</v>
      </c>
      <c r="Q174" s="198"/>
      <c r="R174" s="199">
        <f>SUM(R175:R204)</f>
        <v>3.3017176600000004</v>
      </c>
      <c r="S174" s="198"/>
      <c r="T174" s="200">
        <f>SUM(T175:T204)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01" t="s">
        <v>82</v>
      </c>
      <c r="AT174" s="202" t="s">
        <v>71</v>
      </c>
      <c r="AU174" s="202" t="s">
        <v>80</v>
      </c>
      <c r="AY174" s="201" t="s">
        <v>125</v>
      </c>
      <c r="BK174" s="203">
        <f>SUM(BK175:BK204)</f>
        <v>0</v>
      </c>
    </row>
    <row r="175" s="2" customFormat="1" ht="24.15" customHeight="1">
      <c r="A175" s="40"/>
      <c r="B175" s="41"/>
      <c r="C175" s="206" t="s">
        <v>259</v>
      </c>
      <c r="D175" s="206" t="s">
        <v>128</v>
      </c>
      <c r="E175" s="207" t="s">
        <v>914</v>
      </c>
      <c r="F175" s="208" t="s">
        <v>915</v>
      </c>
      <c r="G175" s="209" t="s">
        <v>131</v>
      </c>
      <c r="H175" s="210">
        <v>49.110999999999997</v>
      </c>
      <c r="I175" s="211"/>
      <c r="J175" s="212">
        <f>ROUND(I175*H175,2)</f>
        <v>0</v>
      </c>
      <c r="K175" s="208" t="s">
        <v>132</v>
      </c>
      <c r="L175" s="46"/>
      <c r="M175" s="213" t="s">
        <v>19</v>
      </c>
      <c r="N175" s="214" t="s">
        <v>43</v>
      </c>
      <c r="O175" s="86"/>
      <c r="P175" s="215">
        <f>O175*H175</f>
        <v>0</v>
      </c>
      <c r="Q175" s="215">
        <v>0.00025000000000000001</v>
      </c>
      <c r="R175" s="215">
        <f>Q175*H175</f>
        <v>0.012277749999999999</v>
      </c>
      <c r="S175" s="215">
        <v>0</v>
      </c>
      <c r="T175" s="216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240</v>
      </c>
      <c r="AT175" s="217" t="s">
        <v>128</v>
      </c>
      <c r="AU175" s="217" t="s">
        <v>82</v>
      </c>
      <c r="AY175" s="19" t="s">
        <v>125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9" t="s">
        <v>80</v>
      </c>
      <c r="BK175" s="218">
        <f>ROUND(I175*H175,2)</f>
        <v>0</v>
      </c>
      <c r="BL175" s="19" t="s">
        <v>240</v>
      </c>
      <c r="BM175" s="217" t="s">
        <v>916</v>
      </c>
    </row>
    <row r="176" s="2" customFormat="1">
      <c r="A176" s="40"/>
      <c r="B176" s="41"/>
      <c r="C176" s="42"/>
      <c r="D176" s="219" t="s">
        <v>135</v>
      </c>
      <c r="E176" s="42"/>
      <c r="F176" s="220" t="s">
        <v>917</v>
      </c>
      <c r="G176" s="42"/>
      <c r="H176" s="42"/>
      <c r="I176" s="221"/>
      <c r="J176" s="42"/>
      <c r="K176" s="42"/>
      <c r="L176" s="46"/>
      <c r="M176" s="222"/>
      <c r="N176" s="223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135</v>
      </c>
      <c r="AU176" s="19" t="s">
        <v>82</v>
      </c>
    </row>
    <row r="177" s="2" customFormat="1">
      <c r="A177" s="40"/>
      <c r="B177" s="41"/>
      <c r="C177" s="42"/>
      <c r="D177" s="224" t="s">
        <v>137</v>
      </c>
      <c r="E177" s="42"/>
      <c r="F177" s="225" t="s">
        <v>918</v>
      </c>
      <c r="G177" s="42"/>
      <c r="H177" s="42"/>
      <c r="I177" s="221"/>
      <c r="J177" s="42"/>
      <c r="K177" s="42"/>
      <c r="L177" s="46"/>
      <c r="M177" s="222"/>
      <c r="N177" s="223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137</v>
      </c>
      <c r="AU177" s="19" t="s">
        <v>82</v>
      </c>
    </row>
    <row r="178" s="13" customFormat="1">
      <c r="A178" s="13"/>
      <c r="B178" s="226"/>
      <c r="C178" s="227"/>
      <c r="D178" s="219" t="s">
        <v>139</v>
      </c>
      <c r="E178" s="228" t="s">
        <v>19</v>
      </c>
      <c r="F178" s="229" t="s">
        <v>882</v>
      </c>
      <c r="G178" s="227"/>
      <c r="H178" s="230">
        <v>41.409999999999997</v>
      </c>
      <c r="I178" s="231"/>
      <c r="J178" s="227"/>
      <c r="K178" s="227"/>
      <c r="L178" s="232"/>
      <c r="M178" s="233"/>
      <c r="N178" s="234"/>
      <c r="O178" s="234"/>
      <c r="P178" s="234"/>
      <c r="Q178" s="234"/>
      <c r="R178" s="234"/>
      <c r="S178" s="234"/>
      <c r="T178" s="23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6" t="s">
        <v>139</v>
      </c>
      <c r="AU178" s="236" t="s">
        <v>82</v>
      </c>
      <c r="AV178" s="13" t="s">
        <v>82</v>
      </c>
      <c r="AW178" s="13" t="s">
        <v>33</v>
      </c>
      <c r="AX178" s="13" t="s">
        <v>72</v>
      </c>
      <c r="AY178" s="236" t="s">
        <v>125</v>
      </c>
    </row>
    <row r="179" s="13" customFormat="1">
      <c r="A179" s="13"/>
      <c r="B179" s="226"/>
      <c r="C179" s="227"/>
      <c r="D179" s="219" t="s">
        <v>139</v>
      </c>
      <c r="E179" s="228" t="s">
        <v>19</v>
      </c>
      <c r="F179" s="229" t="s">
        <v>919</v>
      </c>
      <c r="G179" s="227"/>
      <c r="H179" s="230">
        <v>7.7009999999999996</v>
      </c>
      <c r="I179" s="231"/>
      <c r="J179" s="227"/>
      <c r="K179" s="227"/>
      <c r="L179" s="232"/>
      <c r="M179" s="233"/>
      <c r="N179" s="234"/>
      <c r="O179" s="234"/>
      <c r="P179" s="234"/>
      <c r="Q179" s="234"/>
      <c r="R179" s="234"/>
      <c r="S179" s="234"/>
      <c r="T179" s="23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6" t="s">
        <v>139</v>
      </c>
      <c r="AU179" s="236" t="s">
        <v>82</v>
      </c>
      <c r="AV179" s="13" t="s">
        <v>82</v>
      </c>
      <c r="AW179" s="13" t="s">
        <v>33</v>
      </c>
      <c r="AX179" s="13" t="s">
        <v>72</v>
      </c>
      <c r="AY179" s="236" t="s">
        <v>125</v>
      </c>
    </row>
    <row r="180" s="14" customFormat="1">
      <c r="A180" s="14"/>
      <c r="B180" s="237"/>
      <c r="C180" s="238"/>
      <c r="D180" s="219" t="s">
        <v>139</v>
      </c>
      <c r="E180" s="239" t="s">
        <v>19</v>
      </c>
      <c r="F180" s="240" t="s">
        <v>155</v>
      </c>
      <c r="G180" s="238"/>
      <c r="H180" s="241">
        <v>49.110999999999997</v>
      </c>
      <c r="I180" s="242"/>
      <c r="J180" s="238"/>
      <c r="K180" s="238"/>
      <c r="L180" s="243"/>
      <c r="M180" s="244"/>
      <c r="N180" s="245"/>
      <c r="O180" s="245"/>
      <c r="P180" s="245"/>
      <c r="Q180" s="245"/>
      <c r="R180" s="245"/>
      <c r="S180" s="245"/>
      <c r="T180" s="246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7" t="s">
        <v>139</v>
      </c>
      <c r="AU180" s="247" t="s">
        <v>82</v>
      </c>
      <c r="AV180" s="14" t="s">
        <v>133</v>
      </c>
      <c r="AW180" s="14" t="s">
        <v>33</v>
      </c>
      <c r="AX180" s="14" t="s">
        <v>80</v>
      </c>
      <c r="AY180" s="247" t="s">
        <v>125</v>
      </c>
    </row>
    <row r="181" s="2" customFormat="1" ht="24.15" customHeight="1">
      <c r="A181" s="40"/>
      <c r="B181" s="41"/>
      <c r="C181" s="258" t="s">
        <v>265</v>
      </c>
      <c r="D181" s="258" t="s">
        <v>385</v>
      </c>
      <c r="E181" s="259" t="s">
        <v>920</v>
      </c>
      <c r="F181" s="260" t="s">
        <v>921</v>
      </c>
      <c r="G181" s="261" t="s">
        <v>131</v>
      </c>
      <c r="H181" s="262">
        <v>49.110999999999997</v>
      </c>
      <c r="I181" s="263"/>
      <c r="J181" s="264">
        <f>ROUND(I181*H181,2)</f>
        <v>0</v>
      </c>
      <c r="K181" s="260" t="s">
        <v>132</v>
      </c>
      <c r="L181" s="265"/>
      <c r="M181" s="266" t="s">
        <v>19</v>
      </c>
      <c r="N181" s="267" t="s">
        <v>43</v>
      </c>
      <c r="O181" s="86"/>
      <c r="P181" s="215">
        <f>O181*H181</f>
        <v>0</v>
      </c>
      <c r="Q181" s="215">
        <v>0.036110000000000003</v>
      </c>
      <c r="R181" s="215">
        <f>Q181*H181</f>
        <v>1.7733982100000001</v>
      </c>
      <c r="S181" s="215">
        <v>0</v>
      </c>
      <c r="T181" s="216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7" t="s">
        <v>346</v>
      </c>
      <c r="AT181" s="217" t="s">
        <v>385</v>
      </c>
      <c r="AU181" s="217" t="s">
        <v>82</v>
      </c>
      <c r="AY181" s="19" t="s">
        <v>125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9" t="s">
        <v>80</v>
      </c>
      <c r="BK181" s="218">
        <f>ROUND(I181*H181,2)</f>
        <v>0</v>
      </c>
      <c r="BL181" s="19" t="s">
        <v>240</v>
      </c>
      <c r="BM181" s="217" t="s">
        <v>922</v>
      </c>
    </row>
    <row r="182" s="2" customFormat="1">
      <c r="A182" s="40"/>
      <c r="B182" s="41"/>
      <c r="C182" s="42"/>
      <c r="D182" s="219" t="s">
        <v>135</v>
      </c>
      <c r="E182" s="42"/>
      <c r="F182" s="220" t="s">
        <v>921</v>
      </c>
      <c r="G182" s="42"/>
      <c r="H182" s="42"/>
      <c r="I182" s="221"/>
      <c r="J182" s="42"/>
      <c r="K182" s="42"/>
      <c r="L182" s="46"/>
      <c r="M182" s="222"/>
      <c r="N182" s="223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135</v>
      </c>
      <c r="AU182" s="19" t="s">
        <v>82</v>
      </c>
    </row>
    <row r="183" s="15" customFormat="1">
      <c r="A183" s="15"/>
      <c r="B183" s="248"/>
      <c r="C183" s="249"/>
      <c r="D183" s="219" t="s">
        <v>139</v>
      </c>
      <c r="E183" s="250" t="s">
        <v>19</v>
      </c>
      <c r="F183" s="251" t="s">
        <v>923</v>
      </c>
      <c r="G183" s="249"/>
      <c r="H183" s="250" t="s">
        <v>19</v>
      </c>
      <c r="I183" s="252"/>
      <c r="J183" s="249"/>
      <c r="K183" s="249"/>
      <c r="L183" s="253"/>
      <c r="M183" s="254"/>
      <c r="N183" s="255"/>
      <c r="O183" s="255"/>
      <c r="P183" s="255"/>
      <c r="Q183" s="255"/>
      <c r="R183" s="255"/>
      <c r="S183" s="255"/>
      <c r="T183" s="256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57" t="s">
        <v>139</v>
      </c>
      <c r="AU183" s="257" t="s">
        <v>82</v>
      </c>
      <c r="AV183" s="15" t="s">
        <v>80</v>
      </c>
      <c r="AW183" s="15" t="s">
        <v>33</v>
      </c>
      <c r="AX183" s="15" t="s">
        <v>72</v>
      </c>
      <c r="AY183" s="257" t="s">
        <v>125</v>
      </c>
    </row>
    <row r="184" s="13" customFormat="1">
      <c r="A184" s="13"/>
      <c r="B184" s="226"/>
      <c r="C184" s="227"/>
      <c r="D184" s="219" t="s">
        <v>139</v>
      </c>
      <c r="E184" s="228" t="s">
        <v>19</v>
      </c>
      <c r="F184" s="229" t="s">
        <v>924</v>
      </c>
      <c r="G184" s="227"/>
      <c r="H184" s="230">
        <v>49.110999999999997</v>
      </c>
      <c r="I184" s="231"/>
      <c r="J184" s="227"/>
      <c r="K184" s="227"/>
      <c r="L184" s="232"/>
      <c r="M184" s="233"/>
      <c r="N184" s="234"/>
      <c r="O184" s="234"/>
      <c r="P184" s="234"/>
      <c r="Q184" s="234"/>
      <c r="R184" s="234"/>
      <c r="S184" s="234"/>
      <c r="T184" s="23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6" t="s">
        <v>139</v>
      </c>
      <c r="AU184" s="236" t="s">
        <v>82</v>
      </c>
      <c r="AV184" s="13" t="s">
        <v>82</v>
      </c>
      <c r="AW184" s="13" t="s">
        <v>33</v>
      </c>
      <c r="AX184" s="13" t="s">
        <v>80</v>
      </c>
      <c r="AY184" s="236" t="s">
        <v>125</v>
      </c>
    </row>
    <row r="185" s="2" customFormat="1" ht="33" customHeight="1">
      <c r="A185" s="40"/>
      <c r="B185" s="41"/>
      <c r="C185" s="206" t="s">
        <v>7</v>
      </c>
      <c r="D185" s="206" t="s">
        <v>128</v>
      </c>
      <c r="E185" s="207" t="s">
        <v>925</v>
      </c>
      <c r="F185" s="208" t="s">
        <v>926</v>
      </c>
      <c r="G185" s="209" t="s">
        <v>131</v>
      </c>
      <c r="H185" s="210">
        <v>38.362000000000002</v>
      </c>
      <c r="I185" s="211"/>
      <c r="J185" s="212">
        <f>ROUND(I185*H185,2)</f>
        <v>0</v>
      </c>
      <c r="K185" s="208" t="s">
        <v>132</v>
      </c>
      <c r="L185" s="46"/>
      <c r="M185" s="213" t="s">
        <v>19</v>
      </c>
      <c r="N185" s="214" t="s">
        <v>43</v>
      </c>
      <c r="O185" s="86"/>
      <c r="P185" s="215">
        <f>O185*H185</f>
        <v>0</v>
      </c>
      <c r="Q185" s="215">
        <v>0.00025999999999999998</v>
      </c>
      <c r="R185" s="215">
        <f>Q185*H185</f>
        <v>0.0099741199999999995</v>
      </c>
      <c r="S185" s="215">
        <v>0</v>
      </c>
      <c r="T185" s="216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17" t="s">
        <v>240</v>
      </c>
      <c r="AT185" s="217" t="s">
        <v>128</v>
      </c>
      <c r="AU185" s="217" t="s">
        <v>82</v>
      </c>
      <c r="AY185" s="19" t="s">
        <v>125</v>
      </c>
      <c r="BE185" s="218">
        <f>IF(N185="základní",J185,0)</f>
        <v>0</v>
      </c>
      <c r="BF185" s="218">
        <f>IF(N185="snížená",J185,0)</f>
        <v>0</v>
      </c>
      <c r="BG185" s="218">
        <f>IF(N185="zákl. přenesená",J185,0)</f>
        <v>0</v>
      </c>
      <c r="BH185" s="218">
        <f>IF(N185="sníž. přenesená",J185,0)</f>
        <v>0</v>
      </c>
      <c r="BI185" s="218">
        <f>IF(N185="nulová",J185,0)</f>
        <v>0</v>
      </c>
      <c r="BJ185" s="19" t="s">
        <v>80</v>
      </c>
      <c r="BK185" s="218">
        <f>ROUND(I185*H185,2)</f>
        <v>0</v>
      </c>
      <c r="BL185" s="19" t="s">
        <v>240</v>
      </c>
      <c r="BM185" s="217" t="s">
        <v>927</v>
      </c>
    </row>
    <row r="186" s="2" customFormat="1">
      <c r="A186" s="40"/>
      <c r="B186" s="41"/>
      <c r="C186" s="42"/>
      <c r="D186" s="219" t="s">
        <v>135</v>
      </c>
      <c r="E186" s="42"/>
      <c r="F186" s="220" t="s">
        <v>928</v>
      </c>
      <c r="G186" s="42"/>
      <c r="H186" s="42"/>
      <c r="I186" s="221"/>
      <c r="J186" s="42"/>
      <c r="K186" s="42"/>
      <c r="L186" s="46"/>
      <c r="M186" s="222"/>
      <c r="N186" s="223"/>
      <c r="O186" s="86"/>
      <c r="P186" s="86"/>
      <c r="Q186" s="86"/>
      <c r="R186" s="86"/>
      <c r="S186" s="86"/>
      <c r="T186" s="87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9" t="s">
        <v>135</v>
      </c>
      <c r="AU186" s="19" t="s">
        <v>82</v>
      </c>
    </row>
    <row r="187" s="2" customFormat="1">
      <c r="A187" s="40"/>
      <c r="B187" s="41"/>
      <c r="C187" s="42"/>
      <c r="D187" s="224" t="s">
        <v>137</v>
      </c>
      <c r="E187" s="42"/>
      <c r="F187" s="225" t="s">
        <v>929</v>
      </c>
      <c r="G187" s="42"/>
      <c r="H187" s="42"/>
      <c r="I187" s="221"/>
      <c r="J187" s="42"/>
      <c r="K187" s="42"/>
      <c r="L187" s="46"/>
      <c r="M187" s="222"/>
      <c r="N187" s="223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137</v>
      </c>
      <c r="AU187" s="19" t="s">
        <v>82</v>
      </c>
    </row>
    <row r="188" s="13" customFormat="1">
      <c r="A188" s="13"/>
      <c r="B188" s="226"/>
      <c r="C188" s="227"/>
      <c r="D188" s="219" t="s">
        <v>139</v>
      </c>
      <c r="E188" s="228" t="s">
        <v>19</v>
      </c>
      <c r="F188" s="229" t="s">
        <v>881</v>
      </c>
      <c r="G188" s="227"/>
      <c r="H188" s="230">
        <v>38.362000000000002</v>
      </c>
      <c r="I188" s="231"/>
      <c r="J188" s="227"/>
      <c r="K188" s="227"/>
      <c r="L188" s="232"/>
      <c r="M188" s="233"/>
      <c r="N188" s="234"/>
      <c r="O188" s="234"/>
      <c r="P188" s="234"/>
      <c r="Q188" s="234"/>
      <c r="R188" s="234"/>
      <c r="S188" s="234"/>
      <c r="T188" s="23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6" t="s">
        <v>139</v>
      </c>
      <c r="AU188" s="236" t="s">
        <v>82</v>
      </c>
      <c r="AV188" s="13" t="s">
        <v>82</v>
      </c>
      <c r="AW188" s="13" t="s">
        <v>33</v>
      </c>
      <c r="AX188" s="13" t="s">
        <v>80</v>
      </c>
      <c r="AY188" s="236" t="s">
        <v>125</v>
      </c>
    </row>
    <row r="189" s="2" customFormat="1" ht="24.15" customHeight="1">
      <c r="A189" s="40"/>
      <c r="B189" s="41"/>
      <c r="C189" s="258" t="s">
        <v>282</v>
      </c>
      <c r="D189" s="258" t="s">
        <v>385</v>
      </c>
      <c r="E189" s="259" t="s">
        <v>920</v>
      </c>
      <c r="F189" s="260" t="s">
        <v>921</v>
      </c>
      <c r="G189" s="261" t="s">
        <v>131</v>
      </c>
      <c r="H189" s="262">
        <v>38.362000000000002</v>
      </c>
      <c r="I189" s="263"/>
      <c r="J189" s="264">
        <f>ROUND(I189*H189,2)</f>
        <v>0</v>
      </c>
      <c r="K189" s="260" t="s">
        <v>132</v>
      </c>
      <c r="L189" s="265"/>
      <c r="M189" s="266" t="s">
        <v>19</v>
      </c>
      <c r="N189" s="267" t="s">
        <v>43</v>
      </c>
      <c r="O189" s="86"/>
      <c r="P189" s="215">
        <f>O189*H189</f>
        <v>0</v>
      </c>
      <c r="Q189" s="215">
        <v>0.036110000000000003</v>
      </c>
      <c r="R189" s="215">
        <f>Q189*H189</f>
        <v>1.3852518200000001</v>
      </c>
      <c r="S189" s="215">
        <v>0</v>
      </c>
      <c r="T189" s="216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7" t="s">
        <v>346</v>
      </c>
      <c r="AT189" s="217" t="s">
        <v>385</v>
      </c>
      <c r="AU189" s="217" t="s">
        <v>82</v>
      </c>
      <c r="AY189" s="19" t="s">
        <v>125</v>
      </c>
      <c r="BE189" s="218">
        <f>IF(N189="základní",J189,0)</f>
        <v>0</v>
      </c>
      <c r="BF189" s="218">
        <f>IF(N189="snížená",J189,0)</f>
        <v>0</v>
      </c>
      <c r="BG189" s="218">
        <f>IF(N189="zákl. přenesená",J189,0)</f>
        <v>0</v>
      </c>
      <c r="BH189" s="218">
        <f>IF(N189="sníž. přenesená",J189,0)</f>
        <v>0</v>
      </c>
      <c r="BI189" s="218">
        <f>IF(N189="nulová",J189,0)</f>
        <v>0</v>
      </c>
      <c r="BJ189" s="19" t="s">
        <v>80</v>
      </c>
      <c r="BK189" s="218">
        <f>ROUND(I189*H189,2)</f>
        <v>0</v>
      </c>
      <c r="BL189" s="19" t="s">
        <v>240</v>
      </c>
      <c r="BM189" s="217" t="s">
        <v>930</v>
      </c>
    </row>
    <row r="190" s="2" customFormat="1">
      <c r="A190" s="40"/>
      <c r="B190" s="41"/>
      <c r="C190" s="42"/>
      <c r="D190" s="219" t="s">
        <v>135</v>
      </c>
      <c r="E190" s="42"/>
      <c r="F190" s="220" t="s">
        <v>921</v>
      </c>
      <c r="G190" s="42"/>
      <c r="H190" s="42"/>
      <c r="I190" s="221"/>
      <c r="J190" s="42"/>
      <c r="K190" s="42"/>
      <c r="L190" s="46"/>
      <c r="M190" s="222"/>
      <c r="N190" s="223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135</v>
      </c>
      <c r="AU190" s="19" t="s">
        <v>82</v>
      </c>
    </row>
    <row r="191" s="15" customFormat="1">
      <c r="A191" s="15"/>
      <c r="B191" s="248"/>
      <c r="C191" s="249"/>
      <c r="D191" s="219" t="s">
        <v>139</v>
      </c>
      <c r="E191" s="250" t="s">
        <v>19</v>
      </c>
      <c r="F191" s="251" t="s">
        <v>923</v>
      </c>
      <c r="G191" s="249"/>
      <c r="H191" s="250" t="s">
        <v>19</v>
      </c>
      <c r="I191" s="252"/>
      <c r="J191" s="249"/>
      <c r="K191" s="249"/>
      <c r="L191" s="253"/>
      <c r="M191" s="254"/>
      <c r="N191" s="255"/>
      <c r="O191" s="255"/>
      <c r="P191" s="255"/>
      <c r="Q191" s="255"/>
      <c r="R191" s="255"/>
      <c r="S191" s="255"/>
      <c r="T191" s="256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57" t="s">
        <v>139</v>
      </c>
      <c r="AU191" s="257" t="s">
        <v>82</v>
      </c>
      <c r="AV191" s="15" t="s">
        <v>80</v>
      </c>
      <c r="AW191" s="15" t="s">
        <v>33</v>
      </c>
      <c r="AX191" s="15" t="s">
        <v>72</v>
      </c>
      <c r="AY191" s="257" t="s">
        <v>125</v>
      </c>
    </row>
    <row r="192" s="13" customFormat="1">
      <c r="A192" s="13"/>
      <c r="B192" s="226"/>
      <c r="C192" s="227"/>
      <c r="D192" s="219" t="s">
        <v>139</v>
      </c>
      <c r="E192" s="228" t="s">
        <v>19</v>
      </c>
      <c r="F192" s="229" t="s">
        <v>931</v>
      </c>
      <c r="G192" s="227"/>
      <c r="H192" s="230">
        <v>38.362000000000002</v>
      </c>
      <c r="I192" s="231"/>
      <c r="J192" s="227"/>
      <c r="K192" s="227"/>
      <c r="L192" s="232"/>
      <c r="M192" s="233"/>
      <c r="N192" s="234"/>
      <c r="O192" s="234"/>
      <c r="P192" s="234"/>
      <c r="Q192" s="234"/>
      <c r="R192" s="234"/>
      <c r="S192" s="234"/>
      <c r="T192" s="23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6" t="s">
        <v>139</v>
      </c>
      <c r="AU192" s="236" t="s">
        <v>82</v>
      </c>
      <c r="AV192" s="13" t="s">
        <v>82</v>
      </c>
      <c r="AW192" s="13" t="s">
        <v>33</v>
      </c>
      <c r="AX192" s="13" t="s">
        <v>80</v>
      </c>
      <c r="AY192" s="236" t="s">
        <v>125</v>
      </c>
    </row>
    <row r="193" s="2" customFormat="1" ht="24.15" customHeight="1">
      <c r="A193" s="40"/>
      <c r="B193" s="41"/>
      <c r="C193" s="206" t="s">
        <v>287</v>
      </c>
      <c r="D193" s="206" t="s">
        <v>128</v>
      </c>
      <c r="E193" s="207" t="s">
        <v>932</v>
      </c>
      <c r="F193" s="208" t="s">
        <v>933</v>
      </c>
      <c r="G193" s="209" t="s">
        <v>224</v>
      </c>
      <c r="H193" s="210">
        <v>1</v>
      </c>
      <c r="I193" s="211"/>
      <c r="J193" s="212">
        <f>ROUND(I193*H193,2)</f>
        <v>0</v>
      </c>
      <c r="K193" s="208" t="s">
        <v>132</v>
      </c>
      <c r="L193" s="46"/>
      <c r="M193" s="213" t="s">
        <v>19</v>
      </c>
      <c r="N193" s="214" t="s">
        <v>43</v>
      </c>
      <c r="O193" s="86"/>
      <c r="P193" s="215">
        <f>O193*H193</f>
        <v>0</v>
      </c>
      <c r="Q193" s="215">
        <v>0.00088999999999999995</v>
      </c>
      <c r="R193" s="215">
        <f>Q193*H193</f>
        <v>0.00088999999999999995</v>
      </c>
      <c r="S193" s="215">
        <v>0</v>
      </c>
      <c r="T193" s="216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7" t="s">
        <v>240</v>
      </c>
      <c r="AT193" s="217" t="s">
        <v>128</v>
      </c>
      <c r="AU193" s="217" t="s">
        <v>82</v>
      </c>
      <c r="AY193" s="19" t="s">
        <v>125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9" t="s">
        <v>80</v>
      </c>
      <c r="BK193" s="218">
        <f>ROUND(I193*H193,2)</f>
        <v>0</v>
      </c>
      <c r="BL193" s="19" t="s">
        <v>240</v>
      </c>
      <c r="BM193" s="217" t="s">
        <v>934</v>
      </c>
    </row>
    <row r="194" s="2" customFormat="1">
      <c r="A194" s="40"/>
      <c r="B194" s="41"/>
      <c r="C194" s="42"/>
      <c r="D194" s="219" t="s">
        <v>135</v>
      </c>
      <c r="E194" s="42"/>
      <c r="F194" s="220" t="s">
        <v>935</v>
      </c>
      <c r="G194" s="42"/>
      <c r="H194" s="42"/>
      <c r="I194" s="221"/>
      <c r="J194" s="42"/>
      <c r="K194" s="42"/>
      <c r="L194" s="46"/>
      <c r="M194" s="222"/>
      <c r="N194" s="223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135</v>
      </c>
      <c r="AU194" s="19" t="s">
        <v>82</v>
      </c>
    </row>
    <row r="195" s="2" customFormat="1">
      <c r="A195" s="40"/>
      <c r="B195" s="41"/>
      <c r="C195" s="42"/>
      <c r="D195" s="224" t="s">
        <v>137</v>
      </c>
      <c r="E195" s="42"/>
      <c r="F195" s="225" t="s">
        <v>936</v>
      </c>
      <c r="G195" s="42"/>
      <c r="H195" s="42"/>
      <c r="I195" s="221"/>
      <c r="J195" s="42"/>
      <c r="K195" s="42"/>
      <c r="L195" s="46"/>
      <c r="M195" s="222"/>
      <c r="N195" s="223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137</v>
      </c>
      <c r="AU195" s="19" t="s">
        <v>82</v>
      </c>
    </row>
    <row r="196" s="2" customFormat="1" ht="24.15" customHeight="1">
      <c r="A196" s="40"/>
      <c r="B196" s="41"/>
      <c r="C196" s="258" t="s">
        <v>293</v>
      </c>
      <c r="D196" s="258" t="s">
        <v>385</v>
      </c>
      <c r="E196" s="259" t="s">
        <v>937</v>
      </c>
      <c r="F196" s="260" t="s">
        <v>938</v>
      </c>
      <c r="G196" s="261" t="s">
        <v>131</v>
      </c>
      <c r="H196" s="262">
        <v>3.1760000000000002</v>
      </c>
      <c r="I196" s="263"/>
      <c r="J196" s="264">
        <f>ROUND(I196*H196,2)</f>
        <v>0</v>
      </c>
      <c r="K196" s="260" t="s">
        <v>132</v>
      </c>
      <c r="L196" s="265"/>
      <c r="M196" s="266" t="s">
        <v>19</v>
      </c>
      <c r="N196" s="267" t="s">
        <v>43</v>
      </c>
      <c r="O196" s="86"/>
      <c r="P196" s="215">
        <f>O196*H196</f>
        <v>0</v>
      </c>
      <c r="Q196" s="215">
        <v>0.037760000000000002</v>
      </c>
      <c r="R196" s="215">
        <f>Q196*H196</f>
        <v>0.11992576000000001</v>
      </c>
      <c r="S196" s="215">
        <v>0</v>
      </c>
      <c r="T196" s="216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7" t="s">
        <v>346</v>
      </c>
      <c r="AT196" s="217" t="s">
        <v>385</v>
      </c>
      <c r="AU196" s="217" t="s">
        <v>82</v>
      </c>
      <c r="AY196" s="19" t="s">
        <v>125</v>
      </c>
      <c r="BE196" s="218">
        <f>IF(N196="základní",J196,0)</f>
        <v>0</v>
      </c>
      <c r="BF196" s="218">
        <f>IF(N196="snížená",J196,0)</f>
        <v>0</v>
      </c>
      <c r="BG196" s="218">
        <f>IF(N196="zákl. přenesená",J196,0)</f>
        <v>0</v>
      </c>
      <c r="BH196" s="218">
        <f>IF(N196="sníž. přenesená",J196,0)</f>
        <v>0</v>
      </c>
      <c r="BI196" s="218">
        <f>IF(N196="nulová",J196,0)</f>
        <v>0</v>
      </c>
      <c r="BJ196" s="19" t="s">
        <v>80</v>
      </c>
      <c r="BK196" s="218">
        <f>ROUND(I196*H196,2)</f>
        <v>0</v>
      </c>
      <c r="BL196" s="19" t="s">
        <v>240</v>
      </c>
      <c r="BM196" s="217" t="s">
        <v>939</v>
      </c>
    </row>
    <row r="197" s="2" customFormat="1">
      <c r="A197" s="40"/>
      <c r="B197" s="41"/>
      <c r="C197" s="42"/>
      <c r="D197" s="219" t="s">
        <v>135</v>
      </c>
      <c r="E197" s="42"/>
      <c r="F197" s="220" t="s">
        <v>938</v>
      </c>
      <c r="G197" s="42"/>
      <c r="H197" s="42"/>
      <c r="I197" s="221"/>
      <c r="J197" s="42"/>
      <c r="K197" s="42"/>
      <c r="L197" s="46"/>
      <c r="M197" s="222"/>
      <c r="N197" s="223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135</v>
      </c>
      <c r="AU197" s="19" t="s">
        <v>82</v>
      </c>
    </row>
    <row r="198" s="13" customFormat="1">
      <c r="A198" s="13"/>
      <c r="B198" s="226"/>
      <c r="C198" s="227"/>
      <c r="D198" s="219" t="s">
        <v>139</v>
      </c>
      <c r="E198" s="228" t="s">
        <v>19</v>
      </c>
      <c r="F198" s="229" t="s">
        <v>940</v>
      </c>
      <c r="G198" s="227"/>
      <c r="H198" s="230">
        <v>3.1760000000000002</v>
      </c>
      <c r="I198" s="231"/>
      <c r="J198" s="227"/>
      <c r="K198" s="227"/>
      <c r="L198" s="232"/>
      <c r="M198" s="233"/>
      <c r="N198" s="234"/>
      <c r="O198" s="234"/>
      <c r="P198" s="234"/>
      <c r="Q198" s="234"/>
      <c r="R198" s="234"/>
      <c r="S198" s="234"/>
      <c r="T198" s="235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6" t="s">
        <v>139</v>
      </c>
      <c r="AU198" s="236" t="s">
        <v>82</v>
      </c>
      <c r="AV198" s="13" t="s">
        <v>82</v>
      </c>
      <c r="AW198" s="13" t="s">
        <v>33</v>
      </c>
      <c r="AX198" s="13" t="s">
        <v>80</v>
      </c>
      <c r="AY198" s="236" t="s">
        <v>125</v>
      </c>
    </row>
    <row r="199" s="2" customFormat="1" ht="24.15" customHeight="1">
      <c r="A199" s="40"/>
      <c r="B199" s="41"/>
      <c r="C199" s="206" t="s">
        <v>299</v>
      </c>
      <c r="D199" s="206" t="s">
        <v>128</v>
      </c>
      <c r="E199" s="207" t="s">
        <v>941</v>
      </c>
      <c r="F199" s="208" t="s">
        <v>942</v>
      </c>
      <c r="G199" s="209" t="s">
        <v>310</v>
      </c>
      <c r="H199" s="210">
        <v>3.302</v>
      </c>
      <c r="I199" s="211"/>
      <c r="J199" s="212">
        <f>ROUND(I199*H199,2)</f>
        <v>0</v>
      </c>
      <c r="K199" s="208" t="s">
        <v>132</v>
      </c>
      <c r="L199" s="46"/>
      <c r="M199" s="213" t="s">
        <v>19</v>
      </c>
      <c r="N199" s="214" t="s">
        <v>43</v>
      </c>
      <c r="O199" s="86"/>
      <c r="P199" s="215">
        <f>O199*H199</f>
        <v>0</v>
      </c>
      <c r="Q199" s="215">
        <v>0</v>
      </c>
      <c r="R199" s="215">
        <f>Q199*H199</f>
        <v>0</v>
      </c>
      <c r="S199" s="215">
        <v>0</v>
      </c>
      <c r="T199" s="216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7" t="s">
        <v>240</v>
      </c>
      <c r="AT199" s="217" t="s">
        <v>128</v>
      </c>
      <c r="AU199" s="217" t="s">
        <v>82</v>
      </c>
      <c r="AY199" s="19" t="s">
        <v>125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9" t="s">
        <v>80</v>
      </c>
      <c r="BK199" s="218">
        <f>ROUND(I199*H199,2)</f>
        <v>0</v>
      </c>
      <c r="BL199" s="19" t="s">
        <v>240</v>
      </c>
      <c r="BM199" s="217" t="s">
        <v>943</v>
      </c>
    </row>
    <row r="200" s="2" customFormat="1">
      <c r="A200" s="40"/>
      <c r="B200" s="41"/>
      <c r="C200" s="42"/>
      <c r="D200" s="219" t="s">
        <v>135</v>
      </c>
      <c r="E200" s="42"/>
      <c r="F200" s="220" t="s">
        <v>944</v>
      </c>
      <c r="G200" s="42"/>
      <c r="H200" s="42"/>
      <c r="I200" s="221"/>
      <c r="J200" s="42"/>
      <c r="K200" s="42"/>
      <c r="L200" s="46"/>
      <c r="M200" s="222"/>
      <c r="N200" s="223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135</v>
      </c>
      <c r="AU200" s="19" t="s">
        <v>82</v>
      </c>
    </row>
    <row r="201" s="2" customFormat="1">
      <c r="A201" s="40"/>
      <c r="B201" s="41"/>
      <c r="C201" s="42"/>
      <c r="D201" s="224" t="s">
        <v>137</v>
      </c>
      <c r="E201" s="42"/>
      <c r="F201" s="225" t="s">
        <v>945</v>
      </c>
      <c r="G201" s="42"/>
      <c r="H201" s="42"/>
      <c r="I201" s="221"/>
      <c r="J201" s="42"/>
      <c r="K201" s="42"/>
      <c r="L201" s="46"/>
      <c r="M201" s="222"/>
      <c r="N201" s="223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9" t="s">
        <v>137</v>
      </c>
      <c r="AU201" s="19" t="s">
        <v>82</v>
      </c>
    </row>
    <row r="202" s="2" customFormat="1" ht="33" customHeight="1">
      <c r="A202" s="40"/>
      <c r="B202" s="41"/>
      <c r="C202" s="206" t="s">
        <v>307</v>
      </c>
      <c r="D202" s="206" t="s">
        <v>128</v>
      </c>
      <c r="E202" s="207" t="s">
        <v>483</v>
      </c>
      <c r="F202" s="208" t="s">
        <v>484</v>
      </c>
      <c r="G202" s="209" t="s">
        <v>310</v>
      </c>
      <c r="H202" s="210">
        <v>3.302</v>
      </c>
      <c r="I202" s="211"/>
      <c r="J202" s="212">
        <f>ROUND(I202*H202,2)</f>
        <v>0</v>
      </c>
      <c r="K202" s="208" t="s">
        <v>132</v>
      </c>
      <c r="L202" s="46"/>
      <c r="M202" s="213" t="s">
        <v>19</v>
      </c>
      <c r="N202" s="214" t="s">
        <v>43</v>
      </c>
      <c r="O202" s="86"/>
      <c r="P202" s="215">
        <f>O202*H202</f>
        <v>0</v>
      </c>
      <c r="Q202" s="215">
        <v>0</v>
      </c>
      <c r="R202" s="215">
        <f>Q202*H202</f>
        <v>0</v>
      </c>
      <c r="S202" s="215">
        <v>0</v>
      </c>
      <c r="T202" s="216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7" t="s">
        <v>240</v>
      </c>
      <c r="AT202" s="217" t="s">
        <v>128</v>
      </c>
      <c r="AU202" s="217" t="s">
        <v>82</v>
      </c>
      <c r="AY202" s="19" t="s">
        <v>125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9" t="s">
        <v>80</v>
      </c>
      <c r="BK202" s="218">
        <f>ROUND(I202*H202,2)</f>
        <v>0</v>
      </c>
      <c r="BL202" s="19" t="s">
        <v>240</v>
      </c>
      <c r="BM202" s="217" t="s">
        <v>946</v>
      </c>
    </row>
    <row r="203" s="2" customFormat="1">
      <c r="A203" s="40"/>
      <c r="B203" s="41"/>
      <c r="C203" s="42"/>
      <c r="D203" s="219" t="s">
        <v>135</v>
      </c>
      <c r="E203" s="42"/>
      <c r="F203" s="220" t="s">
        <v>486</v>
      </c>
      <c r="G203" s="42"/>
      <c r="H203" s="42"/>
      <c r="I203" s="221"/>
      <c r="J203" s="42"/>
      <c r="K203" s="42"/>
      <c r="L203" s="46"/>
      <c r="M203" s="222"/>
      <c r="N203" s="223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135</v>
      </c>
      <c r="AU203" s="19" t="s">
        <v>82</v>
      </c>
    </row>
    <row r="204" s="2" customFormat="1">
      <c r="A204" s="40"/>
      <c r="B204" s="41"/>
      <c r="C204" s="42"/>
      <c r="D204" s="224" t="s">
        <v>137</v>
      </c>
      <c r="E204" s="42"/>
      <c r="F204" s="225" t="s">
        <v>487</v>
      </c>
      <c r="G204" s="42"/>
      <c r="H204" s="42"/>
      <c r="I204" s="221"/>
      <c r="J204" s="42"/>
      <c r="K204" s="42"/>
      <c r="L204" s="46"/>
      <c r="M204" s="222"/>
      <c r="N204" s="223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137</v>
      </c>
      <c r="AU204" s="19" t="s">
        <v>82</v>
      </c>
    </row>
    <row r="205" s="12" customFormat="1" ht="22.8" customHeight="1">
      <c r="A205" s="12"/>
      <c r="B205" s="190"/>
      <c r="C205" s="191"/>
      <c r="D205" s="192" t="s">
        <v>71</v>
      </c>
      <c r="E205" s="204" t="s">
        <v>488</v>
      </c>
      <c r="F205" s="204" t="s">
        <v>489</v>
      </c>
      <c r="G205" s="191"/>
      <c r="H205" s="191"/>
      <c r="I205" s="194"/>
      <c r="J205" s="205">
        <f>BK205</f>
        <v>0</v>
      </c>
      <c r="K205" s="191"/>
      <c r="L205" s="196"/>
      <c r="M205" s="197"/>
      <c r="N205" s="198"/>
      <c r="O205" s="198"/>
      <c r="P205" s="199">
        <f>SUM(P206:P254)</f>
        <v>0</v>
      </c>
      <c r="Q205" s="198"/>
      <c r="R205" s="199">
        <f>SUM(R206:R254)</f>
        <v>0.149676</v>
      </c>
      <c r="S205" s="198"/>
      <c r="T205" s="200">
        <f>SUM(T206:T254)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01" t="s">
        <v>82</v>
      </c>
      <c r="AT205" s="202" t="s">
        <v>71</v>
      </c>
      <c r="AU205" s="202" t="s">
        <v>80</v>
      </c>
      <c r="AY205" s="201" t="s">
        <v>125</v>
      </c>
      <c r="BK205" s="203">
        <f>SUM(BK206:BK254)</f>
        <v>0</v>
      </c>
    </row>
    <row r="206" s="2" customFormat="1" ht="37.8" customHeight="1">
      <c r="A206" s="40"/>
      <c r="B206" s="41"/>
      <c r="C206" s="206" t="s">
        <v>314</v>
      </c>
      <c r="D206" s="206" t="s">
        <v>128</v>
      </c>
      <c r="E206" s="207" t="s">
        <v>947</v>
      </c>
      <c r="F206" s="208" t="s">
        <v>948</v>
      </c>
      <c r="G206" s="209" t="s">
        <v>150</v>
      </c>
      <c r="H206" s="210">
        <v>14.4</v>
      </c>
      <c r="I206" s="211"/>
      <c r="J206" s="212">
        <f>ROUND(I206*H206,2)</f>
        <v>0</v>
      </c>
      <c r="K206" s="208" t="s">
        <v>132</v>
      </c>
      <c r="L206" s="46"/>
      <c r="M206" s="213" t="s">
        <v>19</v>
      </c>
      <c r="N206" s="214" t="s">
        <v>43</v>
      </c>
      <c r="O206" s="86"/>
      <c r="P206" s="215">
        <f>O206*H206</f>
        <v>0</v>
      </c>
      <c r="Q206" s="215">
        <v>0.00085999999999999998</v>
      </c>
      <c r="R206" s="215">
        <f>Q206*H206</f>
        <v>0.012383999999999999</v>
      </c>
      <c r="S206" s="215">
        <v>0</v>
      </c>
      <c r="T206" s="216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17" t="s">
        <v>240</v>
      </c>
      <c r="AT206" s="217" t="s">
        <v>128</v>
      </c>
      <c r="AU206" s="217" t="s">
        <v>82</v>
      </c>
      <c r="AY206" s="19" t="s">
        <v>125</v>
      </c>
      <c r="BE206" s="218">
        <f>IF(N206="základní",J206,0)</f>
        <v>0</v>
      </c>
      <c r="BF206" s="218">
        <f>IF(N206="snížená",J206,0)</f>
        <v>0</v>
      </c>
      <c r="BG206" s="218">
        <f>IF(N206="zákl. přenesená",J206,0)</f>
        <v>0</v>
      </c>
      <c r="BH206" s="218">
        <f>IF(N206="sníž. přenesená",J206,0)</f>
        <v>0</v>
      </c>
      <c r="BI206" s="218">
        <f>IF(N206="nulová",J206,0)</f>
        <v>0</v>
      </c>
      <c r="BJ206" s="19" t="s">
        <v>80</v>
      </c>
      <c r="BK206" s="218">
        <f>ROUND(I206*H206,2)</f>
        <v>0</v>
      </c>
      <c r="BL206" s="19" t="s">
        <v>240</v>
      </c>
      <c r="BM206" s="217" t="s">
        <v>949</v>
      </c>
    </row>
    <row r="207" s="2" customFormat="1">
      <c r="A207" s="40"/>
      <c r="B207" s="41"/>
      <c r="C207" s="42"/>
      <c r="D207" s="219" t="s">
        <v>135</v>
      </c>
      <c r="E207" s="42"/>
      <c r="F207" s="220" t="s">
        <v>950</v>
      </c>
      <c r="G207" s="42"/>
      <c r="H207" s="42"/>
      <c r="I207" s="221"/>
      <c r="J207" s="42"/>
      <c r="K207" s="42"/>
      <c r="L207" s="46"/>
      <c r="M207" s="222"/>
      <c r="N207" s="223"/>
      <c r="O207" s="86"/>
      <c r="P207" s="86"/>
      <c r="Q207" s="86"/>
      <c r="R207" s="86"/>
      <c r="S207" s="86"/>
      <c r="T207" s="87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T207" s="19" t="s">
        <v>135</v>
      </c>
      <c r="AU207" s="19" t="s">
        <v>82</v>
      </c>
    </row>
    <row r="208" s="2" customFormat="1">
      <c r="A208" s="40"/>
      <c r="B208" s="41"/>
      <c r="C208" s="42"/>
      <c r="D208" s="224" t="s">
        <v>137</v>
      </c>
      <c r="E208" s="42"/>
      <c r="F208" s="225" t="s">
        <v>951</v>
      </c>
      <c r="G208" s="42"/>
      <c r="H208" s="42"/>
      <c r="I208" s="221"/>
      <c r="J208" s="42"/>
      <c r="K208" s="42"/>
      <c r="L208" s="46"/>
      <c r="M208" s="222"/>
      <c r="N208" s="223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137</v>
      </c>
      <c r="AU208" s="19" t="s">
        <v>82</v>
      </c>
    </row>
    <row r="209" s="13" customFormat="1">
      <c r="A209" s="13"/>
      <c r="B209" s="226"/>
      <c r="C209" s="227"/>
      <c r="D209" s="219" t="s">
        <v>139</v>
      </c>
      <c r="E209" s="228" t="s">
        <v>19</v>
      </c>
      <c r="F209" s="229" t="s">
        <v>952</v>
      </c>
      <c r="G209" s="227"/>
      <c r="H209" s="230">
        <v>14.4</v>
      </c>
      <c r="I209" s="231"/>
      <c r="J209" s="227"/>
      <c r="K209" s="227"/>
      <c r="L209" s="232"/>
      <c r="M209" s="233"/>
      <c r="N209" s="234"/>
      <c r="O209" s="234"/>
      <c r="P209" s="234"/>
      <c r="Q209" s="234"/>
      <c r="R209" s="234"/>
      <c r="S209" s="234"/>
      <c r="T209" s="235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6" t="s">
        <v>139</v>
      </c>
      <c r="AU209" s="236" t="s">
        <v>82</v>
      </c>
      <c r="AV209" s="13" t="s">
        <v>82</v>
      </c>
      <c r="AW209" s="13" t="s">
        <v>33</v>
      </c>
      <c r="AX209" s="13" t="s">
        <v>80</v>
      </c>
      <c r="AY209" s="236" t="s">
        <v>125</v>
      </c>
    </row>
    <row r="210" s="2" customFormat="1" ht="24.15" customHeight="1">
      <c r="A210" s="40"/>
      <c r="B210" s="41"/>
      <c r="C210" s="258" t="s">
        <v>320</v>
      </c>
      <c r="D210" s="258" t="s">
        <v>385</v>
      </c>
      <c r="E210" s="259" t="s">
        <v>953</v>
      </c>
      <c r="F210" s="260" t="s">
        <v>954</v>
      </c>
      <c r="G210" s="261" t="s">
        <v>150</v>
      </c>
      <c r="H210" s="262">
        <v>14.4</v>
      </c>
      <c r="I210" s="263"/>
      <c r="J210" s="264">
        <f>ROUND(I210*H210,2)</f>
        <v>0</v>
      </c>
      <c r="K210" s="260" t="s">
        <v>165</v>
      </c>
      <c r="L210" s="265"/>
      <c r="M210" s="266" t="s">
        <v>19</v>
      </c>
      <c r="N210" s="267" t="s">
        <v>43</v>
      </c>
      <c r="O210" s="86"/>
      <c r="P210" s="215">
        <f>O210*H210</f>
        <v>0</v>
      </c>
      <c r="Q210" s="215">
        <v>0.0037000000000000002</v>
      </c>
      <c r="R210" s="215">
        <f>Q210*H210</f>
        <v>0.053280000000000001</v>
      </c>
      <c r="S210" s="215">
        <v>0</v>
      </c>
      <c r="T210" s="216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7" t="s">
        <v>346</v>
      </c>
      <c r="AT210" s="217" t="s">
        <v>385</v>
      </c>
      <c r="AU210" s="217" t="s">
        <v>82</v>
      </c>
      <c r="AY210" s="19" t="s">
        <v>125</v>
      </c>
      <c r="BE210" s="218">
        <f>IF(N210="základní",J210,0)</f>
        <v>0</v>
      </c>
      <c r="BF210" s="218">
        <f>IF(N210="snížená",J210,0)</f>
        <v>0</v>
      </c>
      <c r="BG210" s="218">
        <f>IF(N210="zákl. přenesená",J210,0)</f>
        <v>0</v>
      </c>
      <c r="BH210" s="218">
        <f>IF(N210="sníž. přenesená",J210,0)</f>
        <v>0</v>
      </c>
      <c r="BI210" s="218">
        <f>IF(N210="nulová",J210,0)</f>
        <v>0</v>
      </c>
      <c r="BJ210" s="19" t="s">
        <v>80</v>
      </c>
      <c r="BK210" s="218">
        <f>ROUND(I210*H210,2)</f>
        <v>0</v>
      </c>
      <c r="BL210" s="19" t="s">
        <v>240</v>
      </c>
      <c r="BM210" s="217" t="s">
        <v>955</v>
      </c>
    </row>
    <row r="211" s="2" customFormat="1">
      <c r="A211" s="40"/>
      <c r="B211" s="41"/>
      <c r="C211" s="42"/>
      <c r="D211" s="219" t="s">
        <v>135</v>
      </c>
      <c r="E211" s="42"/>
      <c r="F211" s="220" t="s">
        <v>954</v>
      </c>
      <c r="G211" s="42"/>
      <c r="H211" s="42"/>
      <c r="I211" s="221"/>
      <c r="J211" s="42"/>
      <c r="K211" s="42"/>
      <c r="L211" s="46"/>
      <c r="M211" s="222"/>
      <c r="N211" s="223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135</v>
      </c>
      <c r="AU211" s="19" t="s">
        <v>82</v>
      </c>
    </row>
    <row r="212" s="2" customFormat="1" ht="16.5" customHeight="1">
      <c r="A212" s="40"/>
      <c r="B212" s="41"/>
      <c r="C212" s="258" t="s">
        <v>326</v>
      </c>
      <c r="D212" s="258" t="s">
        <v>385</v>
      </c>
      <c r="E212" s="259" t="s">
        <v>956</v>
      </c>
      <c r="F212" s="260" t="s">
        <v>957</v>
      </c>
      <c r="G212" s="261" t="s">
        <v>224</v>
      </c>
      <c r="H212" s="262">
        <v>24</v>
      </c>
      <c r="I212" s="263"/>
      <c r="J212" s="264">
        <f>ROUND(I212*H212,2)</f>
        <v>0</v>
      </c>
      <c r="K212" s="260" t="s">
        <v>165</v>
      </c>
      <c r="L212" s="265"/>
      <c r="M212" s="266" t="s">
        <v>19</v>
      </c>
      <c r="N212" s="267" t="s">
        <v>43</v>
      </c>
      <c r="O212" s="86"/>
      <c r="P212" s="215">
        <f>O212*H212</f>
        <v>0</v>
      </c>
      <c r="Q212" s="215">
        <v>0.00010000000000000001</v>
      </c>
      <c r="R212" s="215">
        <f>Q212*H212</f>
        <v>0.0024000000000000002</v>
      </c>
      <c r="S212" s="215">
        <v>0</v>
      </c>
      <c r="T212" s="216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7" t="s">
        <v>346</v>
      </c>
      <c r="AT212" s="217" t="s">
        <v>385</v>
      </c>
      <c r="AU212" s="217" t="s">
        <v>82</v>
      </c>
      <c r="AY212" s="19" t="s">
        <v>125</v>
      </c>
      <c r="BE212" s="218">
        <f>IF(N212="základní",J212,0)</f>
        <v>0</v>
      </c>
      <c r="BF212" s="218">
        <f>IF(N212="snížená",J212,0)</f>
        <v>0</v>
      </c>
      <c r="BG212" s="218">
        <f>IF(N212="zákl. přenesená",J212,0)</f>
        <v>0</v>
      </c>
      <c r="BH212" s="218">
        <f>IF(N212="sníž. přenesená",J212,0)</f>
        <v>0</v>
      </c>
      <c r="BI212" s="218">
        <f>IF(N212="nulová",J212,0)</f>
        <v>0</v>
      </c>
      <c r="BJ212" s="19" t="s">
        <v>80</v>
      </c>
      <c r="BK212" s="218">
        <f>ROUND(I212*H212,2)</f>
        <v>0</v>
      </c>
      <c r="BL212" s="19" t="s">
        <v>240</v>
      </c>
      <c r="BM212" s="217" t="s">
        <v>958</v>
      </c>
    </row>
    <row r="213" s="2" customFormat="1">
      <c r="A213" s="40"/>
      <c r="B213" s="41"/>
      <c r="C213" s="42"/>
      <c r="D213" s="219" t="s">
        <v>135</v>
      </c>
      <c r="E213" s="42"/>
      <c r="F213" s="220" t="s">
        <v>957</v>
      </c>
      <c r="G213" s="42"/>
      <c r="H213" s="42"/>
      <c r="I213" s="221"/>
      <c r="J213" s="42"/>
      <c r="K213" s="42"/>
      <c r="L213" s="46"/>
      <c r="M213" s="222"/>
      <c r="N213" s="223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9" t="s">
        <v>135</v>
      </c>
      <c r="AU213" s="19" t="s">
        <v>82</v>
      </c>
    </row>
    <row r="214" s="13" customFormat="1">
      <c r="A214" s="13"/>
      <c r="B214" s="226"/>
      <c r="C214" s="227"/>
      <c r="D214" s="219" t="s">
        <v>139</v>
      </c>
      <c r="E214" s="228" t="s">
        <v>19</v>
      </c>
      <c r="F214" s="229" t="s">
        <v>959</v>
      </c>
      <c r="G214" s="227"/>
      <c r="H214" s="230">
        <v>24</v>
      </c>
      <c r="I214" s="231"/>
      <c r="J214" s="227"/>
      <c r="K214" s="227"/>
      <c r="L214" s="232"/>
      <c r="M214" s="233"/>
      <c r="N214" s="234"/>
      <c r="O214" s="234"/>
      <c r="P214" s="234"/>
      <c r="Q214" s="234"/>
      <c r="R214" s="234"/>
      <c r="S214" s="234"/>
      <c r="T214" s="235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6" t="s">
        <v>139</v>
      </c>
      <c r="AU214" s="236" t="s">
        <v>82</v>
      </c>
      <c r="AV214" s="13" t="s">
        <v>82</v>
      </c>
      <c r="AW214" s="13" t="s">
        <v>33</v>
      </c>
      <c r="AX214" s="13" t="s">
        <v>80</v>
      </c>
      <c r="AY214" s="236" t="s">
        <v>125</v>
      </c>
    </row>
    <row r="215" s="2" customFormat="1" ht="33" customHeight="1">
      <c r="A215" s="40"/>
      <c r="B215" s="41"/>
      <c r="C215" s="206" t="s">
        <v>333</v>
      </c>
      <c r="D215" s="206" t="s">
        <v>128</v>
      </c>
      <c r="E215" s="207" t="s">
        <v>960</v>
      </c>
      <c r="F215" s="208" t="s">
        <v>961</v>
      </c>
      <c r="G215" s="209" t="s">
        <v>131</v>
      </c>
      <c r="H215" s="210">
        <v>11.67</v>
      </c>
      <c r="I215" s="211"/>
      <c r="J215" s="212">
        <f>ROUND(I215*H215,2)</f>
        <v>0</v>
      </c>
      <c r="K215" s="208" t="s">
        <v>132</v>
      </c>
      <c r="L215" s="46"/>
      <c r="M215" s="213" t="s">
        <v>19</v>
      </c>
      <c r="N215" s="214" t="s">
        <v>43</v>
      </c>
      <c r="O215" s="86"/>
      <c r="P215" s="215">
        <f>O215*H215</f>
        <v>0</v>
      </c>
      <c r="Q215" s="215">
        <v>1.0000000000000001E-05</v>
      </c>
      <c r="R215" s="215">
        <f>Q215*H215</f>
        <v>0.0001167</v>
      </c>
      <c r="S215" s="215">
        <v>0</v>
      </c>
      <c r="T215" s="216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17" t="s">
        <v>240</v>
      </c>
      <c r="AT215" s="217" t="s">
        <v>128</v>
      </c>
      <c r="AU215" s="217" t="s">
        <v>82</v>
      </c>
      <c r="AY215" s="19" t="s">
        <v>125</v>
      </c>
      <c r="BE215" s="218">
        <f>IF(N215="základní",J215,0)</f>
        <v>0</v>
      </c>
      <c r="BF215" s="218">
        <f>IF(N215="snížená",J215,0)</f>
        <v>0</v>
      </c>
      <c r="BG215" s="218">
        <f>IF(N215="zákl. přenesená",J215,0)</f>
        <v>0</v>
      </c>
      <c r="BH215" s="218">
        <f>IF(N215="sníž. přenesená",J215,0)</f>
        <v>0</v>
      </c>
      <c r="BI215" s="218">
        <f>IF(N215="nulová",J215,0)</f>
        <v>0</v>
      </c>
      <c r="BJ215" s="19" t="s">
        <v>80</v>
      </c>
      <c r="BK215" s="218">
        <f>ROUND(I215*H215,2)</f>
        <v>0</v>
      </c>
      <c r="BL215" s="19" t="s">
        <v>240</v>
      </c>
      <c r="BM215" s="217" t="s">
        <v>962</v>
      </c>
    </row>
    <row r="216" s="2" customFormat="1">
      <c r="A216" s="40"/>
      <c r="B216" s="41"/>
      <c r="C216" s="42"/>
      <c r="D216" s="219" t="s">
        <v>135</v>
      </c>
      <c r="E216" s="42"/>
      <c r="F216" s="220" t="s">
        <v>963</v>
      </c>
      <c r="G216" s="42"/>
      <c r="H216" s="42"/>
      <c r="I216" s="221"/>
      <c r="J216" s="42"/>
      <c r="K216" s="42"/>
      <c r="L216" s="46"/>
      <c r="M216" s="222"/>
      <c r="N216" s="223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135</v>
      </c>
      <c r="AU216" s="19" t="s">
        <v>82</v>
      </c>
    </row>
    <row r="217" s="2" customFormat="1">
      <c r="A217" s="40"/>
      <c r="B217" s="41"/>
      <c r="C217" s="42"/>
      <c r="D217" s="224" t="s">
        <v>137</v>
      </c>
      <c r="E217" s="42"/>
      <c r="F217" s="225" t="s">
        <v>964</v>
      </c>
      <c r="G217" s="42"/>
      <c r="H217" s="42"/>
      <c r="I217" s="221"/>
      <c r="J217" s="42"/>
      <c r="K217" s="42"/>
      <c r="L217" s="46"/>
      <c r="M217" s="222"/>
      <c r="N217" s="223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9" t="s">
        <v>137</v>
      </c>
      <c r="AU217" s="19" t="s">
        <v>82</v>
      </c>
    </row>
    <row r="218" s="15" customFormat="1">
      <c r="A218" s="15"/>
      <c r="B218" s="248"/>
      <c r="C218" s="249"/>
      <c r="D218" s="219" t="s">
        <v>139</v>
      </c>
      <c r="E218" s="250" t="s">
        <v>19</v>
      </c>
      <c r="F218" s="251" t="s">
        <v>965</v>
      </c>
      <c r="G218" s="249"/>
      <c r="H218" s="250" t="s">
        <v>19</v>
      </c>
      <c r="I218" s="252"/>
      <c r="J218" s="249"/>
      <c r="K218" s="249"/>
      <c r="L218" s="253"/>
      <c r="M218" s="254"/>
      <c r="N218" s="255"/>
      <c r="O218" s="255"/>
      <c r="P218" s="255"/>
      <c r="Q218" s="255"/>
      <c r="R218" s="255"/>
      <c r="S218" s="255"/>
      <c r="T218" s="256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57" t="s">
        <v>139</v>
      </c>
      <c r="AU218" s="257" t="s">
        <v>82</v>
      </c>
      <c r="AV218" s="15" t="s">
        <v>80</v>
      </c>
      <c r="AW218" s="15" t="s">
        <v>33</v>
      </c>
      <c r="AX218" s="15" t="s">
        <v>72</v>
      </c>
      <c r="AY218" s="257" t="s">
        <v>125</v>
      </c>
    </row>
    <row r="219" s="13" customFormat="1">
      <c r="A219" s="13"/>
      <c r="B219" s="226"/>
      <c r="C219" s="227"/>
      <c r="D219" s="219" t="s">
        <v>139</v>
      </c>
      <c r="E219" s="228" t="s">
        <v>19</v>
      </c>
      <c r="F219" s="229" t="s">
        <v>966</v>
      </c>
      <c r="G219" s="227"/>
      <c r="H219" s="230">
        <v>9.8399999999999999</v>
      </c>
      <c r="I219" s="231"/>
      <c r="J219" s="227"/>
      <c r="K219" s="227"/>
      <c r="L219" s="232"/>
      <c r="M219" s="233"/>
      <c r="N219" s="234"/>
      <c r="O219" s="234"/>
      <c r="P219" s="234"/>
      <c r="Q219" s="234"/>
      <c r="R219" s="234"/>
      <c r="S219" s="234"/>
      <c r="T219" s="235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6" t="s">
        <v>139</v>
      </c>
      <c r="AU219" s="236" t="s">
        <v>82</v>
      </c>
      <c r="AV219" s="13" t="s">
        <v>82</v>
      </c>
      <c r="AW219" s="13" t="s">
        <v>33</v>
      </c>
      <c r="AX219" s="13" t="s">
        <v>72</v>
      </c>
      <c r="AY219" s="236" t="s">
        <v>125</v>
      </c>
    </row>
    <row r="220" s="13" customFormat="1">
      <c r="A220" s="13"/>
      <c r="B220" s="226"/>
      <c r="C220" s="227"/>
      <c r="D220" s="219" t="s">
        <v>139</v>
      </c>
      <c r="E220" s="228" t="s">
        <v>19</v>
      </c>
      <c r="F220" s="229" t="s">
        <v>967</v>
      </c>
      <c r="G220" s="227"/>
      <c r="H220" s="230">
        <v>1.8300000000000001</v>
      </c>
      <c r="I220" s="231"/>
      <c r="J220" s="227"/>
      <c r="K220" s="227"/>
      <c r="L220" s="232"/>
      <c r="M220" s="233"/>
      <c r="N220" s="234"/>
      <c r="O220" s="234"/>
      <c r="P220" s="234"/>
      <c r="Q220" s="234"/>
      <c r="R220" s="234"/>
      <c r="S220" s="234"/>
      <c r="T220" s="235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6" t="s">
        <v>139</v>
      </c>
      <c r="AU220" s="236" t="s">
        <v>82</v>
      </c>
      <c r="AV220" s="13" t="s">
        <v>82</v>
      </c>
      <c r="AW220" s="13" t="s">
        <v>33</v>
      </c>
      <c r="AX220" s="13" t="s">
        <v>72</v>
      </c>
      <c r="AY220" s="236" t="s">
        <v>125</v>
      </c>
    </row>
    <row r="221" s="14" customFormat="1">
      <c r="A221" s="14"/>
      <c r="B221" s="237"/>
      <c r="C221" s="238"/>
      <c r="D221" s="219" t="s">
        <v>139</v>
      </c>
      <c r="E221" s="239" t="s">
        <v>19</v>
      </c>
      <c r="F221" s="240" t="s">
        <v>155</v>
      </c>
      <c r="G221" s="238"/>
      <c r="H221" s="241">
        <v>11.67</v>
      </c>
      <c r="I221" s="242"/>
      <c r="J221" s="238"/>
      <c r="K221" s="238"/>
      <c r="L221" s="243"/>
      <c r="M221" s="244"/>
      <c r="N221" s="245"/>
      <c r="O221" s="245"/>
      <c r="P221" s="245"/>
      <c r="Q221" s="245"/>
      <c r="R221" s="245"/>
      <c r="S221" s="245"/>
      <c r="T221" s="246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7" t="s">
        <v>139</v>
      </c>
      <c r="AU221" s="247" t="s">
        <v>82</v>
      </c>
      <c r="AV221" s="14" t="s">
        <v>133</v>
      </c>
      <c r="AW221" s="14" t="s">
        <v>33</v>
      </c>
      <c r="AX221" s="14" t="s">
        <v>80</v>
      </c>
      <c r="AY221" s="247" t="s">
        <v>125</v>
      </c>
    </row>
    <row r="222" s="2" customFormat="1" ht="16.5" customHeight="1">
      <c r="A222" s="40"/>
      <c r="B222" s="41"/>
      <c r="C222" s="258" t="s">
        <v>339</v>
      </c>
      <c r="D222" s="258" t="s">
        <v>385</v>
      </c>
      <c r="E222" s="259" t="s">
        <v>968</v>
      </c>
      <c r="F222" s="260" t="s">
        <v>969</v>
      </c>
      <c r="G222" s="261" t="s">
        <v>970</v>
      </c>
      <c r="H222" s="262">
        <v>26.100000000000001</v>
      </c>
      <c r="I222" s="263"/>
      <c r="J222" s="264">
        <f>ROUND(I222*H222,2)</f>
        <v>0</v>
      </c>
      <c r="K222" s="260" t="s">
        <v>165</v>
      </c>
      <c r="L222" s="265"/>
      <c r="M222" s="266" t="s">
        <v>19</v>
      </c>
      <c r="N222" s="267" t="s">
        <v>43</v>
      </c>
      <c r="O222" s="86"/>
      <c r="P222" s="215">
        <f>O222*H222</f>
        <v>0</v>
      </c>
      <c r="Q222" s="215">
        <v>0.001</v>
      </c>
      <c r="R222" s="215">
        <f>Q222*H222</f>
        <v>0.026100000000000002</v>
      </c>
      <c r="S222" s="215">
        <v>0</v>
      </c>
      <c r="T222" s="216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7" t="s">
        <v>346</v>
      </c>
      <c r="AT222" s="217" t="s">
        <v>385</v>
      </c>
      <c r="AU222" s="217" t="s">
        <v>82</v>
      </c>
      <c r="AY222" s="19" t="s">
        <v>125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9" t="s">
        <v>80</v>
      </c>
      <c r="BK222" s="218">
        <f>ROUND(I222*H222,2)</f>
        <v>0</v>
      </c>
      <c r="BL222" s="19" t="s">
        <v>240</v>
      </c>
      <c r="BM222" s="217" t="s">
        <v>971</v>
      </c>
    </row>
    <row r="223" s="2" customFormat="1">
      <c r="A223" s="40"/>
      <c r="B223" s="41"/>
      <c r="C223" s="42"/>
      <c r="D223" s="219" t="s">
        <v>135</v>
      </c>
      <c r="E223" s="42"/>
      <c r="F223" s="220" t="s">
        <v>969</v>
      </c>
      <c r="G223" s="42"/>
      <c r="H223" s="42"/>
      <c r="I223" s="221"/>
      <c r="J223" s="42"/>
      <c r="K223" s="42"/>
      <c r="L223" s="46"/>
      <c r="M223" s="222"/>
      <c r="N223" s="223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135</v>
      </c>
      <c r="AU223" s="19" t="s">
        <v>82</v>
      </c>
    </row>
    <row r="224" s="13" customFormat="1">
      <c r="A224" s="13"/>
      <c r="B224" s="226"/>
      <c r="C224" s="227"/>
      <c r="D224" s="219" t="s">
        <v>139</v>
      </c>
      <c r="E224" s="228" t="s">
        <v>19</v>
      </c>
      <c r="F224" s="229" t="s">
        <v>972</v>
      </c>
      <c r="G224" s="227"/>
      <c r="H224" s="230">
        <v>26.100000000000001</v>
      </c>
      <c r="I224" s="231"/>
      <c r="J224" s="227"/>
      <c r="K224" s="227"/>
      <c r="L224" s="232"/>
      <c r="M224" s="233"/>
      <c r="N224" s="234"/>
      <c r="O224" s="234"/>
      <c r="P224" s="234"/>
      <c r="Q224" s="234"/>
      <c r="R224" s="234"/>
      <c r="S224" s="234"/>
      <c r="T224" s="235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6" t="s">
        <v>139</v>
      </c>
      <c r="AU224" s="236" t="s">
        <v>82</v>
      </c>
      <c r="AV224" s="13" t="s">
        <v>82</v>
      </c>
      <c r="AW224" s="13" t="s">
        <v>33</v>
      </c>
      <c r="AX224" s="13" t="s">
        <v>80</v>
      </c>
      <c r="AY224" s="236" t="s">
        <v>125</v>
      </c>
    </row>
    <row r="225" s="2" customFormat="1" ht="24.15" customHeight="1">
      <c r="A225" s="40"/>
      <c r="B225" s="41"/>
      <c r="C225" s="206" t="s">
        <v>346</v>
      </c>
      <c r="D225" s="206" t="s">
        <v>128</v>
      </c>
      <c r="E225" s="207" t="s">
        <v>973</v>
      </c>
      <c r="F225" s="208" t="s">
        <v>974</v>
      </c>
      <c r="G225" s="209" t="s">
        <v>150</v>
      </c>
      <c r="H225" s="210">
        <v>32.560000000000002</v>
      </c>
      <c r="I225" s="211"/>
      <c r="J225" s="212">
        <f>ROUND(I225*H225,2)</f>
        <v>0</v>
      </c>
      <c r="K225" s="208" t="s">
        <v>132</v>
      </c>
      <c r="L225" s="46"/>
      <c r="M225" s="213" t="s">
        <v>19</v>
      </c>
      <c r="N225" s="214" t="s">
        <v>43</v>
      </c>
      <c r="O225" s="86"/>
      <c r="P225" s="215">
        <f>O225*H225</f>
        <v>0</v>
      </c>
      <c r="Q225" s="215">
        <v>0</v>
      </c>
      <c r="R225" s="215">
        <f>Q225*H225</f>
        <v>0</v>
      </c>
      <c r="S225" s="215">
        <v>0</v>
      </c>
      <c r="T225" s="216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17" t="s">
        <v>240</v>
      </c>
      <c r="AT225" s="217" t="s">
        <v>128</v>
      </c>
      <c r="AU225" s="217" t="s">
        <v>82</v>
      </c>
      <c r="AY225" s="19" t="s">
        <v>125</v>
      </c>
      <c r="BE225" s="218">
        <f>IF(N225="základní",J225,0)</f>
        <v>0</v>
      </c>
      <c r="BF225" s="218">
        <f>IF(N225="snížená",J225,0)</f>
        <v>0</v>
      </c>
      <c r="BG225" s="218">
        <f>IF(N225="zákl. přenesená",J225,0)</f>
        <v>0</v>
      </c>
      <c r="BH225" s="218">
        <f>IF(N225="sníž. přenesená",J225,0)</f>
        <v>0</v>
      </c>
      <c r="BI225" s="218">
        <f>IF(N225="nulová",J225,0)</f>
        <v>0</v>
      </c>
      <c r="BJ225" s="19" t="s">
        <v>80</v>
      </c>
      <c r="BK225" s="218">
        <f>ROUND(I225*H225,2)</f>
        <v>0</v>
      </c>
      <c r="BL225" s="19" t="s">
        <v>240</v>
      </c>
      <c r="BM225" s="217" t="s">
        <v>975</v>
      </c>
    </row>
    <row r="226" s="2" customFormat="1">
      <c r="A226" s="40"/>
      <c r="B226" s="41"/>
      <c r="C226" s="42"/>
      <c r="D226" s="219" t="s">
        <v>135</v>
      </c>
      <c r="E226" s="42"/>
      <c r="F226" s="220" t="s">
        <v>976</v>
      </c>
      <c r="G226" s="42"/>
      <c r="H226" s="42"/>
      <c r="I226" s="221"/>
      <c r="J226" s="42"/>
      <c r="K226" s="42"/>
      <c r="L226" s="46"/>
      <c r="M226" s="222"/>
      <c r="N226" s="223"/>
      <c r="O226" s="86"/>
      <c r="P226" s="86"/>
      <c r="Q226" s="86"/>
      <c r="R226" s="86"/>
      <c r="S226" s="86"/>
      <c r="T226" s="87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9" t="s">
        <v>135</v>
      </c>
      <c r="AU226" s="19" t="s">
        <v>82</v>
      </c>
    </row>
    <row r="227" s="2" customFormat="1">
      <c r="A227" s="40"/>
      <c r="B227" s="41"/>
      <c r="C227" s="42"/>
      <c r="D227" s="224" t="s">
        <v>137</v>
      </c>
      <c r="E227" s="42"/>
      <c r="F227" s="225" t="s">
        <v>977</v>
      </c>
      <c r="G227" s="42"/>
      <c r="H227" s="42"/>
      <c r="I227" s="221"/>
      <c r="J227" s="42"/>
      <c r="K227" s="42"/>
      <c r="L227" s="46"/>
      <c r="M227" s="222"/>
      <c r="N227" s="223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137</v>
      </c>
      <c r="AU227" s="19" t="s">
        <v>82</v>
      </c>
    </row>
    <row r="228" s="13" customFormat="1">
      <c r="A228" s="13"/>
      <c r="B228" s="226"/>
      <c r="C228" s="227"/>
      <c r="D228" s="219" t="s">
        <v>139</v>
      </c>
      <c r="E228" s="228" t="s">
        <v>19</v>
      </c>
      <c r="F228" s="229" t="s">
        <v>978</v>
      </c>
      <c r="G228" s="227"/>
      <c r="H228" s="230">
        <v>32.560000000000002</v>
      </c>
      <c r="I228" s="231"/>
      <c r="J228" s="227"/>
      <c r="K228" s="227"/>
      <c r="L228" s="232"/>
      <c r="M228" s="233"/>
      <c r="N228" s="234"/>
      <c r="O228" s="234"/>
      <c r="P228" s="234"/>
      <c r="Q228" s="234"/>
      <c r="R228" s="234"/>
      <c r="S228" s="234"/>
      <c r="T228" s="235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6" t="s">
        <v>139</v>
      </c>
      <c r="AU228" s="236" t="s">
        <v>82</v>
      </c>
      <c r="AV228" s="13" t="s">
        <v>82</v>
      </c>
      <c r="AW228" s="13" t="s">
        <v>33</v>
      </c>
      <c r="AX228" s="13" t="s">
        <v>80</v>
      </c>
      <c r="AY228" s="236" t="s">
        <v>125</v>
      </c>
    </row>
    <row r="229" s="2" customFormat="1" ht="16.5" customHeight="1">
      <c r="A229" s="40"/>
      <c r="B229" s="41"/>
      <c r="C229" s="258" t="s">
        <v>350</v>
      </c>
      <c r="D229" s="258" t="s">
        <v>385</v>
      </c>
      <c r="E229" s="259" t="s">
        <v>979</v>
      </c>
      <c r="F229" s="260" t="s">
        <v>980</v>
      </c>
      <c r="G229" s="261" t="s">
        <v>224</v>
      </c>
      <c r="H229" s="262">
        <v>11</v>
      </c>
      <c r="I229" s="263"/>
      <c r="J229" s="264">
        <f>ROUND(I229*H229,2)</f>
        <v>0</v>
      </c>
      <c r="K229" s="260" t="s">
        <v>165</v>
      </c>
      <c r="L229" s="265"/>
      <c r="M229" s="266" t="s">
        <v>19</v>
      </c>
      <c r="N229" s="267" t="s">
        <v>43</v>
      </c>
      <c r="O229" s="86"/>
      <c r="P229" s="215">
        <f>O229*H229</f>
        <v>0</v>
      </c>
      <c r="Q229" s="215">
        <v>0.0020999999999999999</v>
      </c>
      <c r="R229" s="215">
        <f>Q229*H229</f>
        <v>0.023099999999999999</v>
      </c>
      <c r="S229" s="215">
        <v>0</v>
      </c>
      <c r="T229" s="216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17" t="s">
        <v>346</v>
      </c>
      <c r="AT229" s="217" t="s">
        <v>385</v>
      </c>
      <c r="AU229" s="217" t="s">
        <v>82</v>
      </c>
      <c r="AY229" s="19" t="s">
        <v>125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9" t="s">
        <v>80</v>
      </c>
      <c r="BK229" s="218">
        <f>ROUND(I229*H229,2)</f>
        <v>0</v>
      </c>
      <c r="BL229" s="19" t="s">
        <v>240</v>
      </c>
      <c r="BM229" s="217" t="s">
        <v>981</v>
      </c>
    </row>
    <row r="230" s="2" customFormat="1">
      <c r="A230" s="40"/>
      <c r="B230" s="41"/>
      <c r="C230" s="42"/>
      <c r="D230" s="219" t="s">
        <v>135</v>
      </c>
      <c r="E230" s="42"/>
      <c r="F230" s="220" t="s">
        <v>980</v>
      </c>
      <c r="G230" s="42"/>
      <c r="H230" s="42"/>
      <c r="I230" s="221"/>
      <c r="J230" s="42"/>
      <c r="K230" s="42"/>
      <c r="L230" s="46"/>
      <c r="M230" s="222"/>
      <c r="N230" s="223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135</v>
      </c>
      <c r="AU230" s="19" t="s">
        <v>82</v>
      </c>
    </row>
    <row r="231" s="2" customFormat="1" ht="16.5" customHeight="1">
      <c r="A231" s="40"/>
      <c r="B231" s="41"/>
      <c r="C231" s="206" t="s">
        <v>359</v>
      </c>
      <c r="D231" s="206" t="s">
        <v>128</v>
      </c>
      <c r="E231" s="207" t="s">
        <v>982</v>
      </c>
      <c r="F231" s="208" t="s">
        <v>983</v>
      </c>
      <c r="G231" s="209" t="s">
        <v>224</v>
      </c>
      <c r="H231" s="210">
        <v>11</v>
      </c>
      <c r="I231" s="211"/>
      <c r="J231" s="212">
        <f>ROUND(I231*H231,2)</f>
        <v>0</v>
      </c>
      <c r="K231" s="208" t="s">
        <v>165</v>
      </c>
      <c r="L231" s="46"/>
      <c r="M231" s="213" t="s">
        <v>19</v>
      </c>
      <c r="N231" s="214" t="s">
        <v>43</v>
      </c>
      <c r="O231" s="86"/>
      <c r="P231" s="215">
        <f>O231*H231</f>
        <v>0</v>
      </c>
      <c r="Q231" s="215">
        <v>0</v>
      </c>
      <c r="R231" s="215">
        <f>Q231*H231</f>
        <v>0</v>
      </c>
      <c r="S231" s="215">
        <v>0</v>
      </c>
      <c r="T231" s="216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17" t="s">
        <v>240</v>
      </c>
      <c r="AT231" s="217" t="s">
        <v>128</v>
      </c>
      <c r="AU231" s="217" t="s">
        <v>82</v>
      </c>
      <c r="AY231" s="19" t="s">
        <v>125</v>
      </c>
      <c r="BE231" s="218">
        <f>IF(N231="základní",J231,0)</f>
        <v>0</v>
      </c>
      <c r="BF231" s="218">
        <f>IF(N231="snížená",J231,0)</f>
        <v>0</v>
      </c>
      <c r="BG231" s="218">
        <f>IF(N231="zákl. přenesená",J231,0)</f>
        <v>0</v>
      </c>
      <c r="BH231" s="218">
        <f>IF(N231="sníž. přenesená",J231,0)</f>
        <v>0</v>
      </c>
      <c r="BI231" s="218">
        <f>IF(N231="nulová",J231,0)</f>
        <v>0</v>
      </c>
      <c r="BJ231" s="19" t="s">
        <v>80</v>
      </c>
      <c r="BK231" s="218">
        <f>ROUND(I231*H231,2)</f>
        <v>0</v>
      </c>
      <c r="BL231" s="19" t="s">
        <v>240</v>
      </c>
      <c r="BM231" s="217" t="s">
        <v>984</v>
      </c>
    </row>
    <row r="232" s="2" customFormat="1">
      <c r="A232" s="40"/>
      <c r="B232" s="41"/>
      <c r="C232" s="42"/>
      <c r="D232" s="219" t="s">
        <v>135</v>
      </c>
      <c r="E232" s="42"/>
      <c r="F232" s="220" t="s">
        <v>985</v>
      </c>
      <c r="G232" s="42"/>
      <c r="H232" s="42"/>
      <c r="I232" s="221"/>
      <c r="J232" s="42"/>
      <c r="K232" s="42"/>
      <c r="L232" s="46"/>
      <c r="M232" s="222"/>
      <c r="N232" s="223"/>
      <c r="O232" s="86"/>
      <c r="P232" s="86"/>
      <c r="Q232" s="86"/>
      <c r="R232" s="86"/>
      <c r="S232" s="86"/>
      <c r="T232" s="87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T232" s="19" t="s">
        <v>135</v>
      </c>
      <c r="AU232" s="19" t="s">
        <v>82</v>
      </c>
    </row>
    <row r="233" s="2" customFormat="1" ht="16.5" customHeight="1">
      <c r="A233" s="40"/>
      <c r="B233" s="41"/>
      <c r="C233" s="258" t="s">
        <v>369</v>
      </c>
      <c r="D233" s="258" t="s">
        <v>385</v>
      </c>
      <c r="E233" s="259" t="s">
        <v>986</v>
      </c>
      <c r="F233" s="260" t="s">
        <v>987</v>
      </c>
      <c r="G233" s="261" t="s">
        <v>224</v>
      </c>
      <c r="H233" s="262">
        <v>11</v>
      </c>
      <c r="I233" s="263"/>
      <c r="J233" s="264">
        <f>ROUND(I233*H233,2)</f>
        <v>0</v>
      </c>
      <c r="K233" s="260" t="s">
        <v>165</v>
      </c>
      <c r="L233" s="265"/>
      <c r="M233" s="266" t="s">
        <v>19</v>
      </c>
      <c r="N233" s="267" t="s">
        <v>43</v>
      </c>
      <c r="O233" s="86"/>
      <c r="P233" s="215">
        <f>O233*H233</f>
        <v>0</v>
      </c>
      <c r="Q233" s="215">
        <v>0.001</v>
      </c>
      <c r="R233" s="215">
        <f>Q233*H233</f>
        <v>0.010999999999999999</v>
      </c>
      <c r="S233" s="215">
        <v>0</v>
      </c>
      <c r="T233" s="216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7" t="s">
        <v>346</v>
      </c>
      <c r="AT233" s="217" t="s">
        <v>385</v>
      </c>
      <c r="AU233" s="217" t="s">
        <v>82</v>
      </c>
      <c r="AY233" s="19" t="s">
        <v>125</v>
      </c>
      <c r="BE233" s="218">
        <f>IF(N233="základní",J233,0)</f>
        <v>0</v>
      </c>
      <c r="BF233" s="218">
        <f>IF(N233="snížená",J233,0)</f>
        <v>0</v>
      </c>
      <c r="BG233" s="218">
        <f>IF(N233="zákl. přenesená",J233,0)</f>
        <v>0</v>
      </c>
      <c r="BH233" s="218">
        <f>IF(N233="sníž. přenesená",J233,0)</f>
        <v>0</v>
      </c>
      <c r="BI233" s="218">
        <f>IF(N233="nulová",J233,0)</f>
        <v>0</v>
      </c>
      <c r="BJ233" s="19" t="s">
        <v>80</v>
      </c>
      <c r="BK233" s="218">
        <f>ROUND(I233*H233,2)</f>
        <v>0</v>
      </c>
      <c r="BL233" s="19" t="s">
        <v>240</v>
      </c>
      <c r="BM233" s="217" t="s">
        <v>988</v>
      </c>
    </row>
    <row r="234" s="2" customFormat="1">
      <c r="A234" s="40"/>
      <c r="B234" s="41"/>
      <c r="C234" s="42"/>
      <c r="D234" s="219" t="s">
        <v>135</v>
      </c>
      <c r="E234" s="42"/>
      <c r="F234" s="220" t="s">
        <v>987</v>
      </c>
      <c r="G234" s="42"/>
      <c r="H234" s="42"/>
      <c r="I234" s="221"/>
      <c r="J234" s="42"/>
      <c r="K234" s="42"/>
      <c r="L234" s="46"/>
      <c r="M234" s="222"/>
      <c r="N234" s="223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135</v>
      </c>
      <c r="AU234" s="19" t="s">
        <v>82</v>
      </c>
    </row>
    <row r="235" s="2" customFormat="1" ht="24.15" customHeight="1">
      <c r="A235" s="40"/>
      <c r="B235" s="41"/>
      <c r="C235" s="206" t="s">
        <v>375</v>
      </c>
      <c r="D235" s="206" t="s">
        <v>128</v>
      </c>
      <c r="E235" s="207" t="s">
        <v>511</v>
      </c>
      <c r="F235" s="208" t="s">
        <v>512</v>
      </c>
      <c r="G235" s="209" t="s">
        <v>150</v>
      </c>
      <c r="H235" s="210">
        <v>163.81</v>
      </c>
      <c r="I235" s="211"/>
      <c r="J235" s="212">
        <f>ROUND(I235*H235,2)</f>
        <v>0</v>
      </c>
      <c r="K235" s="208" t="s">
        <v>132</v>
      </c>
      <c r="L235" s="46"/>
      <c r="M235" s="213" t="s">
        <v>19</v>
      </c>
      <c r="N235" s="214" t="s">
        <v>43</v>
      </c>
      <c r="O235" s="86"/>
      <c r="P235" s="215">
        <f>O235*H235</f>
        <v>0</v>
      </c>
      <c r="Q235" s="215">
        <v>6.0000000000000002E-05</v>
      </c>
      <c r="R235" s="215">
        <f>Q235*H235</f>
        <v>0.0098285999999999998</v>
      </c>
      <c r="S235" s="215">
        <v>0</v>
      </c>
      <c r="T235" s="216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17" t="s">
        <v>240</v>
      </c>
      <c r="AT235" s="217" t="s">
        <v>128</v>
      </c>
      <c r="AU235" s="217" t="s">
        <v>82</v>
      </c>
      <c r="AY235" s="19" t="s">
        <v>125</v>
      </c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9" t="s">
        <v>80</v>
      </c>
      <c r="BK235" s="218">
        <f>ROUND(I235*H235,2)</f>
        <v>0</v>
      </c>
      <c r="BL235" s="19" t="s">
        <v>240</v>
      </c>
      <c r="BM235" s="217" t="s">
        <v>989</v>
      </c>
    </row>
    <row r="236" s="2" customFormat="1">
      <c r="A236" s="40"/>
      <c r="B236" s="41"/>
      <c r="C236" s="42"/>
      <c r="D236" s="219" t="s">
        <v>135</v>
      </c>
      <c r="E236" s="42"/>
      <c r="F236" s="220" t="s">
        <v>514</v>
      </c>
      <c r="G236" s="42"/>
      <c r="H236" s="42"/>
      <c r="I236" s="221"/>
      <c r="J236" s="42"/>
      <c r="K236" s="42"/>
      <c r="L236" s="46"/>
      <c r="M236" s="222"/>
      <c r="N236" s="223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135</v>
      </c>
      <c r="AU236" s="19" t="s">
        <v>82</v>
      </c>
    </row>
    <row r="237" s="2" customFormat="1">
      <c r="A237" s="40"/>
      <c r="B237" s="41"/>
      <c r="C237" s="42"/>
      <c r="D237" s="224" t="s">
        <v>137</v>
      </c>
      <c r="E237" s="42"/>
      <c r="F237" s="225" t="s">
        <v>515</v>
      </c>
      <c r="G237" s="42"/>
      <c r="H237" s="42"/>
      <c r="I237" s="221"/>
      <c r="J237" s="42"/>
      <c r="K237" s="42"/>
      <c r="L237" s="46"/>
      <c r="M237" s="222"/>
      <c r="N237" s="223"/>
      <c r="O237" s="86"/>
      <c r="P237" s="86"/>
      <c r="Q237" s="86"/>
      <c r="R237" s="86"/>
      <c r="S237" s="86"/>
      <c r="T237" s="87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9" t="s">
        <v>137</v>
      </c>
      <c r="AU237" s="19" t="s">
        <v>82</v>
      </c>
    </row>
    <row r="238" s="13" customFormat="1">
      <c r="A238" s="13"/>
      <c r="B238" s="226"/>
      <c r="C238" s="227"/>
      <c r="D238" s="219" t="s">
        <v>139</v>
      </c>
      <c r="E238" s="228" t="s">
        <v>19</v>
      </c>
      <c r="F238" s="229" t="s">
        <v>990</v>
      </c>
      <c r="G238" s="227"/>
      <c r="H238" s="230">
        <v>53</v>
      </c>
      <c r="I238" s="231"/>
      <c r="J238" s="227"/>
      <c r="K238" s="227"/>
      <c r="L238" s="232"/>
      <c r="M238" s="233"/>
      <c r="N238" s="234"/>
      <c r="O238" s="234"/>
      <c r="P238" s="234"/>
      <c r="Q238" s="234"/>
      <c r="R238" s="234"/>
      <c r="S238" s="234"/>
      <c r="T238" s="235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6" t="s">
        <v>139</v>
      </c>
      <c r="AU238" s="236" t="s">
        <v>82</v>
      </c>
      <c r="AV238" s="13" t="s">
        <v>82</v>
      </c>
      <c r="AW238" s="13" t="s">
        <v>33</v>
      </c>
      <c r="AX238" s="13" t="s">
        <v>72</v>
      </c>
      <c r="AY238" s="236" t="s">
        <v>125</v>
      </c>
    </row>
    <row r="239" s="13" customFormat="1">
      <c r="A239" s="13"/>
      <c r="B239" s="226"/>
      <c r="C239" s="227"/>
      <c r="D239" s="219" t="s">
        <v>139</v>
      </c>
      <c r="E239" s="228" t="s">
        <v>19</v>
      </c>
      <c r="F239" s="229" t="s">
        <v>991</v>
      </c>
      <c r="G239" s="227"/>
      <c r="H239" s="230">
        <v>13.85</v>
      </c>
      <c r="I239" s="231"/>
      <c r="J239" s="227"/>
      <c r="K239" s="227"/>
      <c r="L239" s="232"/>
      <c r="M239" s="233"/>
      <c r="N239" s="234"/>
      <c r="O239" s="234"/>
      <c r="P239" s="234"/>
      <c r="Q239" s="234"/>
      <c r="R239" s="234"/>
      <c r="S239" s="234"/>
      <c r="T239" s="235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6" t="s">
        <v>139</v>
      </c>
      <c r="AU239" s="236" t="s">
        <v>82</v>
      </c>
      <c r="AV239" s="13" t="s">
        <v>82</v>
      </c>
      <c r="AW239" s="13" t="s">
        <v>33</v>
      </c>
      <c r="AX239" s="13" t="s">
        <v>72</v>
      </c>
      <c r="AY239" s="236" t="s">
        <v>125</v>
      </c>
    </row>
    <row r="240" s="13" customFormat="1">
      <c r="A240" s="13"/>
      <c r="B240" s="226"/>
      <c r="C240" s="227"/>
      <c r="D240" s="219" t="s">
        <v>139</v>
      </c>
      <c r="E240" s="228" t="s">
        <v>19</v>
      </c>
      <c r="F240" s="229" t="s">
        <v>992</v>
      </c>
      <c r="G240" s="227"/>
      <c r="H240" s="230">
        <v>96.959999999999994</v>
      </c>
      <c r="I240" s="231"/>
      <c r="J240" s="227"/>
      <c r="K240" s="227"/>
      <c r="L240" s="232"/>
      <c r="M240" s="233"/>
      <c r="N240" s="234"/>
      <c r="O240" s="234"/>
      <c r="P240" s="234"/>
      <c r="Q240" s="234"/>
      <c r="R240" s="234"/>
      <c r="S240" s="234"/>
      <c r="T240" s="235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6" t="s">
        <v>139</v>
      </c>
      <c r="AU240" s="236" t="s">
        <v>82</v>
      </c>
      <c r="AV240" s="13" t="s">
        <v>82</v>
      </c>
      <c r="AW240" s="13" t="s">
        <v>33</v>
      </c>
      <c r="AX240" s="13" t="s">
        <v>72</v>
      </c>
      <c r="AY240" s="236" t="s">
        <v>125</v>
      </c>
    </row>
    <row r="241" s="14" customFormat="1">
      <c r="A241" s="14"/>
      <c r="B241" s="237"/>
      <c r="C241" s="238"/>
      <c r="D241" s="219" t="s">
        <v>139</v>
      </c>
      <c r="E241" s="239" t="s">
        <v>19</v>
      </c>
      <c r="F241" s="240" t="s">
        <v>155</v>
      </c>
      <c r="G241" s="238"/>
      <c r="H241" s="241">
        <v>163.81</v>
      </c>
      <c r="I241" s="242"/>
      <c r="J241" s="238"/>
      <c r="K241" s="238"/>
      <c r="L241" s="243"/>
      <c r="M241" s="244"/>
      <c r="N241" s="245"/>
      <c r="O241" s="245"/>
      <c r="P241" s="245"/>
      <c r="Q241" s="245"/>
      <c r="R241" s="245"/>
      <c r="S241" s="245"/>
      <c r="T241" s="246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7" t="s">
        <v>139</v>
      </c>
      <c r="AU241" s="247" t="s">
        <v>82</v>
      </c>
      <c r="AV241" s="14" t="s">
        <v>133</v>
      </c>
      <c r="AW241" s="14" t="s">
        <v>33</v>
      </c>
      <c r="AX241" s="14" t="s">
        <v>80</v>
      </c>
      <c r="AY241" s="247" t="s">
        <v>125</v>
      </c>
    </row>
    <row r="242" s="2" customFormat="1" ht="24.15" customHeight="1">
      <c r="A242" s="40"/>
      <c r="B242" s="41"/>
      <c r="C242" s="206" t="s">
        <v>384</v>
      </c>
      <c r="D242" s="206" t="s">
        <v>128</v>
      </c>
      <c r="E242" s="207" t="s">
        <v>518</v>
      </c>
      <c r="F242" s="208" t="s">
        <v>519</v>
      </c>
      <c r="G242" s="209" t="s">
        <v>150</v>
      </c>
      <c r="H242" s="210">
        <v>163.81</v>
      </c>
      <c r="I242" s="211"/>
      <c r="J242" s="212">
        <f>ROUND(I242*H242,2)</f>
        <v>0</v>
      </c>
      <c r="K242" s="208" t="s">
        <v>132</v>
      </c>
      <c r="L242" s="46"/>
      <c r="M242" s="213" t="s">
        <v>19</v>
      </c>
      <c r="N242" s="214" t="s">
        <v>43</v>
      </c>
      <c r="O242" s="86"/>
      <c r="P242" s="215">
        <f>O242*H242</f>
        <v>0</v>
      </c>
      <c r="Q242" s="215">
        <v>6.9999999999999994E-05</v>
      </c>
      <c r="R242" s="215">
        <f>Q242*H242</f>
        <v>0.0114667</v>
      </c>
      <c r="S242" s="215">
        <v>0</v>
      </c>
      <c r="T242" s="216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7" t="s">
        <v>240</v>
      </c>
      <c r="AT242" s="217" t="s">
        <v>128</v>
      </c>
      <c r="AU242" s="217" t="s">
        <v>82</v>
      </c>
      <c r="AY242" s="19" t="s">
        <v>125</v>
      </c>
      <c r="BE242" s="218">
        <f>IF(N242="základní",J242,0)</f>
        <v>0</v>
      </c>
      <c r="BF242" s="218">
        <f>IF(N242="snížená",J242,0)</f>
        <v>0</v>
      </c>
      <c r="BG242" s="218">
        <f>IF(N242="zákl. přenesená",J242,0)</f>
        <v>0</v>
      </c>
      <c r="BH242" s="218">
        <f>IF(N242="sníž. přenesená",J242,0)</f>
        <v>0</v>
      </c>
      <c r="BI242" s="218">
        <f>IF(N242="nulová",J242,0)</f>
        <v>0</v>
      </c>
      <c r="BJ242" s="19" t="s">
        <v>80</v>
      </c>
      <c r="BK242" s="218">
        <f>ROUND(I242*H242,2)</f>
        <v>0</v>
      </c>
      <c r="BL242" s="19" t="s">
        <v>240</v>
      </c>
      <c r="BM242" s="217" t="s">
        <v>993</v>
      </c>
    </row>
    <row r="243" s="2" customFormat="1">
      <c r="A243" s="40"/>
      <c r="B243" s="41"/>
      <c r="C243" s="42"/>
      <c r="D243" s="219" t="s">
        <v>135</v>
      </c>
      <c r="E243" s="42"/>
      <c r="F243" s="220" t="s">
        <v>521</v>
      </c>
      <c r="G243" s="42"/>
      <c r="H243" s="42"/>
      <c r="I243" s="221"/>
      <c r="J243" s="42"/>
      <c r="K243" s="42"/>
      <c r="L243" s="46"/>
      <c r="M243" s="222"/>
      <c r="N243" s="223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135</v>
      </c>
      <c r="AU243" s="19" t="s">
        <v>82</v>
      </c>
    </row>
    <row r="244" s="2" customFormat="1">
      <c r="A244" s="40"/>
      <c r="B244" s="41"/>
      <c r="C244" s="42"/>
      <c r="D244" s="224" t="s">
        <v>137</v>
      </c>
      <c r="E244" s="42"/>
      <c r="F244" s="225" t="s">
        <v>522</v>
      </c>
      <c r="G244" s="42"/>
      <c r="H244" s="42"/>
      <c r="I244" s="221"/>
      <c r="J244" s="42"/>
      <c r="K244" s="42"/>
      <c r="L244" s="46"/>
      <c r="M244" s="222"/>
      <c r="N244" s="223"/>
      <c r="O244" s="86"/>
      <c r="P244" s="86"/>
      <c r="Q244" s="86"/>
      <c r="R244" s="86"/>
      <c r="S244" s="86"/>
      <c r="T244" s="87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T244" s="19" t="s">
        <v>137</v>
      </c>
      <c r="AU244" s="19" t="s">
        <v>82</v>
      </c>
    </row>
    <row r="245" s="13" customFormat="1">
      <c r="A245" s="13"/>
      <c r="B245" s="226"/>
      <c r="C245" s="227"/>
      <c r="D245" s="219" t="s">
        <v>139</v>
      </c>
      <c r="E245" s="228" t="s">
        <v>19</v>
      </c>
      <c r="F245" s="229" t="s">
        <v>990</v>
      </c>
      <c r="G245" s="227"/>
      <c r="H245" s="230">
        <v>53</v>
      </c>
      <c r="I245" s="231"/>
      <c r="J245" s="227"/>
      <c r="K245" s="227"/>
      <c r="L245" s="232"/>
      <c r="M245" s="233"/>
      <c r="N245" s="234"/>
      <c r="O245" s="234"/>
      <c r="P245" s="234"/>
      <c r="Q245" s="234"/>
      <c r="R245" s="234"/>
      <c r="S245" s="234"/>
      <c r="T245" s="235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6" t="s">
        <v>139</v>
      </c>
      <c r="AU245" s="236" t="s">
        <v>82</v>
      </c>
      <c r="AV245" s="13" t="s">
        <v>82</v>
      </c>
      <c r="AW245" s="13" t="s">
        <v>33</v>
      </c>
      <c r="AX245" s="13" t="s">
        <v>72</v>
      </c>
      <c r="AY245" s="236" t="s">
        <v>125</v>
      </c>
    </row>
    <row r="246" s="13" customFormat="1">
      <c r="A246" s="13"/>
      <c r="B246" s="226"/>
      <c r="C246" s="227"/>
      <c r="D246" s="219" t="s">
        <v>139</v>
      </c>
      <c r="E246" s="228" t="s">
        <v>19</v>
      </c>
      <c r="F246" s="229" t="s">
        <v>991</v>
      </c>
      <c r="G246" s="227"/>
      <c r="H246" s="230">
        <v>13.85</v>
      </c>
      <c r="I246" s="231"/>
      <c r="J246" s="227"/>
      <c r="K246" s="227"/>
      <c r="L246" s="232"/>
      <c r="M246" s="233"/>
      <c r="N246" s="234"/>
      <c r="O246" s="234"/>
      <c r="P246" s="234"/>
      <c r="Q246" s="234"/>
      <c r="R246" s="234"/>
      <c r="S246" s="234"/>
      <c r="T246" s="235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6" t="s">
        <v>139</v>
      </c>
      <c r="AU246" s="236" t="s">
        <v>82</v>
      </c>
      <c r="AV246" s="13" t="s">
        <v>82</v>
      </c>
      <c r="AW246" s="13" t="s">
        <v>33</v>
      </c>
      <c r="AX246" s="13" t="s">
        <v>72</v>
      </c>
      <c r="AY246" s="236" t="s">
        <v>125</v>
      </c>
    </row>
    <row r="247" s="13" customFormat="1">
      <c r="A247" s="13"/>
      <c r="B247" s="226"/>
      <c r="C247" s="227"/>
      <c r="D247" s="219" t="s">
        <v>139</v>
      </c>
      <c r="E247" s="228" t="s">
        <v>19</v>
      </c>
      <c r="F247" s="229" t="s">
        <v>992</v>
      </c>
      <c r="G247" s="227"/>
      <c r="H247" s="230">
        <v>96.959999999999994</v>
      </c>
      <c r="I247" s="231"/>
      <c r="J247" s="227"/>
      <c r="K247" s="227"/>
      <c r="L247" s="232"/>
      <c r="M247" s="233"/>
      <c r="N247" s="234"/>
      <c r="O247" s="234"/>
      <c r="P247" s="234"/>
      <c r="Q247" s="234"/>
      <c r="R247" s="234"/>
      <c r="S247" s="234"/>
      <c r="T247" s="235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6" t="s">
        <v>139</v>
      </c>
      <c r="AU247" s="236" t="s">
        <v>82</v>
      </c>
      <c r="AV247" s="13" t="s">
        <v>82</v>
      </c>
      <c r="AW247" s="13" t="s">
        <v>33</v>
      </c>
      <c r="AX247" s="13" t="s">
        <v>72</v>
      </c>
      <c r="AY247" s="236" t="s">
        <v>125</v>
      </c>
    </row>
    <row r="248" s="14" customFormat="1">
      <c r="A248" s="14"/>
      <c r="B248" s="237"/>
      <c r="C248" s="238"/>
      <c r="D248" s="219" t="s">
        <v>139</v>
      </c>
      <c r="E248" s="239" t="s">
        <v>19</v>
      </c>
      <c r="F248" s="240" t="s">
        <v>155</v>
      </c>
      <c r="G248" s="238"/>
      <c r="H248" s="241">
        <v>163.81</v>
      </c>
      <c r="I248" s="242"/>
      <c r="J248" s="238"/>
      <c r="K248" s="238"/>
      <c r="L248" s="243"/>
      <c r="M248" s="244"/>
      <c r="N248" s="245"/>
      <c r="O248" s="245"/>
      <c r="P248" s="245"/>
      <c r="Q248" s="245"/>
      <c r="R248" s="245"/>
      <c r="S248" s="245"/>
      <c r="T248" s="246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7" t="s">
        <v>139</v>
      </c>
      <c r="AU248" s="247" t="s">
        <v>82</v>
      </c>
      <c r="AV248" s="14" t="s">
        <v>133</v>
      </c>
      <c r="AW248" s="14" t="s">
        <v>33</v>
      </c>
      <c r="AX248" s="14" t="s">
        <v>80</v>
      </c>
      <c r="AY248" s="247" t="s">
        <v>125</v>
      </c>
    </row>
    <row r="249" s="2" customFormat="1" ht="24.15" customHeight="1">
      <c r="A249" s="40"/>
      <c r="B249" s="41"/>
      <c r="C249" s="206" t="s">
        <v>391</v>
      </c>
      <c r="D249" s="206" t="s">
        <v>128</v>
      </c>
      <c r="E249" s="207" t="s">
        <v>994</v>
      </c>
      <c r="F249" s="208" t="s">
        <v>995</v>
      </c>
      <c r="G249" s="209" t="s">
        <v>310</v>
      </c>
      <c r="H249" s="210">
        <v>0.14999999999999999</v>
      </c>
      <c r="I249" s="211"/>
      <c r="J249" s="212">
        <f>ROUND(I249*H249,2)</f>
        <v>0</v>
      </c>
      <c r="K249" s="208" t="s">
        <v>132</v>
      </c>
      <c r="L249" s="46"/>
      <c r="M249" s="213" t="s">
        <v>19</v>
      </c>
      <c r="N249" s="214" t="s">
        <v>43</v>
      </c>
      <c r="O249" s="86"/>
      <c r="P249" s="215">
        <f>O249*H249</f>
        <v>0</v>
      </c>
      <c r="Q249" s="215">
        <v>0</v>
      </c>
      <c r="R249" s="215">
        <f>Q249*H249</f>
        <v>0</v>
      </c>
      <c r="S249" s="215">
        <v>0</v>
      </c>
      <c r="T249" s="216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17" t="s">
        <v>240</v>
      </c>
      <c r="AT249" s="217" t="s">
        <v>128</v>
      </c>
      <c r="AU249" s="217" t="s">
        <v>82</v>
      </c>
      <c r="AY249" s="19" t="s">
        <v>125</v>
      </c>
      <c r="BE249" s="218">
        <f>IF(N249="základní",J249,0)</f>
        <v>0</v>
      </c>
      <c r="BF249" s="218">
        <f>IF(N249="snížená",J249,0)</f>
        <v>0</v>
      </c>
      <c r="BG249" s="218">
        <f>IF(N249="zákl. přenesená",J249,0)</f>
        <v>0</v>
      </c>
      <c r="BH249" s="218">
        <f>IF(N249="sníž. přenesená",J249,0)</f>
        <v>0</v>
      </c>
      <c r="BI249" s="218">
        <f>IF(N249="nulová",J249,0)</f>
        <v>0</v>
      </c>
      <c r="BJ249" s="19" t="s">
        <v>80</v>
      </c>
      <c r="BK249" s="218">
        <f>ROUND(I249*H249,2)</f>
        <v>0</v>
      </c>
      <c r="BL249" s="19" t="s">
        <v>240</v>
      </c>
      <c r="BM249" s="217" t="s">
        <v>996</v>
      </c>
    </row>
    <row r="250" s="2" customFormat="1">
      <c r="A250" s="40"/>
      <c r="B250" s="41"/>
      <c r="C250" s="42"/>
      <c r="D250" s="219" t="s">
        <v>135</v>
      </c>
      <c r="E250" s="42"/>
      <c r="F250" s="220" t="s">
        <v>997</v>
      </c>
      <c r="G250" s="42"/>
      <c r="H250" s="42"/>
      <c r="I250" s="221"/>
      <c r="J250" s="42"/>
      <c r="K250" s="42"/>
      <c r="L250" s="46"/>
      <c r="M250" s="222"/>
      <c r="N250" s="223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135</v>
      </c>
      <c r="AU250" s="19" t="s">
        <v>82</v>
      </c>
    </row>
    <row r="251" s="2" customFormat="1">
      <c r="A251" s="40"/>
      <c r="B251" s="41"/>
      <c r="C251" s="42"/>
      <c r="D251" s="224" t="s">
        <v>137</v>
      </c>
      <c r="E251" s="42"/>
      <c r="F251" s="225" t="s">
        <v>998</v>
      </c>
      <c r="G251" s="42"/>
      <c r="H251" s="42"/>
      <c r="I251" s="221"/>
      <c r="J251" s="42"/>
      <c r="K251" s="42"/>
      <c r="L251" s="46"/>
      <c r="M251" s="222"/>
      <c r="N251" s="223"/>
      <c r="O251" s="86"/>
      <c r="P251" s="86"/>
      <c r="Q251" s="86"/>
      <c r="R251" s="86"/>
      <c r="S251" s="86"/>
      <c r="T251" s="87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9" t="s">
        <v>137</v>
      </c>
      <c r="AU251" s="19" t="s">
        <v>82</v>
      </c>
    </row>
    <row r="252" s="2" customFormat="1" ht="33" customHeight="1">
      <c r="A252" s="40"/>
      <c r="B252" s="41"/>
      <c r="C252" s="206" t="s">
        <v>397</v>
      </c>
      <c r="D252" s="206" t="s">
        <v>128</v>
      </c>
      <c r="E252" s="207" t="s">
        <v>530</v>
      </c>
      <c r="F252" s="208" t="s">
        <v>531</v>
      </c>
      <c r="G252" s="209" t="s">
        <v>310</v>
      </c>
      <c r="H252" s="210">
        <v>0.14999999999999999</v>
      </c>
      <c r="I252" s="211"/>
      <c r="J252" s="212">
        <f>ROUND(I252*H252,2)</f>
        <v>0</v>
      </c>
      <c r="K252" s="208" t="s">
        <v>132</v>
      </c>
      <c r="L252" s="46"/>
      <c r="M252" s="213" t="s">
        <v>19</v>
      </c>
      <c r="N252" s="214" t="s">
        <v>43</v>
      </c>
      <c r="O252" s="86"/>
      <c r="P252" s="215">
        <f>O252*H252</f>
        <v>0</v>
      </c>
      <c r="Q252" s="215">
        <v>0</v>
      </c>
      <c r="R252" s="215">
        <f>Q252*H252</f>
        <v>0</v>
      </c>
      <c r="S252" s="215">
        <v>0</v>
      </c>
      <c r="T252" s="216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7" t="s">
        <v>240</v>
      </c>
      <c r="AT252" s="217" t="s">
        <v>128</v>
      </c>
      <c r="AU252" s="217" t="s">
        <v>82</v>
      </c>
      <c r="AY252" s="19" t="s">
        <v>125</v>
      </c>
      <c r="BE252" s="218">
        <f>IF(N252="základní",J252,0)</f>
        <v>0</v>
      </c>
      <c r="BF252" s="218">
        <f>IF(N252="snížená",J252,0)</f>
        <v>0</v>
      </c>
      <c r="BG252" s="218">
        <f>IF(N252="zákl. přenesená",J252,0)</f>
        <v>0</v>
      </c>
      <c r="BH252" s="218">
        <f>IF(N252="sníž. přenesená",J252,0)</f>
        <v>0</v>
      </c>
      <c r="BI252" s="218">
        <f>IF(N252="nulová",J252,0)</f>
        <v>0</v>
      </c>
      <c r="BJ252" s="19" t="s">
        <v>80</v>
      </c>
      <c r="BK252" s="218">
        <f>ROUND(I252*H252,2)</f>
        <v>0</v>
      </c>
      <c r="BL252" s="19" t="s">
        <v>240</v>
      </c>
      <c r="BM252" s="217" t="s">
        <v>999</v>
      </c>
    </row>
    <row r="253" s="2" customFormat="1">
      <c r="A253" s="40"/>
      <c r="B253" s="41"/>
      <c r="C253" s="42"/>
      <c r="D253" s="219" t="s">
        <v>135</v>
      </c>
      <c r="E253" s="42"/>
      <c r="F253" s="220" t="s">
        <v>533</v>
      </c>
      <c r="G253" s="42"/>
      <c r="H253" s="42"/>
      <c r="I253" s="221"/>
      <c r="J253" s="42"/>
      <c r="K253" s="42"/>
      <c r="L253" s="46"/>
      <c r="M253" s="222"/>
      <c r="N253" s="223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135</v>
      </c>
      <c r="AU253" s="19" t="s">
        <v>82</v>
      </c>
    </row>
    <row r="254" s="2" customFormat="1">
      <c r="A254" s="40"/>
      <c r="B254" s="41"/>
      <c r="C254" s="42"/>
      <c r="D254" s="224" t="s">
        <v>137</v>
      </c>
      <c r="E254" s="42"/>
      <c r="F254" s="225" t="s">
        <v>534</v>
      </c>
      <c r="G254" s="42"/>
      <c r="H254" s="42"/>
      <c r="I254" s="221"/>
      <c r="J254" s="42"/>
      <c r="K254" s="42"/>
      <c r="L254" s="46"/>
      <c r="M254" s="222"/>
      <c r="N254" s="223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137</v>
      </c>
      <c r="AU254" s="19" t="s">
        <v>82</v>
      </c>
    </row>
    <row r="255" s="12" customFormat="1" ht="22.8" customHeight="1">
      <c r="A255" s="12"/>
      <c r="B255" s="190"/>
      <c r="C255" s="191"/>
      <c r="D255" s="192" t="s">
        <v>71</v>
      </c>
      <c r="E255" s="204" t="s">
        <v>1000</v>
      </c>
      <c r="F255" s="204" t="s">
        <v>1001</v>
      </c>
      <c r="G255" s="191"/>
      <c r="H255" s="191"/>
      <c r="I255" s="194"/>
      <c r="J255" s="205">
        <f>BK255</f>
        <v>0</v>
      </c>
      <c r="K255" s="191"/>
      <c r="L255" s="196"/>
      <c r="M255" s="197"/>
      <c r="N255" s="198"/>
      <c r="O255" s="198"/>
      <c r="P255" s="199">
        <f>SUM(P256:P285)</f>
        <v>0</v>
      </c>
      <c r="Q255" s="198"/>
      <c r="R255" s="199">
        <f>SUM(R256:R285)</f>
        <v>0.62168382000000011</v>
      </c>
      <c r="S255" s="198"/>
      <c r="T255" s="200">
        <f>SUM(T256:T285)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01" t="s">
        <v>82</v>
      </c>
      <c r="AT255" s="202" t="s">
        <v>71</v>
      </c>
      <c r="AU255" s="202" t="s">
        <v>80</v>
      </c>
      <c r="AY255" s="201" t="s">
        <v>125</v>
      </c>
      <c r="BK255" s="203">
        <f>SUM(BK256:BK285)</f>
        <v>0</v>
      </c>
    </row>
    <row r="256" s="2" customFormat="1" ht="24.15" customHeight="1">
      <c r="A256" s="40"/>
      <c r="B256" s="41"/>
      <c r="C256" s="206" t="s">
        <v>402</v>
      </c>
      <c r="D256" s="206" t="s">
        <v>128</v>
      </c>
      <c r="E256" s="207" t="s">
        <v>1002</v>
      </c>
      <c r="F256" s="208" t="s">
        <v>1003</v>
      </c>
      <c r="G256" s="209" t="s">
        <v>131</v>
      </c>
      <c r="H256" s="210">
        <v>6.4820000000000002</v>
      </c>
      <c r="I256" s="211"/>
      <c r="J256" s="212">
        <f>ROUND(I256*H256,2)</f>
        <v>0</v>
      </c>
      <c r="K256" s="208" t="s">
        <v>132</v>
      </c>
      <c r="L256" s="46"/>
      <c r="M256" s="213" t="s">
        <v>19</v>
      </c>
      <c r="N256" s="214" t="s">
        <v>43</v>
      </c>
      <c r="O256" s="86"/>
      <c r="P256" s="215">
        <f>O256*H256</f>
        <v>0</v>
      </c>
      <c r="Q256" s="215">
        <v>0.041000000000000002</v>
      </c>
      <c r="R256" s="215">
        <f>Q256*H256</f>
        <v>0.265762</v>
      </c>
      <c r="S256" s="215">
        <v>0</v>
      </c>
      <c r="T256" s="216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17" t="s">
        <v>240</v>
      </c>
      <c r="AT256" s="217" t="s">
        <v>128</v>
      </c>
      <c r="AU256" s="217" t="s">
        <v>82</v>
      </c>
      <c r="AY256" s="19" t="s">
        <v>125</v>
      </c>
      <c r="BE256" s="218">
        <f>IF(N256="základní",J256,0)</f>
        <v>0</v>
      </c>
      <c r="BF256" s="218">
        <f>IF(N256="snížená",J256,0)</f>
        <v>0</v>
      </c>
      <c r="BG256" s="218">
        <f>IF(N256="zákl. přenesená",J256,0)</f>
        <v>0</v>
      </c>
      <c r="BH256" s="218">
        <f>IF(N256="sníž. přenesená",J256,0)</f>
        <v>0</v>
      </c>
      <c r="BI256" s="218">
        <f>IF(N256="nulová",J256,0)</f>
        <v>0</v>
      </c>
      <c r="BJ256" s="19" t="s">
        <v>80</v>
      </c>
      <c r="BK256" s="218">
        <f>ROUND(I256*H256,2)</f>
        <v>0</v>
      </c>
      <c r="BL256" s="19" t="s">
        <v>240</v>
      </c>
      <c r="BM256" s="217" t="s">
        <v>1004</v>
      </c>
    </row>
    <row r="257" s="2" customFormat="1">
      <c r="A257" s="40"/>
      <c r="B257" s="41"/>
      <c r="C257" s="42"/>
      <c r="D257" s="219" t="s">
        <v>135</v>
      </c>
      <c r="E257" s="42"/>
      <c r="F257" s="220" t="s">
        <v>1005</v>
      </c>
      <c r="G257" s="42"/>
      <c r="H257" s="42"/>
      <c r="I257" s="221"/>
      <c r="J257" s="42"/>
      <c r="K257" s="42"/>
      <c r="L257" s="46"/>
      <c r="M257" s="222"/>
      <c r="N257" s="223"/>
      <c r="O257" s="86"/>
      <c r="P257" s="86"/>
      <c r="Q257" s="86"/>
      <c r="R257" s="86"/>
      <c r="S257" s="86"/>
      <c r="T257" s="87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T257" s="19" t="s">
        <v>135</v>
      </c>
      <c r="AU257" s="19" t="s">
        <v>82</v>
      </c>
    </row>
    <row r="258" s="2" customFormat="1">
      <c r="A258" s="40"/>
      <c r="B258" s="41"/>
      <c r="C258" s="42"/>
      <c r="D258" s="224" t="s">
        <v>137</v>
      </c>
      <c r="E258" s="42"/>
      <c r="F258" s="225" t="s">
        <v>1006</v>
      </c>
      <c r="G258" s="42"/>
      <c r="H258" s="42"/>
      <c r="I258" s="221"/>
      <c r="J258" s="42"/>
      <c r="K258" s="42"/>
      <c r="L258" s="46"/>
      <c r="M258" s="222"/>
      <c r="N258" s="223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9" t="s">
        <v>137</v>
      </c>
      <c r="AU258" s="19" t="s">
        <v>82</v>
      </c>
    </row>
    <row r="259" s="15" customFormat="1">
      <c r="A259" s="15"/>
      <c r="B259" s="248"/>
      <c r="C259" s="249"/>
      <c r="D259" s="219" t="s">
        <v>139</v>
      </c>
      <c r="E259" s="250" t="s">
        <v>19</v>
      </c>
      <c r="F259" s="251" t="s">
        <v>1007</v>
      </c>
      <c r="G259" s="249"/>
      <c r="H259" s="250" t="s">
        <v>19</v>
      </c>
      <c r="I259" s="252"/>
      <c r="J259" s="249"/>
      <c r="K259" s="249"/>
      <c r="L259" s="253"/>
      <c r="M259" s="254"/>
      <c r="N259" s="255"/>
      <c r="O259" s="255"/>
      <c r="P259" s="255"/>
      <c r="Q259" s="255"/>
      <c r="R259" s="255"/>
      <c r="S259" s="255"/>
      <c r="T259" s="256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57" t="s">
        <v>139</v>
      </c>
      <c r="AU259" s="257" t="s">
        <v>82</v>
      </c>
      <c r="AV259" s="15" t="s">
        <v>80</v>
      </c>
      <c r="AW259" s="15" t="s">
        <v>33</v>
      </c>
      <c r="AX259" s="15" t="s">
        <v>72</v>
      </c>
      <c r="AY259" s="257" t="s">
        <v>125</v>
      </c>
    </row>
    <row r="260" s="13" customFormat="1">
      <c r="A260" s="13"/>
      <c r="B260" s="226"/>
      <c r="C260" s="227"/>
      <c r="D260" s="219" t="s">
        <v>139</v>
      </c>
      <c r="E260" s="228" t="s">
        <v>19</v>
      </c>
      <c r="F260" s="229" t="s">
        <v>1008</v>
      </c>
      <c r="G260" s="227"/>
      <c r="H260" s="230">
        <v>2.5920000000000001</v>
      </c>
      <c r="I260" s="231"/>
      <c r="J260" s="227"/>
      <c r="K260" s="227"/>
      <c r="L260" s="232"/>
      <c r="M260" s="233"/>
      <c r="N260" s="234"/>
      <c r="O260" s="234"/>
      <c r="P260" s="234"/>
      <c r="Q260" s="234"/>
      <c r="R260" s="234"/>
      <c r="S260" s="234"/>
      <c r="T260" s="235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6" t="s">
        <v>139</v>
      </c>
      <c r="AU260" s="236" t="s">
        <v>82</v>
      </c>
      <c r="AV260" s="13" t="s">
        <v>82</v>
      </c>
      <c r="AW260" s="13" t="s">
        <v>33</v>
      </c>
      <c r="AX260" s="13" t="s">
        <v>72</v>
      </c>
      <c r="AY260" s="236" t="s">
        <v>125</v>
      </c>
    </row>
    <row r="261" s="13" customFormat="1">
      <c r="A261" s="13"/>
      <c r="B261" s="226"/>
      <c r="C261" s="227"/>
      <c r="D261" s="219" t="s">
        <v>139</v>
      </c>
      <c r="E261" s="228" t="s">
        <v>19</v>
      </c>
      <c r="F261" s="229" t="s">
        <v>1009</v>
      </c>
      <c r="G261" s="227"/>
      <c r="H261" s="230">
        <v>3.8900000000000001</v>
      </c>
      <c r="I261" s="231"/>
      <c r="J261" s="227"/>
      <c r="K261" s="227"/>
      <c r="L261" s="232"/>
      <c r="M261" s="233"/>
      <c r="N261" s="234"/>
      <c r="O261" s="234"/>
      <c r="P261" s="234"/>
      <c r="Q261" s="234"/>
      <c r="R261" s="234"/>
      <c r="S261" s="234"/>
      <c r="T261" s="235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6" t="s">
        <v>139</v>
      </c>
      <c r="AU261" s="236" t="s">
        <v>82</v>
      </c>
      <c r="AV261" s="13" t="s">
        <v>82</v>
      </c>
      <c r="AW261" s="13" t="s">
        <v>33</v>
      </c>
      <c r="AX261" s="13" t="s">
        <v>72</v>
      </c>
      <c r="AY261" s="236" t="s">
        <v>125</v>
      </c>
    </row>
    <row r="262" s="14" customFormat="1">
      <c r="A262" s="14"/>
      <c r="B262" s="237"/>
      <c r="C262" s="238"/>
      <c r="D262" s="219" t="s">
        <v>139</v>
      </c>
      <c r="E262" s="239" t="s">
        <v>19</v>
      </c>
      <c r="F262" s="240" t="s">
        <v>155</v>
      </c>
      <c r="G262" s="238"/>
      <c r="H262" s="241">
        <v>6.4820000000000002</v>
      </c>
      <c r="I262" s="242"/>
      <c r="J262" s="238"/>
      <c r="K262" s="238"/>
      <c r="L262" s="243"/>
      <c r="M262" s="244"/>
      <c r="N262" s="245"/>
      <c r="O262" s="245"/>
      <c r="P262" s="245"/>
      <c r="Q262" s="245"/>
      <c r="R262" s="245"/>
      <c r="S262" s="245"/>
      <c r="T262" s="246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47" t="s">
        <v>139</v>
      </c>
      <c r="AU262" s="247" t="s">
        <v>82</v>
      </c>
      <c r="AV262" s="14" t="s">
        <v>133</v>
      </c>
      <c r="AW262" s="14" t="s">
        <v>33</v>
      </c>
      <c r="AX262" s="14" t="s">
        <v>80</v>
      </c>
      <c r="AY262" s="247" t="s">
        <v>125</v>
      </c>
    </row>
    <row r="263" s="2" customFormat="1" ht="21.75" customHeight="1">
      <c r="A263" s="40"/>
      <c r="B263" s="41"/>
      <c r="C263" s="258" t="s">
        <v>406</v>
      </c>
      <c r="D263" s="258" t="s">
        <v>385</v>
      </c>
      <c r="E263" s="259" t="s">
        <v>1010</v>
      </c>
      <c r="F263" s="260" t="s">
        <v>1011</v>
      </c>
      <c r="G263" s="261" t="s">
        <v>131</v>
      </c>
      <c r="H263" s="262">
        <v>6.806</v>
      </c>
      <c r="I263" s="263"/>
      <c r="J263" s="264">
        <f>ROUND(I263*H263,2)</f>
        <v>0</v>
      </c>
      <c r="K263" s="260" t="s">
        <v>132</v>
      </c>
      <c r="L263" s="265"/>
      <c r="M263" s="266" t="s">
        <v>19</v>
      </c>
      <c r="N263" s="267" t="s">
        <v>43</v>
      </c>
      <c r="O263" s="86"/>
      <c r="P263" s="215">
        <f>O263*H263</f>
        <v>0</v>
      </c>
      <c r="Q263" s="215">
        <v>0.048000000000000001</v>
      </c>
      <c r="R263" s="215">
        <f>Q263*H263</f>
        <v>0.32668800000000003</v>
      </c>
      <c r="S263" s="215">
        <v>0</v>
      </c>
      <c r="T263" s="216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17" t="s">
        <v>346</v>
      </c>
      <c r="AT263" s="217" t="s">
        <v>385</v>
      </c>
      <c r="AU263" s="217" t="s">
        <v>82</v>
      </c>
      <c r="AY263" s="19" t="s">
        <v>125</v>
      </c>
      <c r="BE263" s="218">
        <f>IF(N263="základní",J263,0)</f>
        <v>0</v>
      </c>
      <c r="BF263" s="218">
        <f>IF(N263="snížená",J263,0)</f>
        <v>0</v>
      </c>
      <c r="BG263" s="218">
        <f>IF(N263="zákl. přenesená",J263,0)</f>
        <v>0</v>
      </c>
      <c r="BH263" s="218">
        <f>IF(N263="sníž. přenesená",J263,0)</f>
        <v>0</v>
      </c>
      <c r="BI263" s="218">
        <f>IF(N263="nulová",J263,0)</f>
        <v>0</v>
      </c>
      <c r="BJ263" s="19" t="s">
        <v>80</v>
      </c>
      <c r="BK263" s="218">
        <f>ROUND(I263*H263,2)</f>
        <v>0</v>
      </c>
      <c r="BL263" s="19" t="s">
        <v>240</v>
      </c>
      <c r="BM263" s="217" t="s">
        <v>1012</v>
      </c>
    </row>
    <row r="264" s="2" customFormat="1">
      <c r="A264" s="40"/>
      <c r="B264" s="41"/>
      <c r="C264" s="42"/>
      <c r="D264" s="219" t="s">
        <v>135</v>
      </c>
      <c r="E264" s="42"/>
      <c r="F264" s="220" t="s">
        <v>1011</v>
      </c>
      <c r="G264" s="42"/>
      <c r="H264" s="42"/>
      <c r="I264" s="221"/>
      <c r="J264" s="42"/>
      <c r="K264" s="42"/>
      <c r="L264" s="46"/>
      <c r="M264" s="222"/>
      <c r="N264" s="223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9" t="s">
        <v>135</v>
      </c>
      <c r="AU264" s="19" t="s">
        <v>82</v>
      </c>
    </row>
    <row r="265" s="13" customFormat="1">
      <c r="A265" s="13"/>
      <c r="B265" s="226"/>
      <c r="C265" s="227"/>
      <c r="D265" s="219" t="s">
        <v>139</v>
      </c>
      <c r="E265" s="228" t="s">
        <v>19</v>
      </c>
      <c r="F265" s="229" t="s">
        <v>1013</v>
      </c>
      <c r="G265" s="227"/>
      <c r="H265" s="230">
        <v>6.4820000000000002</v>
      </c>
      <c r="I265" s="231"/>
      <c r="J265" s="227"/>
      <c r="K265" s="227"/>
      <c r="L265" s="232"/>
      <c r="M265" s="233"/>
      <c r="N265" s="234"/>
      <c r="O265" s="234"/>
      <c r="P265" s="234"/>
      <c r="Q265" s="234"/>
      <c r="R265" s="234"/>
      <c r="S265" s="234"/>
      <c r="T265" s="235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6" t="s">
        <v>139</v>
      </c>
      <c r="AU265" s="236" t="s">
        <v>82</v>
      </c>
      <c r="AV265" s="13" t="s">
        <v>82</v>
      </c>
      <c r="AW265" s="13" t="s">
        <v>33</v>
      </c>
      <c r="AX265" s="13" t="s">
        <v>80</v>
      </c>
      <c r="AY265" s="236" t="s">
        <v>125</v>
      </c>
    </row>
    <row r="266" s="13" customFormat="1">
      <c r="A266" s="13"/>
      <c r="B266" s="226"/>
      <c r="C266" s="227"/>
      <c r="D266" s="219" t="s">
        <v>139</v>
      </c>
      <c r="E266" s="227"/>
      <c r="F266" s="229" t="s">
        <v>1014</v>
      </c>
      <c r="G266" s="227"/>
      <c r="H266" s="230">
        <v>6.806</v>
      </c>
      <c r="I266" s="231"/>
      <c r="J266" s="227"/>
      <c r="K266" s="227"/>
      <c r="L266" s="232"/>
      <c r="M266" s="233"/>
      <c r="N266" s="234"/>
      <c r="O266" s="234"/>
      <c r="P266" s="234"/>
      <c r="Q266" s="234"/>
      <c r="R266" s="234"/>
      <c r="S266" s="234"/>
      <c r="T266" s="235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6" t="s">
        <v>139</v>
      </c>
      <c r="AU266" s="236" t="s">
        <v>82</v>
      </c>
      <c r="AV266" s="13" t="s">
        <v>82</v>
      </c>
      <c r="AW266" s="13" t="s">
        <v>4</v>
      </c>
      <c r="AX266" s="13" t="s">
        <v>80</v>
      </c>
      <c r="AY266" s="236" t="s">
        <v>125</v>
      </c>
    </row>
    <row r="267" s="2" customFormat="1" ht="16.5" customHeight="1">
      <c r="A267" s="40"/>
      <c r="B267" s="41"/>
      <c r="C267" s="206" t="s">
        <v>410</v>
      </c>
      <c r="D267" s="206" t="s">
        <v>128</v>
      </c>
      <c r="E267" s="207" t="s">
        <v>1015</v>
      </c>
      <c r="F267" s="208" t="s">
        <v>1016</v>
      </c>
      <c r="G267" s="209" t="s">
        <v>131</v>
      </c>
      <c r="H267" s="210">
        <v>6.4820000000000002</v>
      </c>
      <c r="I267" s="211"/>
      <c r="J267" s="212">
        <f>ROUND(I267*H267,2)</f>
        <v>0</v>
      </c>
      <c r="K267" s="208" t="s">
        <v>132</v>
      </c>
      <c r="L267" s="46"/>
      <c r="M267" s="213" t="s">
        <v>19</v>
      </c>
      <c r="N267" s="214" t="s">
        <v>43</v>
      </c>
      <c r="O267" s="86"/>
      <c r="P267" s="215">
        <f>O267*H267</f>
        <v>0</v>
      </c>
      <c r="Q267" s="215">
        <v>0.00040000000000000002</v>
      </c>
      <c r="R267" s="215">
        <f>Q267*H267</f>
        <v>0.0025928000000000001</v>
      </c>
      <c r="S267" s="215">
        <v>0</v>
      </c>
      <c r="T267" s="216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17" t="s">
        <v>240</v>
      </c>
      <c r="AT267" s="217" t="s">
        <v>128</v>
      </c>
      <c r="AU267" s="217" t="s">
        <v>82</v>
      </c>
      <c r="AY267" s="19" t="s">
        <v>125</v>
      </c>
      <c r="BE267" s="218">
        <f>IF(N267="základní",J267,0)</f>
        <v>0</v>
      </c>
      <c r="BF267" s="218">
        <f>IF(N267="snížená",J267,0)</f>
        <v>0</v>
      </c>
      <c r="BG267" s="218">
        <f>IF(N267="zákl. přenesená",J267,0)</f>
        <v>0</v>
      </c>
      <c r="BH267" s="218">
        <f>IF(N267="sníž. přenesená",J267,0)</f>
        <v>0</v>
      </c>
      <c r="BI267" s="218">
        <f>IF(N267="nulová",J267,0)</f>
        <v>0</v>
      </c>
      <c r="BJ267" s="19" t="s">
        <v>80</v>
      </c>
      <c r="BK267" s="218">
        <f>ROUND(I267*H267,2)</f>
        <v>0</v>
      </c>
      <c r="BL267" s="19" t="s">
        <v>240</v>
      </c>
      <c r="BM267" s="217" t="s">
        <v>1017</v>
      </c>
    </row>
    <row r="268" s="2" customFormat="1">
      <c r="A268" s="40"/>
      <c r="B268" s="41"/>
      <c r="C268" s="42"/>
      <c r="D268" s="219" t="s">
        <v>135</v>
      </c>
      <c r="E268" s="42"/>
      <c r="F268" s="220" t="s">
        <v>1018</v>
      </c>
      <c r="G268" s="42"/>
      <c r="H268" s="42"/>
      <c r="I268" s="221"/>
      <c r="J268" s="42"/>
      <c r="K268" s="42"/>
      <c r="L268" s="46"/>
      <c r="M268" s="222"/>
      <c r="N268" s="223"/>
      <c r="O268" s="86"/>
      <c r="P268" s="86"/>
      <c r="Q268" s="86"/>
      <c r="R268" s="86"/>
      <c r="S268" s="86"/>
      <c r="T268" s="87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9" t="s">
        <v>135</v>
      </c>
      <c r="AU268" s="19" t="s">
        <v>82</v>
      </c>
    </row>
    <row r="269" s="2" customFormat="1">
      <c r="A269" s="40"/>
      <c r="B269" s="41"/>
      <c r="C269" s="42"/>
      <c r="D269" s="224" t="s">
        <v>137</v>
      </c>
      <c r="E269" s="42"/>
      <c r="F269" s="225" t="s">
        <v>1019</v>
      </c>
      <c r="G269" s="42"/>
      <c r="H269" s="42"/>
      <c r="I269" s="221"/>
      <c r="J269" s="42"/>
      <c r="K269" s="42"/>
      <c r="L269" s="46"/>
      <c r="M269" s="222"/>
      <c r="N269" s="223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9" t="s">
        <v>137</v>
      </c>
      <c r="AU269" s="19" t="s">
        <v>82</v>
      </c>
    </row>
    <row r="270" s="2" customFormat="1" ht="16.5" customHeight="1">
      <c r="A270" s="40"/>
      <c r="B270" s="41"/>
      <c r="C270" s="206" t="s">
        <v>416</v>
      </c>
      <c r="D270" s="206" t="s">
        <v>128</v>
      </c>
      <c r="E270" s="207" t="s">
        <v>1020</v>
      </c>
      <c r="F270" s="208" t="s">
        <v>1021</v>
      </c>
      <c r="G270" s="209" t="s">
        <v>150</v>
      </c>
      <c r="H270" s="210">
        <v>64.819999999999993</v>
      </c>
      <c r="I270" s="211"/>
      <c r="J270" s="212">
        <f>ROUND(I270*H270,2)</f>
        <v>0</v>
      </c>
      <c r="K270" s="208" t="s">
        <v>132</v>
      </c>
      <c r="L270" s="46"/>
      <c r="M270" s="213" t="s">
        <v>19</v>
      </c>
      <c r="N270" s="214" t="s">
        <v>43</v>
      </c>
      <c r="O270" s="86"/>
      <c r="P270" s="215">
        <f>O270*H270</f>
        <v>0</v>
      </c>
      <c r="Q270" s="215">
        <v>0.00040999999999999999</v>
      </c>
      <c r="R270" s="215">
        <f>Q270*H270</f>
        <v>0.026576199999999998</v>
      </c>
      <c r="S270" s="215">
        <v>0</v>
      </c>
      <c r="T270" s="216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7" t="s">
        <v>240</v>
      </c>
      <c r="AT270" s="217" t="s">
        <v>128</v>
      </c>
      <c r="AU270" s="217" t="s">
        <v>82</v>
      </c>
      <c r="AY270" s="19" t="s">
        <v>125</v>
      </c>
      <c r="BE270" s="218">
        <f>IF(N270="základní",J270,0)</f>
        <v>0</v>
      </c>
      <c r="BF270" s="218">
        <f>IF(N270="snížená",J270,0)</f>
        <v>0</v>
      </c>
      <c r="BG270" s="218">
        <f>IF(N270="zákl. přenesená",J270,0)</f>
        <v>0</v>
      </c>
      <c r="BH270" s="218">
        <f>IF(N270="sníž. přenesená",J270,0)</f>
        <v>0</v>
      </c>
      <c r="BI270" s="218">
        <f>IF(N270="nulová",J270,0)</f>
        <v>0</v>
      </c>
      <c r="BJ270" s="19" t="s">
        <v>80</v>
      </c>
      <c r="BK270" s="218">
        <f>ROUND(I270*H270,2)</f>
        <v>0</v>
      </c>
      <c r="BL270" s="19" t="s">
        <v>240</v>
      </c>
      <c r="BM270" s="217" t="s">
        <v>1022</v>
      </c>
    </row>
    <row r="271" s="2" customFormat="1">
      <c r="A271" s="40"/>
      <c r="B271" s="41"/>
      <c r="C271" s="42"/>
      <c r="D271" s="219" t="s">
        <v>135</v>
      </c>
      <c r="E271" s="42"/>
      <c r="F271" s="220" t="s">
        <v>1023</v>
      </c>
      <c r="G271" s="42"/>
      <c r="H271" s="42"/>
      <c r="I271" s="221"/>
      <c r="J271" s="42"/>
      <c r="K271" s="42"/>
      <c r="L271" s="46"/>
      <c r="M271" s="222"/>
      <c r="N271" s="223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135</v>
      </c>
      <c r="AU271" s="19" t="s">
        <v>82</v>
      </c>
    </row>
    <row r="272" s="2" customFormat="1">
      <c r="A272" s="40"/>
      <c r="B272" s="41"/>
      <c r="C272" s="42"/>
      <c r="D272" s="224" t="s">
        <v>137</v>
      </c>
      <c r="E272" s="42"/>
      <c r="F272" s="225" t="s">
        <v>1024</v>
      </c>
      <c r="G272" s="42"/>
      <c r="H272" s="42"/>
      <c r="I272" s="221"/>
      <c r="J272" s="42"/>
      <c r="K272" s="42"/>
      <c r="L272" s="46"/>
      <c r="M272" s="222"/>
      <c r="N272" s="223"/>
      <c r="O272" s="86"/>
      <c r="P272" s="86"/>
      <c r="Q272" s="86"/>
      <c r="R272" s="86"/>
      <c r="S272" s="86"/>
      <c r="T272" s="87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T272" s="19" t="s">
        <v>137</v>
      </c>
      <c r="AU272" s="19" t="s">
        <v>82</v>
      </c>
    </row>
    <row r="273" s="15" customFormat="1">
      <c r="A273" s="15"/>
      <c r="B273" s="248"/>
      <c r="C273" s="249"/>
      <c r="D273" s="219" t="s">
        <v>139</v>
      </c>
      <c r="E273" s="250" t="s">
        <v>19</v>
      </c>
      <c r="F273" s="251" t="s">
        <v>1007</v>
      </c>
      <c r="G273" s="249"/>
      <c r="H273" s="250" t="s">
        <v>19</v>
      </c>
      <c r="I273" s="252"/>
      <c r="J273" s="249"/>
      <c r="K273" s="249"/>
      <c r="L273" s="253"/>
      <c r="M273" s="254"/>
      <c r="N273" s="255"/>
      <c r="O273" s="255"/>
      <c r="P273" s="255"/>
      <c r="Q273" s="255"/>
      <c r="R273" s="255"/>
      <c r="S273" s="255"/>
      <c r="T273" s="256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57" t="s">
        <v>139</v>
      </c>
      <c r="AU273" s="257" t="s">
        <v>82</v>
      </c>
      <c r="AV273" s="15" t="s">
        <v>80</v>
      </c>
      <c r="AW273" s="15" t="s">
        <v>33</v>
      </c>
      <c r="AX273" s="15" t="s">
        <v>72</v>
      </c>
      <c r="AY273" s="257" t="s">
        <v>125</v>
      </c>
    </row>
    <row r="274" s="13" customFormat="1">
      <c r="A274" s="13"/>
      <c r="B274" s="226"/>
      <c r="C274" s="227"/>
      <c r="D274" s="219" t="s">
        <v>139</v>
      </c>
      <c r="E274" s="228" t="s">
        <v>19</v>
      </c>
      <c r="F274" s="229" t="s">
        <v>1025</v>
      </c>
      <c r="G274" s="227"/>
      <c r="H274" s="230">
        <v>25.920000000000002</v>
      </c>
      <c r="I274" s="231"/>
      <c r="J274" s="227"/>
      <c r="K274" s="227"/>
      <c r="L274" s="232"/>
      <c r="M274" s="233"/>
      <c r="N274" s="234"/>
      <c r="O274" s="234"/>
      <c r="P274" s="234"/>
      <c r="Q274" s="234"/>
      <c r="R274" s="234"/>
      <c r="S274" s="234"/>
      <c r="T274" s="235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6" t="s">
        <v>139</v>
      </c>
      <c r="AU274" s="236" t="s">
        <v>82</v>
      </c>
      <c r="AV274" s="13" t="s">
        <v>82</v>
      </c>
      <c r="AW274" s="13" t="s">
        <v>33</v>
      </c>
      <c r="AX274" s="13" t="s">
        <v>72</v>
      </c>
      <c r="AY274" s="236" t="s">
        <v>125</v>
      </c>
    </row>
    <row r="275" s="13" customFormat="1">
      <c r="A275" s="13"/>
      <c r="B275" s="226"/>
      <c r="C275" s="227"/>
      <c r="D275" s="219" t="s">
        <v>139</v>
      </c>
      <c r="E275" s="228" t="s">
        <v>19</v>
      </c>
      <c r="F275" s="229" t="s">
        <v>1026</v>
      </c>
      <c r="G275" s="227"/>
      <c r="H275" s="230">
        <v>38.899999999999999</v>
      </c>
      <c r="I275" s="231"/>
      <c r="J275" s="227"/>
      <c r="K275" s="227"/>
      <c r="L275" s="232"/>
      <c r="M275" s="233"/>
      <c r="N275" s="234"/>
      <c r="O275" s="234"/>
      <c r="P275" s="234"/>
      <c r="Q275" s="234"/>
      <c r="R275" s="234"/>
      <c r="S275" s="234"/>
      <c r="T275" s="235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6" t="s">
        <v>139</v>
      </c>
      <c r="AU275" s="236" t="s">
        <v>82</v>
      </c>
      <c r="AV275" s="13" t="s">
        <v>82</v>
      </c>
      <c r="AW275" s="13" t="s">
        <v>33</v>
      </c>
      <c r="AX275" s="13" t="s">
        <v>72</v>
      </c>
      <c r="AY275" s="236" t="s">
        <v>125</v>
      </c>
    </row>
    <row r="276" s="14" customFormat="1">
      <c r="A276" s="14"/>
      <c r="B276" s="237"/>
      <c r="C276" s="238"/>
      <c r="D276" s="219" t="s">
        <v>139</v>
      </c>
      <c r="E276" s="239" t="s">
        <v>19</v>
      </c>
      <c r="F276" s="240" t="s">
        <v>155</v>
      </c>
      <c r="G276" s="238"/>
      <c r="H276" s="241">
        <v>64.819999999999993</v>
      </c>
      <c r="I276" s="242"/>
      <c r="J276" s="238"/>
      <c r="K276" s="238"/>
      <c r="L276" s="243"/>
      <c r="M276" s="244"/>
      <c r="N276" s="245"/>
      <c r="O276" s="245"/>
      <c r="P276" s="245"/>
      <c r="Q276" s="245"/>
      <c r="R276" s="245"/>
      <c r="S276" s="245"/>
      <c r="T276" s="246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7" t="s">
        <v>139</v>
      </c>
      <c r="AU276" s="247" t="s">
        <v>82</v>
      </c>
      <c r="AV276" s="14" t="s">
        <v>133</v>
      </c>
      <c r="AW276" s="14" t="s">
        <v>33</v>
      </c>
      <c r="AX276" s="14" t="s">
        <v>80</v>
      </c>
      <c r="AY276" s="247" t="s">
        <v>125</v>
      </c>
    </row>
    <row r="277" s="2" customFormat="1" ht="24.15" customHeight="1">
      <c r="A277" s="40"/>
      <c r="B277" s="41"/>
      <c r="C277" s="206" t="s">
        <v>424</v>
      </c>
      <c r="D277" s="206" t="s">
        <v>128</v>
      </c>
      <c r="E277" s="207" t="s">
        <v>1027</v>
      </c>
      <c r="F277" s="208" t="s">
        <v>1028</v>
      </c>
      <c r="G277" s="209" t="s">
        <v>131</v>
      </c>
      <c r="H277" s="210">
        <v>6.4820000000000002</v>
      </c>
      <c r="I277" s="211"/>
      <c r="J277" s="212">
        <f>ROUND(I277*H277,2)</f>
        <v>0</v>
      </c>
      <c r="K277" s="208" t="s">
        <v>132</v>
      </c>
      <c r="L277" s="46"/>
      <c r="M277" s="213" t="s">
        <v>19</v>
      </c>
      <c r="N277" s="214" t="s">
        <v>43</v>
      </c>
      <c r="O277" s="86"/>
      <c r="P277" s="215">
        <f>O277*H277</f>
        <v>0</v>
      </c>
      <c r="Q277" s="215">
        <v>1.0000000000000001E-05</v>
      </c>
      <c r="R277" s="215">
        <f>Q277*H277</f>
        <v>6.4820000000000006E-05</v>
      </c>
      <c r="S277" s="215">
        <v>0</v>
      </c>
      <c r="T277" s="216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17" t="s">
        <v>240</v>
      </c>
      <c r="AT277" s="217" t="s">
        <v>128</v>
      </c>
      <c r="AU277" s="217" t="s">
        <v>82</v>
      </c>
      <c r="AY277" s="19" t="s">
        <v>125</v>
      </c>
      <c r="BE277" s="218">
        <f>IF(N277="základní",J277,0)</f>
        <v>0</v>
      </c>
      <c r="BF277" s="218">
        <f>IF(N277="snížená",J277,0)</f>
        <v>0</v>
      </c>
      <c r="BG277" s="218">
        <f>IF(N277="zákl. přenesená",J277,0)</f>
        <v>0</v>
      </c>
      <c r="BH277" s="218">
        <f>IF(N277="sníž. přenesená",J277,0)</f>
        <v>0</v>
      </c>
      <c r="BI277" s="218">
        <f>IF(N277="nulová",J277,0)</f>
        <v>0</v>
      </c>
      <c r="BJ277" s="19" t="s">
        <v>80</v>
      </c>
      <c r="BK277" s="218">
        <f>ROUND(I277*H277,2)</f>
        <v>0</v>
      </c>
      <c r="BL277" s="19" t="s">
        <v>240</v>
      </c>
      <c r="BM277" s="217" t="s">
        <v>1029</v>
      </c>
    </row>
    <row r="278" s="2" customFormat="1">
      <c r="A278" s="40"/>
      <c r="B278" s="41"/>
      <c r="C278" s="42"/>
      <c r="D278" s="219" t="s">
        <v>135</v>
      </c>
      <c r="E278" s="42"/>
      <c r="F278" s="220" t="s">
        <v>1030</v>
      </c>
      <c r="G278" s="42"/>
      <c r="H278" s="42"/>
      <c r="I278" s="221"/>
      <c r="J278" s="42"/>
      <c r="K278" s="42"/>
      <c r="L278" s="46"/>
      <c r="M278" s="222"/>
      <c r="N278" s="223"/>
      <c r="O278" s="86"/>
      <c r="P278" s="86"/>
      <c r="Q278" s="86"/>
      <c r="R278" s="86"/>
      <c r="S278" s="86"/>
      <c r="T278" s="87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T278" s="19" t="s">
        <v>135</v>
      </c>
      <c r="AU278" s="19" t="s">
        <v>82</v>
      </c>
    </row>
    <row r="279" s="2" customFormat="1">
      <c r="A279" s="40"/>
      <c r="B279" s="41"/>
      <c r="C279" s="42"/>
      <c r="D279" s="224" t="s">
        <v>137</v>
      </c>
      <c r="E279" s="42"/>
      <c r="F279" s="225" t="s">
        <v>1031</v>
      </c>
      <c r="G279" s="42"/>
      <c r="H279" s="42"/>
      <c r="I279" s="221"/>
      <c r="J279" s="42"/>
      <c r="K279" s="42"/>
      <c r="L279" s="46"/>
      <c r="M279" s="222"/>
      <c r="N279" s="223"/>
      <c r="O279" s="86"/>
      <c r="P279" s="86"/>
      <c r="Q279" s="86"/>
      <c r="R279" s="86"/>
      <c r="S279" s="86"/>
      <c r="T279" s="87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T279" s="19" t="s">
        <v>137</v>
      </c>
      <c r="AU279" s="19" t="s">
        <v>82</v>
      </c>
    </row>
    <row r="280" s="2" customFormat="1" ht="24.15" customHeight="1">
      <c r="A280" s="40"/>
      <c r="B280" s="41"/>
      <c r="C280" s="206" t="s">
        <v>430</v>
      </c>
      <c r="D280" s="206" t="s">
        <v>128</v>
      </c>
      <c r="E280" s="207" t="s">
        <v>1032</v>
      </c>
      <c r="F280" s="208" t="s">
        <v>1033</v>
      </c>
      <c r="G280" s="209" t="s">
        <v>310</v>
      </c>
      <c r="H280" s="210">
        <v>0.622</v>
      </c>
      <c r="I280" s="211"/>
      <c r="J280" s="212">
        <f>ROUND(I280*H280,2)</f>
        <v>0</v>
      </c>
      <c r="K280" s="208" t="s">
        <v>132</v>
      </c>
      <c r="L280" s="46"/>
      <c r="M280" s="213" t="s">
        <v>19</v>
      </c>
      <c r="N280" s="214" t="s">
        <v>43</v>
      </c>
      <c r="O280" s="86"/>
      <c r="P280" s="215">
        <f>O280*H280</f>
        <v>0</v>
      </c>
      <c r="Q280" s="215">
        <v>0</v>
      </c>
      <c r="R280" s="215">
        <f>Q280*H280</f>
        <v>0</v>
      </c>
      <c r="S280" s="215">
        <v>0</v>
      </c>
      <c r="T280" s="216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17" t="s">
        <v>240</v>
      </c>
      <c r="AT280" s="217" t="s">
        <v>128</v>
      </c>
      <c r="AU280" s="217" t="s">
        <v>82</v>
      </c>
      <c r="AY280" s="19" t="s">
        <v>125</v>
      </c>
      <c r="BE280" s="218">
        <f>IF(N280="základní",J280,0)</f>
        <v>0</v>
      </c>
      <c r="BF280" s="218">
        <f>IF(N280="snížená",J280,0)</f>
        <v>0</v>
      </c>
      <c r="BG280" s="218">
        <f>IF(N280="zákl. přenesená",J280,0)</f>
        <v>0</v>
      </c>
      <c r="BH280" s="218">
        <f>IF(N280="sníž. přenesená",J280,0)</f>
        <v>0</v>
      </c>
      <c r="BI280" s="218">
        <f>IF(N280="nulová",J280,0)</f>
        <v>0</v>
      </c>
      <c r="BJ280" s="19" t="s">
        <v>80</v>
      </c>
      <c r="BK280" s="218">
        <f>ROUND(I280*H280,2)</f>
        <v>0</v>
      </c>
      <c r="BL280" s="19" t="s">
        <v>240</v>
      </c>
      <c r="BM280" s="217" t="s">
        <v>1034</v>
      </c>
    </row>
    <row r="281" s="2" customFormat="1">
      <c r="A281" s="40"/>
      <c r="B281" s="41"/>
      <c r="C281" s="42"/>
      <c r="D281" s="219" t="s">
        <v>135</v>
      </c>
      <c r="E281" s="42"/>
      <c r="F281" s="220" t="s">
        <v>1035</v>
      </c>
      <c r="G281" s="42"/>
      <c r="H281" s="42"/>
      <c r="I281" s="221"/>
      <c r="J281" s="42"/>
      <c r="K281" s="42"/>
      <c r="L281" s="46"/>
      <c r="M281" s="222"/>
      <c r="N281" s="223"/>
      <c r="O281" s="86"/>
      <c r="P281" s="86"/>
      <c r="Q281" s="86"/>
      <c r="R281" s="86"/>
      <c r="S281" s="86"/>
      <c r="T281" s="87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9" t="s">
        <v>135</v>
      </c>
      <c r="AU281" s="19" t="s">
        <v>82</v>
      </c>
    </row>
    <row r="282" s="2" customFormat="1">
      <c r="A282" s="40"/>
      <c r="B282" s="41"/>
      <c r="C282" s="42"/>
      <c r="D282" s="224" t="s">
        <v>137</v>
      </c>
      <c r="E282" s="42"/>
      <c r="F282" s="225" t="s">
        <v>1036</v>
      </c>
      <c r="G282" s="42"/>
      <c r="H282" s="42"/>
      <c r="I282" s="221"/>
      <c r="J282" s="42"/>
      <c r="K282" s="42"/>
      <c r="L282" s="46"/>
      <c r="M282" s="222"/>
      <c r="N282" s="223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9" t="s">
        <v>137</v>
      </c>
      <c r="AU282" s="19" t="s">
        <v>82</v>
      </c>
    </row>
    <row r="283" s="2" customFormat="1" ht="33" customHeight="1">
      <c r="A283" s="40"/>
      <c r="B283" s="41"/>
      <c r="C283" s="206" t="s">
        <v>434</v>
      </c>
      <c r="D283" s="206" t="s">
        <v>128</v>
      </c>
      <c r="E283" s="207" t="s">
        <v>1037</v>
      </c>
      <c r="F283" s="208" t="s">
        <v>1038</v>
      </c>
      <c r="G283" s="209" t="s">
        <v>310</v>
      </c>
      <c r="H283" s="210">
        <v>0.622</v>
      </c>
      <c r="I283" s="211"/>
      <c r="J283" s="212">
        <f>ROUND(I283*H283,2)</f>
        <v>0</v>
      </c>
      <c r="K283" s="208" t="s">
        <v>132</v>
      </c>
      <c r="L283" s="46"/>
      <c r="M283" s="213" t="s">
        <v>19</v>
      </c>
      <c r="N283" s="214" t="s">
        <v>43</v>
      </c>
      <c r="O283" s="86"/>
      <c r="P283" s="215">
        <f>O283*H283</f>
        <v>0</v>
      </c>
      <c r="Q283" s="215">
        <v>0</v>
      </c>
      <c r="R283" s="215">
        <f>Q283*H283</f>
        <v>0</v>
      </c>
      <c r="S283" s="215">
        <v>0</v>
      </c>
      <c r="T283" s="216">
        <f>S283*H283</f>
        <v>0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17" t="s">
        <v>240</v>
      </c>
      <c r="AT283" s="217" t="s">
        <v>128</v>
      </c>
      <c r="AU283" s="217" t="s">
        <v>82</v>
      </c>
      <c r="AY283" s="19" t="s">
        <v>125</v>
      </c>
      <c r="BE283" s="218">
        <f>IF(N283="základní",J283,0)</f>
        <v>0</v>
      </c>
      <c r="BF283" s="218">
        <f>IF(N283="snížená",J283,0)</f>
        <v>0</v>
      </c>
      <c r="BG283" s="218">
        <f>IF(N283="zákl. přenesená",J283,0)</f>
        <v>0</v>
      </c>
      <c r="BH283" s="218">
        <f>IF(N283="sníž. přenesená",J283,0)</f>
        <v>0</v>
      </c>
      <c r="BI283" s="218">
        <f>IF(N283="nulová",J283,0)</f>
        <v>0</v>
      </c>
      <c r="BJ283" s="19" t="s">
        <v>80</v>
      </c>
      <c r="BK283" s="218">
        <f>ROUND(I283*H283,2)</f>
        <v>0</v>
      </c>
      <c r="BL283" s="19" t="s">
        <v>240</v>
      </c>
      <c r="BM283" s="217" t="s">
        <v>1039</v>
      </c>
    </row>
    <row r="284" s="2" customFormat="1">
      <c r="A284" s="40"/>
      <c r="B284" s="41"/>
      <c r="C284" s="42"/>
      <c r="D284" s="219" t="s">
        <v>135</v>
      </c>
      <c r="E284" s="42"/>
      <c r="F284" s="220" t="s">
        <v>1040</v>
      </c>
      <c r="G284" s="42"/>
      <c r="H284" s="42"/>
      <c r="I284" s="221"/>
      <c r="J284" s="42"/>
      <c r="K284" s="42"/>
      <c r="L284" s="46"/>
      <c r="M284" s="222"/>
      <c r="N284" s="223"/>
      <c r="O284" s="86"/>
      <c r="P284" s="86"/>
      <c r="Q284" s="86"/>
      <c r="R284" s="86"/>
      <c r="S284" s="86"/>
      <c r="T284" s="87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19" t="s">
        <v>135</v>
      </c>
      <c r="AU284" s="19" t="s">
        <v>82</v>
      </c>
    </row>
    <row r="285" s="2" customFormat="1">
      <c r="A285" s="40"/>
      <c r="B285" s="41"/>
      <c r="C285" s="42"/>
      <c r="D285" s="224" t="s">
        <v>137</v>
      </c>
      <c r="E285" s="42"/>
      <c r="F285" s="225" t="s">
        <v>1041</v>
      </c>
      <c r="G285" s="42"/>
      <c r="H285" s="42"/>
      <c r="I285" s="221"/>
      <c r="J285" s="42"/>
      <c r="K285" s="42"/>
      <c r="L285" s="46"/>
      <c r="M285" s="222"/>
      <c r="N285" s="223"/>
      <c r="O285" s="86"/>
      <c r="P285" s="86"/>
      <c r="Q285" s="86"/>
      <c r="R285" s="86"/>
      <c r="S285" s="86"/>
      <c r="T285" s="87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9" t="s">
        <v>137</v>
      </c>
      <c r="AU285" s="19" t="s">
        <v>82</v>
      </c>
    </row>
    <row r="286" s="12" customFormat="1" ht="22.8" customHeight="1">
      <c r="A286" s="12"/>
      <c r="B286" s="190"/>
      <c r="C286" s="191"/>
      <c r="D286" s="192" t="s">
        <v>71</v>
      </c>
      <c r="E286" s="204" t="s">
        <v>658</v>
      </c>
      <c r="F286" s="204" t="s">
        <v>659</v>
      </c>
      <c r="G286" s="191"/>
      <c r="H286" s="191"/>
      <c r="I286" s="194"/>
      <c r="J286" s="205">
        <f>BK286</f>
        <v>0</v>
      </c>
      <c r="K286" s="191"/>
      <c r="L286" s="196"/>
      <c r="M286" s="197"/>
      <c r="N286" s="198"/>
      <c r="O286" s="198"/>
      <c r="P286" s="199">
        <f>SUM(P287:P331)</f>
        <v>0</v>
      </c>
      <c r="Q286" s="198"/>
      <c r="R286" s="199">
        <f>SUM(R287:R331)</f>
        <v>0.0231646</v>
      </c>
      <c r="S286" s="198"/>
      <c r="T286" s="200">
        <f>SUM(T287:T331)</f>
        <v>0.0076429500000000008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R286" s="201" t="s">
        <v>82</v>
      </c>
      <c r="AT286" s="202" t="s">
        <v>71</v>
      </c>
      <c r="AU286" s="202" t="s">
        <v>80</v>
      </c>
      <c r="AY286" s="201" t="s">
        <v>125</v>
      </c>
      <c r="BK286" s="203">
        <f>SUM(BK287:BK331)</f>
        <v>0</v>
      </c>
    </row>
    <row r="287" s="2" customFormat="1" ht="24.15" customHeight="1">
      <c r="A287" s="40"/>
      <c r="B287" s="41"/>
      <c r="C287" s="206" t="s">
        <v>440</v>
      </c>
      <c r="D287" s="206" t="s">
        <v>128</v>
      </c>
      <c r="E287" s="207" t="s">
        <v>661</v>
      </c>
      <c r="F287" s="208" t="s">
        <v>662</v>
      </c>
      <c r="G287" s="209" t="s">
        <v>131</v>
      </c>
      <c r="H287" s="210">
        <v>40.953000000000003</v>
      </c>
      <c r="I287" s="211"/>
      <c r="J287" s="212">
        <f>ROUND(I287*H287,2)</f>
        <v>0</v>
      </c>
      <c r="K287" s="208" t="s">
        <v>132</v>
      </c>
      <c r="L287" s="46"/>
      <c r="M287" s="213" t="s">
        <v>19</v>
      </c>
      <c r="N287" s="214" t="s">
        <v>43</v>
      </c>
      <c r="O287" s="86"/>
      <c r="P287" s="215">
        <f>O287*H287</f>
        <v>0</v>
      </c>
      <c r="Q287" s="215">
        <v>0</v>
      </c>
      <c r="R287" s="215">
        <f>Q287*H287</f>
        <v>0</v>
      </c>
      <c r="S287" s="215">
        <v>0</v>
      </c>
      <c r="T287" s="216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17" t="s">
        <v>240</v>
      </c>
      <c r="AT287" s="217" t="s">
        <v>128</v>
      </c>
      <c r="AU287" s="217" t="s">
        <v>82</v>
      </c>
      <c r="AY287" s="19" t="s">
        <v>125</v>
      </c>
      <c r="BE287" s="218">
        <f>IF(N287="základní",J287,0)</f>
        <v>0</v>
      </c>
      <c r="BF287" s="218">
        <f>IF(N287="snížená",J287,0)</f>
        <v>0</v>
      </c>
      <c r="BG287" s="218">
        <f>IF(N287="zákl. přenesená",J287,0)</f>
        <v>0</v>
      </c>
      <c r="BH287" s="218">
        <f>IF(N287="sníž. přenesená",J287,0)</f>
        <v>0</v>
      </c>
      <c r="BI287" s="218">
        <f>IF(N287="nulová",J287,0)</f>
        <v>0</v>
      </c>
      <c r="BJ287" s="19" t="s">
        <v>80</v>
      </c>
      <c r="BK287" s="218">
        <f>ROUND(I287*H287,2)</f>
        <v>0</v>
      </c>
      <c r="BL287" s="19" t="s">
        <v>240</v>
      </c>
      <c r="BM287" s="217" t="s">
        <v>1042</v>
      </c>
    </row>
    <row r="288" s="2" customFormat="1">
      <c r="A288" s="40"/>
      <c r="B288" s="41"/>
      <c r="C288" s="42"/>
      <c r="D288" s="219" t="s">
        <v>135</v>
      </c>
      <c r="E288" s="42"/>
      <c r="F288" s="220" t="s">
        <v>664</v>
      </c>
      <c r="G288" s="42"/>
      <c r="H288" s="42"/>
      <c r="I288" s="221"/>
      <c r="J288" s="42"/>
      <c r="K288" s="42"/>
      <c r="L288" s="46"/>
      <c r="M288" s="222"/>
      <c r="N288" s="223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135</v>
      </c>
      <c r="AU288" s="19" t="s">
        <v>82</v>
      </c>
    </row>
    <row r="289" s="2" customFormat="1">
      <c r="A289" s="40"/>
      <c r="B289" s="41"/>
      <c r="C289" s="42"/>
      <c r="D289" s="224" t="s">
        <v>137</v>
      </c>
      <c r="E289" s="42"/>
      <c r="F289" s="225" t="s">
        <v>665</v>
      </c>
      <c r="G289" s="42"/>
      <c r="H289" s="42"/>
      <c r="I289" s="221"/>
      <c r="J289" s="42"/>
      <c r="K289" s="42"/>
      <c r="L289" s="46"/>
      <c r="M289" s="222"/>
      <c r="N289" s="223"/>
      <c r="O289" s="86"/>
      <c r="P289" s="86"/>
      <c r="Q289" s="86"/>
      <c r="R289" s="86"/>
      <c r="S289" s="86"/>
      <c r="T289" s="87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9" t="s">
        <v>137</v>
      </c>
      <c r="AU289" s="19" t="s">
        <v>82</v>
      </c>
    </row>
    <row r="290" s="15" customFormat="1">
      <c r="A290" s="15"/>
      <c r="B290" s="248"/>
      <c r="C290" s="249"/>
      <c r="D290" s="219" t="s">
        <v>139</v>
      </c>
      <c r="E290" s="250" t="s">
        <v>19</v>
      </c>
      <c r="F290" s="251" t="s">
        <v>666</v>
      </c>
      <c r="G290" s="249"/>
      <c r="H290" s="250" t="s">
        <v>19</v>
      </c>
      <c r="I290" s="252"/>
      <c r="J290" s="249"/>
      <c r="K290" s="249"/>
      <c r="L290" s="253"/>
      <c r="M290" s="254"/>
      <c r="N290" s="255"/>
      <c r="O290" s="255"/>
      <c r="P290" s="255"/>
      <c r="Q290" s="255"/>
      <c r="R290" s="255"/>
      <c r="S290" s="255"/>
      <c r="T290" s="256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57" t="s">
        <v>139</v>
      </c>
      <c r="AU290" s="257" t="s">
        <v>82</v>
      </c>
      <c r="AV290" s="15" t="s">
        <v>80</v>
      </c>
      <c r="AW290" s="15" t="s">
        <v>33</v>
      </c>
      <c r="AX290" s="15" t="s">
        <v>72</v>
      </c>
      <c r="AY290" s="257" t="s">
        <v>125</v>
      </c>
    </row>
    <row r="291" s="13" customFormat="1">
      <c r="A291" s="13"/>
      <c r="B291" s="226"/>
      <c r="C291" s="227"/>
      <c r="D291" s="219" t="s">
        <v>139</v>
      </c>
      <c r="E291" s="228" t="s">
        <v>19</v>
      </c>
      <c r="F291" s="229" t="s">
        <v>1043</v>
      </c>
      <c r="G291" s="227"/>
      <c r="H291" s="230">
        <v>13.25</v>
      </c>
      <c r="I291" s="231"/>
      <c r="J291" s="227"/>
      <c r="K291" s="227"/>
      <c r="L291" s="232"/>
      <c r="M291" s="233"/>
      <c r="N291" s="234"/>
      <c r="O291" s="234"/>
      <c r="P291" s="234"/>
      <c r="Q291" s="234"/>
      <c r="R291" s="234"/>
      <c r="S291" s="234"/>
      <c r="T291" s="235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6" t="s">
        <v>139</v>
      </c>
      <c r="AU291" s="236" t="s">
        <v>82</v>
      </c>
      <c r="AV291" s="13" t="s">
        <v>82</v>
      </c>
      <c r="AW291" s="13" t="s">
        <v>33</v>
      </c>
      <c r="AX291" s="13" t="s">
        <v>72</v>
      </c>
      <c r="AY291" s="236" t="s">
        <v>125</v>
      </c>
    </row>
    <row r="292" s="13" customFormat="1">
      <c r="A292" s="13"/>
      <c r="B292" s="226"/>
      <c r="C292" s="227"/>
      <c r="D292" s="219" t="s">
        <v>139</v>
      </c>
      <c r="E292" s="228" t="s">
        <v>19</v>
      </c>
      <c r="F292" s="229" t="s">
        <v>1044</v>
      </c>
      <c r="G292" s="227"/>
      <c r="H292" s="230">
        <v>3.4630000000000001</v>
      </c>
      <c r="I292" s="231"/>
      <c r="J292" s="227"/>
      <c r="K292" s="227"/>
      <c r="L292" s="232"/>
      <c r="M292" s="233"/>
      <c r="N292" s="234"/>
      <c r="O292" s="234"/>
      <c r="P292" s="234"/>
      <c r="Q292" s="234"/>
      <c r="R292" s="234"/>
      <c r="S292" s="234"/>
      <c r="T292" s="235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6" t="s">
        <v>139</v>
      </c>
      <c r="AU292" s="236" t="s">
        <v>82</v>
      </c>
      <c r="AV292" s="13" t="s">
        <v>82</v>
      </c>
      <c r="AW292" s="13" t="s">
        <v>33</v>
      </c>
      <c r="AX292" s="13" t="s">
        <v>72</v>
      </c>
      <c r="AY292" s="236" t="s">
        <v>125</v>
      </c>
    </row>
    <row r="293" s="13" customFormat="1">
      <c r="A293" s="13"/>
      <c r="B293" s="226"/>
      <c r="C293" s="227"/>
      <c r="D293" s="219" t="s">
        <v>139</v>
      </c>
      <c r="E293" s="228" t="s">
        <v>19</v>
      </c>
      <c r="F293" s="229" t="s">
        <v>1045</v>
      </c>
      <c r="G293" s="227"/>
      <c r="H293" s="230">
        <v>24.239999999999998</v>
      </c>
      <c r="I293" s="231"/>
      <c r="J293" s="227"/>
      <c r="K293" s="227"/>
      <c r="L293" s="232"/>
      <c r="M293" s="233"/>
      <c r="N293" s="234"/>
      <c r="O293" s="234"/>
      <c r="P293" s="234"/>
      <c r="Q293" s="234"/>
      <c r="R293" s="234"/>
      <c r="S293" s="234"/>
      <c r="T293" s="235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6" t="s">
        <v>139</v>
      </c>
      <c r="AU293" s="236" t="s">
        <v>82</v>
      </c>
      <c r="AV293" s="13" t="s">
        <v>82</v>
      </c>
      <c r="AW293" s="13" t="s">
        <v>33</v>
      </c>
      <c r="AX293" s="13" t="s">
        <v>72</v>
      </c>
      <c r="AY293" s="236" t="s">
        <v>125</v>
      </c>
    </row>
    <row r="294" s="14" customFormat="1">
      <c r="A294" s="14"/>
      <c r="B294" s="237"/>
      <c r="C294" s="238"/>
      <c r="D294" s="219" t="s">
        <v>139</v>
      </c>
      <c r="E294" s="239" t="s">
        <v>19</v>
      </c>
      <c r="F294" s="240" t="s">
        <v>155</v>
      </c>
      <c r="G294" s="238"/>
      <c r="H294" s="241">
        <v>40.953000000000003</v>
      </c>
      <c r="I294" s="242"/>
      <c r="J294" s="238"/>
      <c r="K294" s="238"/>
      <c r="L294" s="243"/>
      <c r="M294" s="244"/>
      <c r="N294" s="245"/>
      <c r="O294" s="245"/>
      <c r="P294" s="245"/>
      <c r="Q294" s="245"/>
      <c r="R294" s="245"/>
      <c r="S294" s="245"/>
      <c r="T294" s="246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47" t="s">
        <v>139</v>
      </c>
      <c r="AU294" s="247" t="s">
        <v>82</v>
      </c>
      <c r="AV294" s="14" t="s">
        <v>133</v>
      </c>
      <c r="AW294" s="14" t="s">
        <v>33</v>
      </c>
      <c r="AX294" s="14" t="s">
        <v>80</v>
      </c>
      <c r="AY294" s="247" t="s">
        <v>125</v>
      </c>
    </row>
    <row r="295" s="2" customFormat="1" ht="24.15" customHeight="1">
      <c r="A295" s="40"/>
      <c r="B295" s="41"/>
      <c r="C295" s="206" t="s">
        <v>444</v>
      </c>
      <c r="D295" s="206" t="s">
        <v>128</v>
      </c>
      <c r="E295" s="207" t="s">
        <v>669</v>
      </c>
      <c r="F295" s="208" t="s">
        <v>670</v>
      </c>
      <c r="G295" s="209" t="s">
        <v>131</v>
      </c>
      <c r="H295" s="210">
        <v>40.953000000000003</v>
      </c>
      <c r="I295" s="211"/>
      <c r="J295" s="212">
        <f>ROUND(I295*H295,2)</f>
        <v>0</v>
      </c>
      <c r="K295" s="208" t="s">
        <v>132</v>
      </c>
      <c r="L295" s="46"/>
      <c r="M295" s="213" t="s">
        <v>19</v>
      </c>
      <c r="N295" s="214" t="s">
        <v>43</v>
      </c>
      <c r="O295" s="86"/>
      <c r="P295" s="215">
        <f>O295*H295</f>
        <v>0</v>
      </c>
      <c r="Q295" s="215">
        <v>0</v>
      </c>
      <c r="R295" s="215">
        <f>Q295*H295</f>
        <v>0</v>
      </c>
      <c r="S295" s="215">
        <v>0.00014999999999999999</v>
      </c>
      <c r="T295" s="216">
        <f>S295*H295</f>
        <v>0.0061429500000000003</v>
      </c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R295" s="217" t="s">
        <v>240</v>
      </c>
      <c r="AT295" s="217" t="s">
        <v>128</v>
      </c>
      <c r="AU295" s="217" t="s">
        <v>82</v>
      </c>
      <c r="AY295" s="19" t="s">
        <v>125</v>
      </c>
      <c r="BE295" s="218">
        <f>IF(N295="základní",J295,0)</f>
        <v>0</v>
      </c>
      <c r="BF295" s="218">
        <f>IF(N295="snížená",J295,0)</f>
        <v>0</v>
      </c>
      <c r="BG295" s="218">
        <f>IF(N295="zákl. přenesená",J295,0)</f>
        <v>0</v>
      </c>
      <c r="BH295" s="218">
        <f>IF(N295="sníž. přenesená",J295,0)</f>
        <v>0</v>
      </c>
      <c r="BI295" s="218">
        <f>IF(N295="nulová",J295,0)</f>
        <v>0</v>
      </c>
      <c r="BJ295" s="19" t="s">
        <v>80</v>
      </c>
      <c r="BK295" s="218">
        <f>ROUND(I295*H295,2)</f>
        <v>0</v>
      </c>
      <c r="BL295" s="19" t="s">
        <v>240</v>
      </c>
      <c r="BM295" s="217" t="s">
        <v>1046</v>
      </c>
    </row>
    <row r="296" s="2" customFormat="1">
      <c r="A296" s="40"/>
      <c r="B296" s="41"/>
      <c r="C296" s="42"/>
      <c r="D296" s="219" t="s">
        <v>135</v>
      </c>
      <c r="E296" s="42"/>
      <c r="F296" s="220" t="s">
        <v>672</v>
      </c>
      <c r="G296" s="42"/>
      <c r="H296" s="42"/>
      <c r="I296" s="221"/>
      <c r="J296" s="42"/>
      <c r="K296" s="42"/>
      <c r="L296" s="46"/>
      <c r="M296" s="222"/>
      <c r="N296" s="223"/>
      <c r="O296" s="86"/>
      <c r="P296" s="86"/>
      <c r="Q296" s="86"/>
      <c r="R296" s="86"/>
      <c r="S296" s="86"/>
      <c r="T296" s="87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T296" s="19" t="s">
        <v>135</v>
      </c>
      <c r="AU296" s="19" t="s">
        <v>82</v>
      </c>
    </row>
    <row r="297" s="2" customFormat="1">
      <c r="A297" s="40"/>
      <c r="B297" s="41"/>
      <c r="C297" s="42"/>
      <c r="D297" s="224" t="s">
        <v>137</v>
      </c>
      <c r="E297" s="42"/>
      <c r="F297" s="225" t="s">
        <v>673</v>
      </c>
      <c r="G297" s="42"/>
      <c r="H297" s="42"/>
      <c r="I297" s="221"/>
      <c r="J297" s="42"/>
      <c r="K297" s="42"/>
      <c r="L297" s="46"/>
      <c r="M297" s="222"/>
      <c r="N297" s="223"/>
      <c r="O297" s="86"/>
      <c r="P297" s="86"/>
      <c r="Q297" s="86"/>
      <c r="R297" s="86"/>
      <c r="S297" s="86"/>
      <c r="T297" s="87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9" t="s">
        <v>137</v>
      </c>
      <c r="AU297" s="19" t="s">
        <v>82</v>
      </c>
    </row>
    <row r="298" s="2" customFormat="1" ht="24.15" customHeight="1">
      <c r="A298" s="40"/>
      <c r="B298" s="41"/>
      <c r="C298" s="206" t="s">
        <v>450</v>
      </c>
      <c r="D298" s="206" t="s">
        <v>128</v>
      </c>
      <c r="E298" s="207" t="s">
        <v>675</v>
      </c>
      <c r="F298" s="208" t="s">
        <v>676</v>
      </c>
      <c r="G298" s="209" t="s">
        <v>150</v>
      </c>
      <c r="H298" s="210">
        <v>163.81</v>
      </c>
      <c r="I298" s="211"/>
      <c r="J298" s="212">
        <f>ROUND(I298*H298,2)</f>
        <v>0</v>
      </c>
      <c r="K298" s="208" t="s">
        <v>132</v>
      </c>
      <c r="L298" s="46"/>
      <c r="M298" s="213" t="s">
        <v>19</v>
      </c>
      <c r="N298" s="214" t="s">
        <v>43</v>
      </c>
      <c r="O298" s="86"/>
      <c r="P298" s="215">
        <f>O298*H298</f>
        <v>0</v>
      </c>
      <c r="Q298" s="215">
        <v>1.0000000000000001E-05</v>
      </c>
      <c r="R298" s="215">
        <f>Q298*H298</f>
        <v>0.0016381000000000002</v>
      </c>
      <c r="S298" s="215">
        <v>0</v>
      </c>
      <c r="T298" s="216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7" t="s">
        <v>240</v>
      </c>
      <c r="AT298" s="217" t="s">
        <v>128</v>
      </c>
      <c r="AU298" s="217" t="s">
        <v>82</v>
      </c>
      <c r="AY298" s="19" t="s">
        <v>125</v>
      </c>
      <c r="BE298" s="218">
        <f>IF(N298="základní",J298,0)</f>
        <v>0</v>
      </c>
      <c r="BF298" s="218">
        <f>IF(N298="snížená",J298,0)</f>
        <v>0</v>
      </c>
      <c r="BG298" s="218">
        <f>IF(N298="zákl. přenesená",J298,0)</f>
        <v>0</v>
      </c>
      <c r="BH298" s="218">
        <f>IF(N298="sníž. přenesená",J298,0)</f>
        <v>0</v>
      </c>
      <c r="BI298" s="218">
        <f>IF(N298="nulová",J298,0)</f>
        <v>0</v>
      </c>
      <c r="BJ298" s="19" t="s">
        <v>80</v>
      </c>
      <c r="BK298" s="218">
        <f>ROUND(I298*H298,2)</f>
        <v>0</v>
      </c>
      <c r="BL298" s="19" t="s">
        <v>240</v>
      </c>
      <c r="BM298" s="217" t="s">
        <v>1047</v>
      </c>
    </row>
    <row r="299" s="2" customFormat="1">
      <c r="A299" s="40"/>
      <c r="B299" s="41"/>
      <c r="C299" s="42"/>
      <c r="D299" s="219" t="s">
        <v>135</v>
      </c>
      <c r="E299" s="42"/>
      <c r="F299" s="220" t="s">
        <v>678</v>
      </c>
      <c r="G299" s="42"/>
      <c r="H299" s="42"/>
      <c r="I299" s="221"/>
      <c r="J299" s="42"/>
      <c r="K299" s="42"/>
      <c r="L299" s="46"/>
      <c r="M299" s="222"/>
      <c r="N299" s="223"/>
      <c r="O299" s="86"/>
      <c r="P299" s="86"/>
      <c r="Q299" s="86"/>
      <c r="R299" s="86"/>
      <c r="S299" s="86"/>
      <c r="T299" s="87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9" t="s">
        <v>135</v>
      </c>
      <c r="AU299" s="19" t="s">
        <v>82</v>
      </c>
    </row>
    <row r="300" s="2" customFormat="1">
      <c r="A300" s="40"/>
      <c r="B300" s="41"/>
      <c r="C300" s="42"/>
      <c r="D300" s="224" t="s">
        <v>137</v>
      </c>
      <c r="E300" s="42"/>
      <c r="F300" s="225" t="s">
        <v>679</v>
      </c>
      <c r="G300" s="42"/>
      <c r="H300" s="42"/>
      <c r="I300" s="221"/>
      <c r="J300" s="42"/>
      <c r="K300" s="42"/>
      <c r="L300" s="46"/>
      <c r="M300" s="222"/>
      <c r="N300" s="223"/>
      <c r="O300" s="86"/>
      <c r="P300" s="86"/>
      <c r="Q300" s="86"/>
      <c r="R300" s="86"/>
      <c r="S300" s="86"/>
      <c r="T300" s="87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19" t="s">
        <v>137</v>
      </c>
      <c r="AU300" s="19" t="s">
        <v>82</v>
      </c>
    </row>
    <row r="301" s="15" customFormat="1">
      <c r="A301" s="15"/>
      <c r="B301" s="248"/>
      <c r="C301" s="249"/>
      <c r="D301" s="219" t="s">
        <v>139</v>
      </c>
      <c r="E301" s="250" t="s">
        <v>19</v>
      </c>
      <c r="F301" s="251" t="s">
        <v>680</v>
      </c>
      <c r="G301" s="249"/>
      <c r="H301" s="250" t="s">
        <v>19</v>
      </c>
      <c r="I301" s="252"/>
      <c r="J301" s="249"/>
      <c r="K301" s="249"/>
      <c r="L301" s="253"/>
      <c r="M301" s="254"/>
      <c r="N301" s="255"/>
      <c r="O301" s="255"/>
      <c r="P301" s="255"/>
      <c r="Q301" s="255"/>
      <c r="R301" s="255"/>
      <c r="S301" s="255"/>
      <c r="T301" s="256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57" t="s">
        <v>139</v>
      </c>
      <c r="AU301" s="257" t="s">
        <v>82</v>
      </c>
      <c r="AV301" s="15" t="s">
        <v>80</v>
      </c>
      <c r="AW301" s="15" t="s">
        <v>33</v>
      </c>
      <c r="AX301" s="15" t="s">
        <v>72</v>
      </c>
      <c r="AY301" s="257" t="s">
        <v>125</v>
      </c>
    </row>
    <row r="302" s="13" customFormat="1">
      <c r="A302" s="13"/>
      <c r="B302" s="226"/>
      <c r="C302" s="227"/>
      <c r="D302" s="219" t="s">
        <v>139</v>
      </c>
      <c r="E302" s="228" t="s">
        <v>19</v>
      </c>
      <c r="F302" s="229" t="s">
        <v>990</v>
      </c>
      <c r="G302" s="227"/>
      <c r="H302" s="230">
        <v>53</v>
      </c>
      <c r="I302" s="231"/>
      <c r="J302" s="227"/>
      <c r="K302" s="227"/>
      <c r="L302" s="232"/>
      <c r="M302" s="233"/>
      <c r="N302" s="234"/>
      <c r="O302" s="234"/>
      <c r="P302" s="234"/>
      <c r="Q302" s="234"/>
      <c r="R302" s="234"/>
      <c r="S302" s="234"/>
      <c r="T302" s="235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6" t="s">
        <v>139</v>
      </c>
      <c r="AU302" s="236" t="s">
        <v>82</v>
      </c>
      <c r="AV302" s="13" t="s">
        <v>82</v>
      </c>
      <c r="AW302" s="13" t="s">
        <v>33</v>
      </c>
      <c r="AX302" s="13" t="s">
        <v>72</v>
      </c>
      <c r="AY302" s="236" t="s">
        <v>125</v>
      </c>
    </row>
    <row r="303" s="13" customFormat="1">
      <c r="A303" s="13"/>
      <c r="B303" s="226"/>
      <c r="C303" s="227"/>
      <c r="D303" s="219" t="s">
        <v>139</v>
      </c>
      <c r="E303" s="228" t="s">
        <v>19</v>
      </c>
      <c r="F303" s="229" t="s">
        <v>991</v>
      </c>
      <c r="G303" s="227"/>
      <c r="H303" s="230">
        <v>13.85</v>
      </c>
      <c r="I303" s="231"/>
      <c r="J303" s="227"/>
      <c r="K303" s="227"/>
      <c r="L303" s="232"/>
      <c r="M303" s="233"/>
      <c r="N303" s="234"/>
      <c r="O303" s="234"/>
      <c r="P303" s="234"/>
      <c r="Q303" s="234"/>
      <c r="R303" s="234"/>
      <c r="S303" s="234"/>
      <c r="T303" s="235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6" t="s">
        <v>139</v>
      </c>
      <c r="AU303" s="236" t="s">
        <v>82</v>
      </c>
      <c r="AV303" s="13" t="s">
        <v>82</v>
      </c>
      <c r="AW303" s="13" t="s">
        <v>33</v>
      </c>
      <c r="AX303" s="13" t="s">
        <v>72</v>
      </c>
      <c r="AY303" s="236" t="s">
        <v>125</v>
      </c>
    </row>
    <row r="304" s="13" customFormat="1">
      <c r="A304" s="13"/>
      <c r="B304" s="226"/>
      <c r="C304" s="227"/>
      <c r="D304" s="219" t="s">
        <v>139</v>
      </c>
      <c r="E304" s="228" t="s">
        <v>19</v>
      </c>
      <c r="F304" s="229" t="s">
        <v>992</v>
      </c>
      <c r="G304" s="227"/>
      <c r="H304" s="230">
        <v>96.959999999999994</v>
      </c>
      <c r="I304" s="231"/>
      <c r="J304" s="227"/>
      <c r="K304" s="227"/>
      <c r="L304" s="232"/>
      <c r="M304" s="233"/>
      <c r="N304" s="234"/>
      <c r="O304" s="234"/>
      <c r="P304" s="234"/>
      <c r="Q304" s="234"/>
      <c r="R304" s="234"/>
      <c r="S304" s="234"/>
      <c r="T304" s="235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6" t="s">
        <v>139</v>
      </c>
      <c r="AU304" s="236" t="s">
        <v>82</v>
      </c>
      <c r="AV304" s="13" t="s">
        <v>82</v>
      </c>
      <c r="AW304" s="13" t="s">
        <v>33</v>
      </c>
      <c r="AX304" s="13" t="s">
        <v>72</v>
      </c>
      <c r="AY304" s="236" t="s">
        <v>125</v>
      </c>
    </row>
    <row r="305" s="14" customFormat="1">
      <c r="A305" s="14"/>
      <c r="B305" s="237"/>
      <c r="C305" s="238"/>
      <c r="D305" s="219" t="s">
        <v>139</v>
      </c>
      <c r="E305" s="239" t="s">
        <v>19</v>
      </c>
      <c r="F305" s="240" t="s">
        <v>155</v>
      </c>
      <c r="G305" s="238"/>
      <c r="H305" s="241">
        <v>163.81</v>
      </c>
      <c r="I305" s="242"/>
      <c r="J305" s="238"/>
      <c r="K305" s="238"/>
      <c r="L305" s="243"/>
      <c r="M305" s="244"/>
      <c r="N305" s="245"/>
      <c r="O305" s="245"/>
      <c r="P305" s="245"/>
      <c r="Q305" s="245"/>
      <c r="R305" s="245"/>
      <c r="S305" s="245"/>
      <c r="T305" s="246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47" t="s">
        <v>139</v>
      </c>
      <c r="AU305" s="247" t="s">
        <v>82</v>
      </c>
      <c r="AV305" s="14" t="s">
        <v>133</v>
      </c>
      <c r="AW305" s="14" t="s">
        <v>33</v>
      </c>
      <c r="AX305" s="14" t="s">
        <v>80</v>
      </c>
      <c r="AY305" s="247" t="s">
        <v>125</v>
      </c>
    </row>
    <row r="306" s="2" customFormat="1" ht="24.15" customHeight="1">
      <c r="A306" s="40"/>
      <c r="B306" s="41"/>
      <c r="C306" s="206" t="s">
        <v>456</v>
      </c>
      <c r="D306" s="206" t="s">
        <v>128</v>
      </c>
      <c r="E306" s="207" t="s">
        <v>682</v>
      </c>
      <c r="F306" s="208" t="s">
        <v>683</v>
      </c>
      <c r="G306" s="209" t="s">
        <v>150</v>
      </c>
      <c r="H306" s="210">
        <v>163.81</v>
      </c>
      <c r="I306" s="211"/>
      <c r="J306" s="212">
        <f>ROUND(I306*H306,2)</f>
        <v>0</v>
      </c>
      <c r="K306" s="208" t="s">
        <v>132</v>
      </c>
      <c r="L306" s="46"/>
      <c r="M306" s="213" t="s">
        <v>19</v>
      </c>
      <c r="N306" s="214" t="s">
        <v>43</v>
      </c>
      <c r="O306" s="86"/>
      <c r="P306" s="215">
        <f>O306*H306</f>
        <v>0</v>
      </c>
      <c r="Q306" s="215">
        <v>0</v>
      </c>
      <c r="R306" s="215">
        <f>Q306*H306</f>
        <v>0</v>
      </c>
      <c r="S306" s="215">
        <v>0</v>
      </c>
      <c r="T306" s="216">
        <f>S306*H306</f>
        <v>0</v>
      </c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R306" s="217" t="s">
        <v>240</v>
      </c>
      <c r="AT306" s="217" t="s">
        <v>128</v>
      </c>
      <c r="AU306" s="217" t="s">
        <v>82</v>
      </c>
      <c r="AY306" s="19" t="s">
        <v>125</v>
      </c>
      <c r="BE306" s="218">
        <f>IF(N306="základní",J306,0)</f>
        <v>0</v>
      </c>
      <c r="BF306" s="218">
        <f>IF(N306="snížená",J306,0)</f>
        <v>0</v>
      </c>
      <c r="BG306" s="218">
        <f>IF(N306="zákl. přenesená",J306,0)</f>
        <v>0</v>
      </c>
      <c r="BH306" s="218">
        <f>IF(N306="sníž. přenesená",J306,0)</f>
        <v>0</v>
      </c>
      <c r="BI306" s="218">
        <f>IF(N306="nulová",J306,0)</f>
        <v>0</v>
      </c>
      <c r="BJ306" s="19" t="s">
        <v>80</v>
      </c>
      <c r="BK306" s="218">
        <f>ROUND(I306*H306,2)</f>
        <v>0</v>
      </c>
      <c r="BL306" s="19" t="s">
        <v>240</v>
      </c>
      <c r="BM306" s="217" t="s">
        <v>1048</v>
      </c>
    </row>
    <row r="307" s="2" customFormat="1">
      <c r="A307" s="40"/>
      <c r="B307" s="41"/>
      <c r="C307" s="42"/>
      <c r="D307" s="219" t="s">
        <v>135</v>
      </c>
      <c r="E307" s="42"/>
      <c r="F307" s="220" t="s">
        <v>685</v>
      </c>
      <c r="G307" s="42"/>
      <c r="H307" s="42"/>
      <c r="I307" s="221"/>
      <c r="J307" s="42"/>
      <c r="K307" s="42"/>
      <c r="L307" s="46"/>
      <c r="M307" s="222"/>
      <c r="N307" s="223"/>
      <c r="O307" s="86"/>
      <c r="P307" s="86"/>
      <c r="Q307" s="86"/>
      <c r="R307" s="86"/>
      <c r="S307" s="86"/>
      <c r="T307" s="87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T307" s="19" t="s">
        <v>135</v>
      </c>
      <c r="AU307" s="19" t="s">
        <v>82</v>
      </c>
    </row>
    <row r="308" s="2" customFormat="1">
      <c r="A308" s="40"/>
      <c r="B308" s="41"/>
      <c r="C308" s="42"/>
      <c r="D308" s="224" t="s">
        <v>137</v>
      </c>
      <c r="E308" s="42"/>
      <c r="F308" s="225" t="s">
        <v>686</v>
      </c>
      <c r="G308" s="42"/>
      <c r="H308" s="42"/>
      <c r="I308" s="221"/>
      <c r="J308" s="42"/>
      <c r="K308" s="42"/>
      <c r="L308" s="46"/>
      <c r="M308" s="222"/>
      <c r="N308" s="223"/>
      <c r="O308" s="86"/>
      <c r="P308" s="86"/>
      <c r="Q308" s="86"/>
      <c r="R308" s="86"/>
      <c r="S308" s="86"/>
      <c r="T308" s="87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T308" s="19" t="s">
        <v>137</v>
      </c>
      <c r="AU308" s="19" t="s">
        <v>82</v>
      </c>
    </row>
    <row r="309" s="15" customFormat="1">
      <c r="A309" s="15"/>
      <c r="B309" s="248"/>
      <c r="C309" s="249"/>
      <c r="D309" s="219" t="s">
        <v>139</v>
      </c>
      <c r="E309" s="250" t="s">
        <v>19</v>
      </c>
      <c r="F309" s="251" t="s">
        <v>687</v>
      </c>
      <c r="G309" s="249"/>
      <c r="H309" s="250" t="s">
        <v>19</v>
      </c>
      <c r="I309" s="252"/>
      <c r="J309" s="249"/>
      <c r="K309" s="249"/>
      <c r="L309" s="253"/>
      <c r="M309" s="254"/>
      <c r="N309" s="255"/>
      <c r="O309" s="255"/>
      <c r="P309" s="255"/>
      <c r="Q309" s="255"/>
      <c r="R309" s="255"/>
      <c r="S309" s="255"/>
      <c r="T309" s="256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T309" s="257" t="s">
        <v>139</v>
      </c>
      <c r="AU309" s="257" t="s">
        <v>82</v>
      </c>
      <c r="AV309" s="15" t="s">
        <v>80</v>
      </c>
      <c r="AW309" s="15" t="s">
        <v>33</v>
      </c>
      <c r="AX309" s="15" t="s">
        <v>72</v>
      </c>
      <c r="AY309" s="257" t="s">
        <v>125</v>
      </c>
    </row>
    <row r="310" s="13" customFormat="1">
      <c r="A310" s="13"/>
      <c r="B310" s="226"/>
      <c r="C310" s="227"/>
      <c r="D310" s="219" t="s">
        <v>139</v>
      </c>
      <c r="E310" s="228" t="s">
        <v>19</v>
      </c>
      <c r="F310" s="229" t="s">
        <v>990</v>
      </c>
      <c r="G310" s="227"/>
      <c r="H310" s="230">
        <v>53</v>
      </c>
      <c r="I310" s="231"/>
      <c r="J310" s="227"/>
      <c r="K310" s="227"/>
      <c r="L310" s="232"/>
      <c r="M310" s="233"/>
      <c r="N310" s="234"/>
      <c r="O310" s="234"/>
      <c r="P310" s="234"/>
      <c r="Q310" s="234"/>
      <c r="R310" s="234"/>
      <c r="S310" s="234"/>
      <c r="T310" s="235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36" t="s">
        <v>139</v>
      </c>
      <c r="AU310" s="236" t="s">
        <v>82</v>
      </c>
      <c r="AV310" s="13" t="s">
        <v>82</v>
      </c>
      <c r="AW310" s="13" t="s">
        <v>33</v>
      </c>
      <c r="AX310" s="13" t="s">
        <v>72</v>
      </c>
      <c r="AY310" s="236" t="s">
        <v>125</v>
      </c>
    </row>
    <row r="311" s="13" customFormat="1">
      <c r="A311" s="13"/>
      <c r="B311" s="226"/>
      <c r="C311" s="227"/>
      <c r="D311" s="219" t="s">
        <v>139</v>
      </c>
      <c r="E311" s="228" t="s">
        <v>19</v>
      </c>
      <c r="F311" s="229" t="s">
        <v>991</v>
      </c>
      <c r="G311" s="227"/>
      <c r="H311" s="230">
        <v>13.85</v>
      </c>
      <c r="I311" s="231"/>
      <c r="J311" s="227"/>
      <c r="K311" s="227"/>
      <c r="L311" s="232"/>
      <c r="M311" s="233"/>
      <c r="N311" s="234"/>
      <c r="O311" s="234"/>
      <c r="P311" s="234"/>
      <c r="Q311" s="234"/>
      <c r="R311" s="234"/>
      <c r="S311" s="234"/>
      <c r="T311" s="235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6" t="s">
        <v>139</v>
      </c>
      <c r="AU311" s="236" t="s">
        <v>82</v>
      </c>
      <c r="AV311" s="13" t="s">
        <v>82</v>
      </c>
      <c r="AW311" s="13" t="s">
        <v>33</v>
      </c>
      <c r="AX311" s="13" t="s">
        <v>72</v>
      </c>
      <c r="AY311" s="236" t="s">
        <v>125</v>
      </c>
    </row>
    <row r="312" s="13" customFormat="1">
      <c r="A312" s="13"/>
      <c r="B312" s="226"/>
      <c r="C312" s="227"/>
      <c r="D312" s="219" t="s">
        <v>139</v>
      </c>
      <c r="E312" s="228" t="s">
        <v>19</v>
      </c>
      <c r="F312" s="229" t="s">
        <v>992</v>
      </c>
      <c r="G312" s="227"/>
      <c r="H312" s="230">
        <v>96.959999999999994</v>
      </c>
      <c r="I312" s="231"/>
      <c r="J312" s="227"/>
      <c r="K312" s="227"/>
      <c r="L312" s="232"/>
      <c r="M312" s="233"/>
      <c r="N312" s="234"/>
      <c r="O312" s="234"/>
      <c r="P312" s="234"/>
      <c r="Q312" s="234"/>
      <c r="R312" s="234"/>
      <c r="S312" s="234"/>
      <c r="T312" s="235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6" t="s">
        <v>139</v>
      </c>
      <c r="AU312" s="236" t="s">
        <v>82</v>
      </c>
      <c r="AV312" s="13" t="s">
        <v>82</v>
      </c>
      <c r="AW312" s="13" t="s">
        <v>33</v>
      </c>
      <c r="AX312" s="13" t="s">
        <v>72</v>
      </c>
      <c r="AY312" s="236" t="s">
        <v>125</v>
      </c>
    </row>
    <row r="313" s="14" customFormat="1">
      <c r="A313" s="14"/>
      <c r="B313" s="237"/>
      <c r="C313" s="238"/>
      <c r="D313" s="219" t="s">
        <v>139</v>
      </c>
      <c r="E313" s="239" t="s">
        <v>19</v>
      </c>
      <c r="F313" s="240" t="s">
        <v>155</v>
      </c>
      <c r="G313" s="238"/>
      <c r="H313" s="241">
        <v>163.81</v>
      </c>
      <c r="I313" s="242"/>
      <c r="J313" s="238"/>
      <c r="K313" s="238"/>
      <c r="L313" s="243"/>
      <c r="M313" s="244"/>
      <c r="N313" s="245"/>
      <c r="O313" s="245"/>
      <c r="P313" s="245"/>
      <c r="Q313" s="245"/>
      <c r="R313" s="245"/>
      <c r="S313" s="245"/>
      <c r="T313" s="246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47" t="s">
        <v>139</v>
      </c>
      <c r="AU313" s="247" t="s">
        <v>82</v>
      </c>
      <c r="AV313" s="14" t="s">
        <v>133</v>
      </c>
      <c r="AW313" s="14" t="s">
        <v>33</v>
      </c>
      <c r="AX313" s="14" t="s">
        <v>80</v>
      </c>
      <c r="AY313" s="247" t="s">
        <v>125</v>
      </c>
    </row>
    <row r="314" s="2" customFormat="1" ht="24.15" customHeight="1">
      <c r="A314" s="40"/>
      <c r="B314" s="41"/>
      <c r="C314" s="258" t="s">
        <v>460</v>
      </c>
      <c r="D314" s="258" t="s">
        <v>385</v>
      </c>
      <c r="E314" s="259" t="s">
        <v>689</v>
      </c>
      <c r="F314" s="260" t="s">
        <v>690</v>
      </c>
      <c r="G314" s="261" t="s">
        <v>150</v>
      </c>
      <c r="H314" s="262">
        <v>172.00100000000001</v>
      </c>
      <c r="I314" s="263"/>
      <c r="J314" s="264">
        <f>ROUND(I314*H314,2)</f>
        <v>0</v>
      </c>
      <c r="K314" s="260" t="s">
        <v>132</v>
      </c>
      <c r="L314" s="265"/>
      <c r="M314" s="266" t="s">
        <v>19</v>
      </c>
      <c r="N314" s="267" t="s">
        <v>43</v>
      </c>
      <c r="O314" s="86"/>
      <c r="P314" s="215">
        <f>O314*H314</f>
        <v>0</v>
      </c>
      <c r="Q314" s="215">
        <v>0</v>
      </c>
      <c r="R314" s="215">
        <f>Q314*H314</f>
        <v>0</v>
      </c>
      <c r="S314" s="215">
        <v>0</v>
      </c>
      <c r="T314" s="216">
        <f>S314*H314</f>
        <v>0</v>
      </c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R314" s="217" t="s">
        <v>346</v>
      </c>
      <c r="AT314" s="217" t="s">
        <v>385</v>
      </c>
      <c r="AU314" s="217" t="s">
        <v>82</v>
      </c>
      <c r="AY314" s="19" t="s">
        <v>125</v>
      </c>
      <c r="BE314" s="218">
        <f>IF(N314="základní",J314,0)</f>
        <v>0</v>
      </c>
      <c r="BF314" s="218">
        <f>IF(N314="snížená",J314,0)</f>
        <v>0</v>
      </c>
      <c r="BG314" s="218">
        <f>IF(N314="zákl. přenesená",J314,0)</f>
        <v>0</v>
      </c>
      <c r="BH314" s="218">
        <f>IF(N314="sníž. přenesená",J314,0)</f>
        <v>0</v>
      </c>
      <c r="BI314" s="218">
        <f>IF(N314="nulová",J314,0)</f>
        <v>0</v>
      </c>
      <c r="BJ314" s="19" t="s">
        <v>80</v>
      </c>
      <c r="BK314" s="218">
        <f>ROUND(I314*H314,2)</f>
        <v>0</v>
      </c>
      <c r="BL314" s="19" t="s">
        <v>240</v>
      </c>
      <c r="BM314" s="217" t="s">
        <v>1049</v>
      </c>
    </row>
    <row r="315" s="2" customFormat="1">
      <c r="A315" s="40"/>
      <c r="B315" s="41"/>
      <c r="C315" s="42"/>
      <c r="D315" s="219" t="s">
        <v>135</v>
      </c>
      <c r="E315" s="42"/>
      <c r="F315" s="220" t="s">
        <v>690</v>
      </c>
      <c r="G315" s="42"/>
      <c r="H315" s="42"/>
      <c r="I315" s="221"/>
      <c r="J315" s="42"/>
      <c r="K315" s="42"/>
      <c r="L315" s="46"/>
      <c r="M315" s="222"/>
      <c r="N315" s="223"/>
      <c r="O315" s="86"/>
      <c r="P315" s="86"/>
      <c r="Q315" s="86"/>
      <c r="R315" s="86"/>
      <c r="S315" s="86"/>
      <c r="T315" s="87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T315" s="19" t="s">
        <v>135</v>
      </c>
      <c r="AU315" s="19" t="s">
        <v>82</v>
      </c>
    </row>
    <row r="316" s="13" customFormat="1">
      <c r="A316" s="13"/>
      <c r="B316" s="226"/>
      <c r="C316" s="227"/>
      <c r="D316" s="219" t="s">
        <v>139</v>
      </c>
      <c r="E316" s="228" t="s">
        <v>19</v>
      </c>
      <c r="F316" s="229" t="s">
        <v>1050</v>
      </c>
      <c r="G316" s="227"/>
      <c r="H316" s="230">
        <v>163.81</v>
      </c>
      <c r="I316" s="231"/>
      <c r="J316" s="227"/>
      <c r="K316" s="227"/>
      <c r="L316" s="232"/>
      <c r="M316" s="233"/>
      <c r="N316" s="234"/>
      <c r="O316" s="234"/>
      <c r="P316" s="234"/>
      <c r="Q316" s="234"/>
      <c r="R316" s="234"/>
      <c r="S316" s="234"/>
      <c r="T316" s="235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36" t="s">
        <v>139</v>
      </c>
      <c r="AU316" s="236" t="s">
        <v>82</v>
      </c>
      <c r="AV316" s="13" t="s">
        <v>82</v>
      </c>
      <c r="AW316" s="13" t="s">
        <v>33</v>
      </c>
      <c r="AX316" s="13" t="s">
        <v>80</v>
      </c>
      <c r="AY316" s="236" t="s">
        <v>125</v>
      </c>
    </row>
    <row r="317" s="13" customFormat="1">
      <c r="A317" s="13"/>
      <c r="B317" s="226"/>
      <c r="C317" s="227"/>
      <c r="D317" s="219" t="s">
        <v>139</v>
      </c>
      <c r="E317" s="227"/>
      <c r="F317" s="229" t="s">
        <v>1051</v>
      </c>
      <c r="G317" s="227"/>
      <c r="H317" s="230">
        <v>172.00100000000001</v>
      </c>
      <c r="I317" s="231"/>
      <c r="J317" s="227"/>
      <c r="K317" s="227"/>
      <c r="L317" s="232"/>
      <c r="M317" s="233"/>
      <c r="N317" s="234"/>
      <c r="O317" s="234"/>
      <c r="P317" s="234"/>
      <c r="Q317" s="234"/>
      <c r="R317" s="234"/>
      <c r="S317" s="234"/>
      <c r="T317" s="235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6" t="s">
        <v>139</v>
      </c>
      <c r="AU317" s="236" t="s">
        <v>82</v>
      </c>
      <c r="AV317" s="13" t="s">
        <v>82</v>
      </c>
      <c r="AW317" s="13" t="s">
        <v>4</v>
      </c>
      <c r="AX317" s="13" t="s">
        <v>80</v>
      </c>
      <c r="AY317" s="236" t="s">
        <v>125</v>
      </c>
    </row>
    <row r="318" s="2" customFormat="1" ht="16.5" customHeight="1">
      <c r="A318" s="40"/>
      <c r="B318" s="41"/>
      <c r="C318" s="206" t="s">
        <v>465</v>
      </c>
      <c r="D318" s="206" t="s">
        <v>128</v>
      </c>
      <c r="E318" s="207" t="s">
        <v>695</v>
      </c>
      <c r="F318" s="208" t="s">
        <v>696</v>
      </c>
      <c r="G318" s="209" t="s">
        <v>131</v>
      </c>
      <c r="H318" s="210">
        <v>50</v>
      </c>
      <c r="I318" s="211"/>
      <c r="J318" s="212">
        <f>ROUND(I318*H318,2)</f>
        <v>0</v>
      </c>
      <c r="K318" s="208" t="s">
        <v>132</v>
      </c>
      <c r="L318" s="46"/>
      <c r="M318" s="213" t="s">
        <v>19</v>
      </c>
      <c r="N318" s="214" t="s">
        <v>43</v>
      </c>
      <c r="O318" s="86"/>
      <c r="P318" s="215">
        <f>O318*H318</f>
        <v>0</v>
      </c>
      <c r="Q318" s="215">
        <v>0</v>
      </c>
      <c r="R318" s="215">
        <f>Q318*H318</f>
        <v>0</v>
      </c>
      <c r="S318" s="215">
        <v>3.0000000000000001E-05</v>
      </c>
      <c r="T318" s="216">
        <f>S318*H318</f>
        <v>0.0015</v>
      </c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R318" s="217" t="s">
        <v>240</v>
      </c>
      <c r="AT318" s="217" t="s">
        <v>128</v>
      </c>
      <c r="AU318" s="217" t="s">
        <v>82</v>
      </c>
      <c r="AY318" s="19" t="s">
        <v>125</v>
      </c>
      <c r="BE318" s="218">
        <f>IF(N318="základní",J318,0)</f>
        <v>0</v>
      </c>
      <c r="BF318" s="218">
        <f>IF(N318="snížená",J318,0)</f>
        <v>0</v>
      </c>
      <c r="BG318" s="218">
        <f>IF(N318="zákl. přenesená",J318,0)</f>
        <v>0</v>
      </c>
      <c r="BH318" s="218">
        <f>IF(N318="sníž. přenesená",J318,0)</f>
        <v>0</v>
      </c>
      <c r="BI318" s="218">
        <f>IF(N318="nulová",J318,0)</f>
        <v>0</v>
      </c>
      <c r="BJ318" s="19" t="s">
        <v>80</v>
      </c>
      <c r="BK318" s="218">
        <f>ROUND(I318*H318,2)</f>
        <v>0</v>
      </c>
      <c r="BL318" s="19" t="s">
        <v>240</v>
      </c>
      <c r="BM318" s="217" t="s">
        <v>1052</v>
      </c>
    </row>
    <row r="319" s="2" customFormat="1">
      <c r="A319" s="40"/>
      <c r="B319" s="41"/>
      <c r="C319" s="42"/>
      <c r="D319" s="219" t="s">
        <v>135</v>
      </c>
      <c r="E319" s="42"/>
      <c r="F319" s="220" t="s">
        <v>698</v>
      </c>
      <c r="G319" s="42"/>
      <c r="H319" s="42"/>
      <c r="I319" s="221"/>
      <c r="J319" s="42"/>
      <c r="K319" s="42"/>
      <c r="L319" s="46"/>
      <c r="M319" s="222"/>
      <c r="N319" s="223"/>
      <c r="O319" s="86"/>
      <c r="P319" s="86"/>
      <c r="Q319" s="86"/>
      <c r="R319" s="86"/>
      <c r="S319" s="86"/>
      <c r="T319" s="87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T319" s="19" t="s">
        <v>135</v>
      </c>
      <c r="AU319" s="19" t="s">
        <v>82</v>
      </c>
    </row>
    <row r="320" s="2" customFormat="1">
      <c r="A320" s="40"/>
      <c r="B320" s="41"/>
      <c r="C320" s="42"/>
      <c r="D320" s="224" t="s">
        <v>137</v>
      </c>
      <c r="E320" s="42"/>
      <c r="F320" s="225" t="s">
        <v>699</v>
      </c>
      <c r="G320" s="42"/>
      <c r="H320" s="42"/>
      <c r="I320" s="221"/>
      <c r="J320" s="42"/>
      <c r="K320" s="42"/>
      <c r="L320" s="46"/>
      <c r="M320" s="222"/>
      <c r="N320" s="223"/>
      <c r="O320" s="86"/>
      <c r="P320" s="86"/>
      <c r="Q320" s="86"/>
      <c r="R320" s="86"/>
      <c r="S320" s="86"/>
      <c r="T320" s="87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9" t="s">
        <v>137</v>
      </c>
      <c r="AU320" s="19" t="s">
        <v>82</v>
      </c>
    </row>
    <row r="321" s="13" customFormat="1">
      <c r="A321" s="13"/>
      <c r="B321" s="226"/>
      <c r="C321" s="227"/>
      <c r="D321" s="219" t="s">
        <v>139</v>
      </c>
      <c r="E321" s="228" t="s">
        <v>19</v>
      </c>
      <c r="F321" s="229" t="s">
        <v>853</v>
      </c>
      <c r="G321" s="227"/>
      <c r="H321" s="230">
        <v>50</v>
      </c>
      <c r="I321" s="231"/>
      <c r="J321" s="227"/>
      <c r="K321" s="227"/>
      <c r="L321" s="232"/>
      <c r="M321" s="233"/>
      <c r="N321" s="234"/>
      <c r="O321" s="234"/>
      <c r="P321" s="234"/>
      <c r="Q321" s="234"/>
      <c r="R321" s="234"/>
      <c r="S321" s="234"/>
      <c r="T321" s="235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6" t="s">
        <v>139</v>
      </c>
      <c r="AU321" s="236" t="s">
        <v>82</v>
      </c>
      <c r="AV321" s="13" t="s">
        <v>82</v>
      </c>
      <c r="AW321" s="13" t="s">
        <v>33</v>
      </c>
      <c r="AX321" s="13" t="s">
        <v>80</v>
      </c>
      <c r="AY321" s="236" t="s">
        <v>125</v>
      </c>
    </row>
    <row r="322" s="2" customFormat="1" ht="16.5" customHeight="1">
      <c r="A322" s="40"/>
      <c r="B322" s="41"/>
      <c r="C322" s="258" t="s">
        <v>472</v>
      </c>
      <c r="D322" s="258" t="s">
        <v>385</v>
      </c>
      <c r="E322" s="259" t="s">
        <v>701</v>
      </c>
      <c r="F322" s="260" t="s">
        <v>702</v>
      </c>
      <c r="G322" s="261" t="s">
        <v>131</v>
      </c>
      <c r="H322" s="262">
        <v>52.5</v>
      </c>
      <c r="I322" s="263"/>
      <c r="J322" s="264">
        <f>ROUND(I322*H322,2)</f>
        <v>0</v>
      </c>
      <c r="K322" s="260" t="s">
        <v>132</v>
      </c>
      <c r="L322" s="265"/>
      <c r="M322" s="266" t="s">
        <v>19</v>
      </c>
      <c r="N322" s="267" t="s">
        <v>43</v>
      </c>
      <c r="O322" s="86"/>
      <c r="P322" s="215">
        <f>O322*H322</f>
        <v>0</v>
      </c>
      <c r="Q322" s="215">
        <v>2.0000000000000002E-05</v>
      </c>
      <c r="R322" s="215">
        <f>Q322*H322</f>
        <v>0.0010500000000000002</v>
      </c>
      <c r="S322" s="215">
        <v>0</v>
      </c>
      <c r="T322" s="216">
        <f>S322*H322</f>
        <v>0</v>
      </c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R322" s="217" t="s">
        <v>346</v>
      </c>
      <c r="AT322" s="217" t="s">
        <v>385</v>
      </c>
      <c r="AU322" s="217" t="s">
        <v>82</v>
      </c>
      <c r="AY322" s="19" t="s">
        <v>125</v>
      </c>
      <c r="BE322" s="218">
        <f>IF(N322="základní",J322,0)</f>
        <v>0</v>
      </c>
      <c r="BF322" s="218">
        <f>IF(N322="snížená",J322,0)</f>
        <v>0</v>
      </c>
      <c r="BG322" s="218">
        <f>IF(N322="zákl. přenesená",J322,0)</f>
        <v>0</v>
      </c>
      <c r="BH322" s="218">
        <f>IF(N322="sníž. přenesená",J322,0)</f>
        <v>0</v>
      </c>
      <c r="BI322" s="218">
        <f>IF(N322="nulová",J322,0)</f>
        <v>0</v>
      </c>
      <c r="BJ322" s="19" t="s">
        <v>80</v>
      </c>
      <c r="BK322" s="218">
        <f>ROUND(I322*H322,2)</f>
        <v>0</v>
      </c>
      <c r="BL322" s="19" t="s">
        <v>240</v>
      </c>
      <c r="BM322" s="217" t="s">
        <v>1053</v>
      </c>
    </row>
    <row r="323" s="2" customFormat="1">
      <c r="A323" s="40"/>
      <c r="B323" s="41"/>
      <c r="C323" s="42"/>
      <c r="D323" s="219" t="s">
        <v>135</v>
      </c>
      <c r="E323" s="42"/>
      <c r="F323" s="220" t="s">
        <v>702</v>
      </c>
      <c r="G323" s="42"/>
      <c r="H323" s="42"/>
      <c r="I323" s="221"/>
      <c r="J323" s="42"/>
      <c r="K323" s="42"/>
      <c r="L323" s="46"/>
      <c r="M323" s="222"/>
      <c r="N323" s="223"/>
      <c r="O323" s="86"/>
      <c r="P323" s="86"/>
      <c r="Q323" s="86"/>
      <c r="R323" s="86"/>
      <c r="S323" s="86"/>
      <c r="T323" s="87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T323" s="19" t="s">
        <v>135</v>
      </c>
      <c r="AU323" s="19" t="s">
        <v>82</v>
      </c>
    </row>
    <row r="324" s="13" customFormat="1">
      <c r="A324" s="13"/>
      <c r="B324" s="226"/>
      <c r="C324" s="227"/>
      <c r="D324" s="219" t="s">
        <v>139</v>
      </c>
      <c r="E324" s="228" t="s">
        <v>19</v>
      </c>
      <c r="F324" s="229" t="s">
        <v>456</v>
      </c>
      <c r="G324" s="227"/>
      <c r="H324" s="230">
        <v>50</v>
      </c>
      <c r="I324" s="231"/>
      <c r="J324" s="227"/>
      <c r="K324" s="227"/>
      <c r="L324" s="232"/>
      <c r="M324" s="233"/>
      <c r="N324" s="234"/>
      <c r="O324" s="234"/>
      <c r="P324" s="234"/>
      <c r="Q324" s="234"/>
      <c r="R324" s="234"/>
      <c r="S324" s="234"/>
      <c r="T324" s="235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6" t="s">
        <v>139</v>
      </c>
      <c r="AU324" s="236" t="s">
        <v>82</v>
      </c>
      <c r="AV324" s="13" t="s">
        <v>82</v>
      </c>
      <c r="AW324" s="13" t="s">
        <v>33</v>
      </c>
      <c r="AX324" s="13" t="s">
        <v>80</v>
      </c>
      <c r="AY324" s="236" t="s">
        <v>125</v>
      </c>
    </row>
    <row r="325" s="13" customFormat="1">
      <c r="A325" s="13"/>
      <c r="B325" s="226"/>
      <c r="C325" s="227"/>
      <c r="D325" s="219" t="s">
        <v>139</v>
      </c>
      <c r="E325" s="227"/>
      <c r="F325" s="229" t="s">
        <v>1054</v>
      </c>
      <c r="G325" s="227"/>
      <c r="H325" s="230">
        <v>52.5</v>
      </c>
      <c r="I325" s="231"/>
      <c r="J325" s="227"/>
      <c r="K325" s="227"/>
      <c r="L325" s="232"/>
      <c r="M325" s="233"/>
      <c r="N325" s="234"/>
      <c r="O325" s="234"/>
      <c r="P325" s="234"/>
      <c r="Q325" s="234"/>
      <c r="R325" s="234"/>
      <c r="S325" s="234"/>
      <c r="T325" s="235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6" t="s">
        <v>139</v>
      </c>
      <c r="AU325" s="236" t="s">
        <v>82</v>
      </c>
      <c r="AV325" s="13" t="s">
        <v>82</v>
      </c>
      <c r="AW325" s="13" t="s">
        <v>4</v>
      </c>
      <c r="AX325" s="13" t="s">
        <v>80</v>
      </c>
      <c r="AY325" s="236" t="s">
        <v>125</v>
      </c>
    </row>
    <row r="326" s="2" customFormat="1" ht="24.15" customHeight="1">
      <c r="A326" s="40"/>
      <c r="B326" s="41"/>
      <c r="C326" s="206" t="s">
        <v>476</v>
      </c>
      <c r="D326" s="206" t="s">
        <v>128</v>
      </c>
      <c r="E326" s="207" t="s">
        <v>707</v>
      </c>
      <c r="F326" s="208" t="s">
        <v>708</v>
      </c>
      <c r="G326" s="209" t="s">
        <v>131</v>
      </c>
      <c r="H326" s="210">
        <v>40.953000000000003</v>
      </c>
      <c r="I326" s="211"/>
      <c r="J326" s="212">
        <f>ROUND(I326*H326,2)</f>
        <v>0</v>
      </c>
      <c r="K326" s="208" t="s">
        <v>132</v>
      </c>
      <c r="L326" s="46"/>
      <c r="M326" s="213" t="s">
        <v>19</v>
      </c>
      <c r="N326" s="214" t="s">
        <v>43</v>
      </c>
      <c r="O326" s="86"/>
      <c r="P326" s="215">
        <f>O326*H326</f>
        <v>0</v>
      </c>
      <c r="Q326" s="215">
        <v>0.00020000000000000001</v>
      </c>
      <c r="R326" s="215">
        <f>Q326*H326</f>
        <v>0.008190600000000001</v>
      </c>
      <c r="S326" s="215">
        <v>0</v>
      </c>
      <c r="T326" s="216">
        <f>S326*H326</f>
        <v>0</v>
      </c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R326" s="217" t="s">
        <v>240</v>
      </c>
      <c r="AT326" s="217" t="s">
        <v>128</v>
      </c>
      <c r="AU326" s="217" t="s">
        <v>82</v>
      </c>
      <c r="AY326" s="19" t="s">
        <v>125</v>
      </c>
      <c r="BE326" s="218">
        <f>IF(N326="základní",J326,0)</f>
        <v>0</v>
      </c>
      <c r="BF326" s="218">
        <f>IF(N326="snížená",J326,0)</f>
        <v>0</v>
      </c>
      <c r="BG326" s="218">
        <f>IF(N326="zákl. přenesená",J326,0)</f>
        <v>0</v>
      </c>
      <c r="BH326" s="218">
        <f>IF(N326="sníž. přenesená",J326,0)</f>
        <v>0</v>
      </c>
      <c r="BI326" s="218">
        <f>IF(N326="nulová",J326,0)</f>
        <v>0</v>
      </c>
      <c r="BJ326" s="19" t="s">
        <v>80</v>
      </c>
      <c r="BK326" s="218">
        <f>ROUND(I326*H326,2)</f>
        <v>0</v>
      </c>
      <c r="BL326" s="19" t="s">
        <v>240</v>
      </c>
      <c r="BM326" s="217" t="s">
        <v>1055</v>
      </c>
    </row>
    <row r="327" s="2" customFormat="1">
      <c r="A327" s="40"/>
      <c r="B327" s="41"/>
      <c r="C327" s="42"/>
      <c r="D327" s="219" t="s">
        <v>135</v>
      </c>
      <c r="E327" s="42"/>
      <c r="F327" s="220" t="s">
        <v>710</v>
      </c>
      <c r="G327" s="42"/>
      <c r="H327" s="42"/>
      <c r="I327" s="221"/>
      <c r="J327" s="42"/>
      <c r="K327" s="42"/>
      <c r="L327" s="46"/>
      <c r="M327" s="222"/>
      <c r="N327" s="223"/>
      <c r="O327" s="86"/>
      <c r="P327" s="86"/>
      <c r="Q327" s="86"/>
      <c r="R327" s="86"/>
      <c r="S327" s="86"/>
      <c r="T327" s="87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T327" s="19" t="s">
        <v>135</v>
      </c>
      <c r="AU327" s="19" t="s">
        <v>82</v>
      </c>
    </row>
    <row r="328" s="2" customFormat="1">
      <c r="A328" s="40"/>
      <c r="B328" s="41"/>
      <c r="C328" s="42"/>
      <c r="D328" s="224" t="s">
        <v>137</v>
      </c>
      <c r="E328" s="42"/>
      <c r="F328" s="225" t="s">
        <v>711</v>
      </c>
      <c r="G328" s="42"/>
      <c r="H328" s="42"/>
      <c r="I328" s="221"/>
      <c r="J328" s="42"/>
      <c r="K328" s="42"/>
      <c r="L328" s="46"/>
      <c r="M328" s="222"/>
      <c r="N328" s="223"/>
      <c r="O328" s="86"/>
      <c r="P328" s="86"/>
      <c r="Q328" s="86"/>
      <c r="R328" s="86"/>
      <c r="S328" s="86"/>
      <c r="T328" s="87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T328" s="19" t="s">
        <v>137</v>
      </c>
      <c r="AU328" s="19" t="s">
        <v>82</v>
      </c>
    </row>
    <row r="329" s="2" customFormat="1" ht="33" customHeight="1">
      <c r="A329" s="40"/>
      <c r="B329" s="41"/>
      <c r="C329" s="206" t="s">
        <v>482</v>
      </c>
      <c r="D329" s="206" t="s">
        <v>128</v>
      </c>
      <c r="E329" s="207" t="s">
        <v>713</v>
      </c>
      <c r="F329" s="208" t="s">
        <v>714</v>
      </c>
      <c r="G329" s="209" t="s">
        <v>131</v>
      </c>
      <c r="H329" s="210">
        <v>40.953000000000003</v>
      </c>
      <c r="I329" s="211"/>
      <c r="J329" s="212">
        <f>ROUND(I329*H329,2)</f>
        <v>0</v>
      </c>
      <c r="K329" s="208" t="s">
        <v>132</v>
      </c>
      <c r="L329" s="46"/>
      <c r="M329" s="213" t="s">
        <v>19</v>
      </c>
      <c r="N329" s="214" t="s">
        <v>43</v>
      </c>
      <c r="O329" s="86"/>
      <c r="P329" s="215">
        <f>O329*H329</f>
        <v>0</v>
      </c>
      <c r="Q329" s="215">
        <v>0.00029999999999999997</v>
      </c>
      <c r="R329" s="215">
        <f>Q329*H329</f>
        <v>0.012285900000000001</v>
      </c>
      <c r="S329" s="215">
        <v>0</v>
      </c>
      <c r="T329" s="216">
        <f>S329*H329</f>
        <v>0</v>
      </c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R329" s="217" t="s">
        <v>240</v>
      </c>
      <c r="AT329" s="217" t="s">
        <v>128</v>
      </c>
      <c r="AU329" s="217" t="s">
        <v>82</v>
      </c>
      <c r="AY329" s="19" t="s">
        <v>125</v>
      </c>
      <c r="BE329" s="218">
        <f>IF(N329="základní",J329,0)</f>
        <v>0</v>
      </c>
      <c r="BF329" s="218">
        <f>IF(N329="snížená",J329,0)</f>
        <v>0</v>
      </c>
      <c r="BG329" s="218">
        <f>IF(N329="zákl. přenesená",J329,0)</f>
        <v>0</v>
      </c>
      <c r="BH329" s="218">
        <f>IF(N329="sníž. přenesená",J329,0)</f>
        <v>0</v>
      </c>
      <c r="BI329" s="218">
        <f>IF(N329="nulová",J329,0)</f>
        <v>0</v>
      </c>
      <c r="BJ329" s="19" t="s">
        <v>80</v>
      </c>
      <c r="BK329" s="218">
        <f>ROUND(I329*H329,2)</f>
        <v>0</v>
      </c>
      <c r="BL329" s="19" t="s">
        <v>240</v>
      </c>
      <c r="BM329" s="217" t="s">
        <v>1056</v>
      </c>
    </row>
    <row r="330" s="2" customFormat="1">
      <c r="A330" s="40"/>
      <c r="B330" s="41"/>
      <c r="C330" s="42"/>
      <c r="D330" s="219" t="s">
        <v>135</v>
      </c>
      <c r="E330" s="42"/>
      <c r="F330" s="220" t="s">
        <v>716</v>
      </c>
      <c r="G330" s="42"/>
      <c r="H330" s="42"/>
      <c r="I330" s="221"/>
      <c r="J330" s="42"/>
      <c r="K330" s="42"/>
      <c r="L330" s="46"/>
      <c r="M330" s="222"/>
      <c r="N330" s="223"/>
      <c r="O330" s="86"/>
      <c r="P330" s="86"/>
      <c r="Q330" s="86"/>
      <c r="R330" s="86"/>
      <c r="S330" s="86"/>
      <c r="T330" s="87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T330" s="19" t="s">
        <v>135</v>
      </c>
      <c r="AU330" s="19" t="s">
        <v>82</v>
      </c>
    </row>
    <row r="331" s="2" customFormat="1">
      <c r="A331" s="40"/>
      <c r="B331" s="41"/>
      <c r="C331" s="42"/>
      <c r="D331" s="224" t="s">
        <v>137</v>
      </c>
      <c r="E331" s="42"/>
      <c r="F331" s="225" t="s">
        <v>717</v>
      </c>
      <c r="G331" s="42"/>
      <c r="H331" s="42"/>
      <c r="I331" s="221"/>
      <c r="J331" s="42"/>
      <c r="K331" s="42"/>
      <c r="L331" s="46"/>
      <c r="M331" s="268"/>
      <c r="N331" s="269"/>
      <c r="O331" s="270"/>
      <c r="P331" s="270"/>
      <c r="Q331" s="270"/>
      <c r="R331" s="270"/>
      <c r="S331" s="270"/>
      <c r="T331" s="271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T331" s="19" t="s">
        <v>137</v>
      </c>
      <c r="AU331" s="19" t="s">
        <v>82</v>
      </c>
    </row>
    <row r="332" s="2" customFormat="1" ht="6.96" customHeight="1">
      <c r="A332" s="40"/>
      <c r="B332" s="61"/>
      <c r="C332" s="62"/>
      <c r="D332" s="62"/>
      <c r="E332" s="62"/>
      <c r="F332" s="62"/>
      <c r="G332" s="62"/>
      <c r="H332" s="62"/>
      <c r="I332" s="62"/>
      <c r="J332" s="62"/>
      <c r="K332" s="62"/>
      <c r="L332" s="46"/>
      <c r="M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</row>
  </sheetData>
  <sheetProtection sheet="1" autoFilter="0" formatColumns="0" formatRows="0" objects="1" scenarios="1" spinCount="100000" saltValue="gcr+fa5UBXkD7MwY4AltoK/rcAMyazTks11Qt+aQhjkgPahZjPygg/rUrhd8C7AxVHk8jr8bn3nJ00sgNdtQNA==" hashValue="C54q0C/bf2H30jixgrp63eIEg/HwQXhxMGVKr1o4K7yOfAQTb46qndggCte8wTdCfcl44LCyFs5tlFrE1mejqw==" algorithmName="SHA-512" password="CC35"/>
  <autoFilter ref="C89:K331"/>
  <mergeCells count="9">
    <mergeCell ref="E7:H7"/>
    <mergeCell ref="E9:H9"/>
    <mergeCell ref="E18:H18"/>
    <mergeCell ref="E27:H27"/>
    <mergeCell ref="E48:H48"/>
    <mergeCell ref="E50:H50"/>
    <mergeCell ref="E80:H80"/>
    <mergeCell ref="E82:H82"/>
    <mergeCell ref="L2:V2"/>
  </mergeCells>
  <hyperlinks>
    <hyperlink ref="F95" r:id="rId1" display="https://podminky.urs.cz/item/CS_URS_2025_01/619991001"/>
    <hyperlink ref="F99" r:id="rId2" display="https://podminky.urs.cz/item/CS_URS_2025_01/619995001"/>
    <hyperlink ref="F109" r:id="rId3" display="https://podminky.urs.cz/item/CS_URS_2025_01/629991011"/>
    <hyperlink ref="F116" r:id="rId4" display="https://podminky.urs.cz/item/CS_URS_2025_01/629995101"/>
    <hyperlink ref="F122" r:id="rId5" display="https://podminky.urs.cz/item/CS_URS_2025_01/949101112"/>
    <hyperlink ref="F126" r:id="rId6" display="https://podminky.urs.cz/item/CS_URS_2025_01/952901111"/>
    <hyperlink ref="F129" r:id="rId7" display="https://podminky.urs.cz/item/CS_URS_2025_01/968072356"/>
    <hyperlink ref="F137" r:id="rId8" display="https://podminky.urs.cz/item/CS_URS_2025_01/997013211"/>
    <hyperlink ref="F140" r:id="rId9" display="https://podminky.urs.cz/item/CS_URS_2025_01/997013219"/>
    <hyperlink ref="F143" r:id="rId10" display="https://podminky.urs.cz/item/CS_URS_2025_01/997013501"/>
    <hyperlink ref="F146" r:id="rId11" display="https://podminky.urs.cz/item/CS_URS_2025_01/997013509"/>
    <hyperlink ref="F154" r:id="rId12" display="https://podminky.urs.cz/item/CS_URS_2025_01/997013631"/>
    <hyperlink ref="F160" r:id="rId13" display="https://podminky.urs.cz/item/CS_URS_2025_01/998018001"/>
    <hyperlink ref="F170" r:id="rId14" display="https://podminky.urs.cz/item/CS_URS_2025_01/998764121"/>
    <hyperlink ref="F173" r:id="rId15" display="https://podminky.urs.cz/item/CS_URS_2025_01/998764129"/>
    <hyperlink ref="F177" r:id="rId16" display="https://podminky.urs.cz/item/CS_URS_2025_01/766622133"/>
    <hyperlink ref="F187" r:id="rId17" display="https://podminky.urs.cz/item/CS_URS_2025_01/766622137"/>
    <hyperlink ref="F195" r:id="rId18" display="https://podminky.urs.cz/item/CS_URS_2025_01/766660421"/>
    <hyperlink ref="F201" r:id="rId19" display="https://podminky.urs.cz/item/CS_URS_2025_01/998766121"/>
    <hyperlink ref="F204" r:id="rId20" display="https://podminky.urs.cz/item/CS_URS_2025_01/998766129"/>
    <hyperlink ref="F208" r:id="rId21" display="https://podminky.urs.cz/item/CS_URS_2025_01/767163213"/>
    <hyperlink ref="F217" r:id="rId22" display="https://podminky.urs.cz/item/CS_URS_2025_01/767415112"/>
    <hyperlink ref="F227" r:id="rId23" display="https://podminky.urs.cz/item/CS_URS_2025_01/767627101"/>
    <hyperlink ref="F237" r:id="rId24" display="https://podminky.urs.cz/item/CS_URS_2025_01/767627306"/>
    <hyperlink ref="F244" r:id="rId25" display="https://podminky.urs.cz/item/CS_URS_2025_01/767627307"/>
    <hyperlink ref="F251" r:id="rId26" display="https://podminky.urs.cz/item/CS_URS_2025_01/998767121"/>
    <hyperlink ref="F254" r:id="rId27" display="https://podminky.urs.cz/item/CS_URS_2025_01/998767129"/>
    <hyperlink ref="F258" r:id="rId28" display="https://podminky.urs.cz/item/CS_URS_2025_01/782631111"/>
    <hyperlink ref="F269" r:id="rId29" display="https://podminky.urs.cz/item/CS_URS_2025_01/782991111"/>
    <hyperlink ref="F272" r:id="rId30" display="https://podminky.urs.cz/item/CS_URS_2025_01/782991115"/>
    <hyperlink ref="F279" r:id="rId31" display="https://podminky.urs.cz/item/CS_URS_2025_01/782991411"/>
    <hyperlink ref="F282" r:id="rId32" display="https://podminky.urs.cz/item/CS_URS_2025_01/998782121"/>
    <hyperlink ref="F285" r:id="rId33" display="https://podminky.urs.cz/item/CS_URS_2025_01/998782129"/>
    <hyperlink ref="F289" r:id="rId34" display="https://podminky.urs.cz/item/CS_URS_2025_01/784111001"/>
    <hyperlink ref="F297" r:id="rId35" display="https://podminky.urs.cz/item/CS_URS_2025_01/784111011"/>
    <hyperlink ref="F300" r:id="rId36" display="https://podminky.urs.cz/item/CS_URS_2025_01/784161001"/>
    <hyperlink ref="F308" r:id="rId37" display="https://podminky.urs.cz/item/CS_URS_2025_01/784171001"/>
    <hyperlink ref="F320" r:id="rId38" display="https://podminky.urs.cz/item/CS_URS_2025_01/784171101"/>
    <hyperlink ref="F328" r:id="rId39" display="https://podminky.urs.cz/item/CS_URS_2025_01/784181121"/>
    <hyperlink ref="F331" r:id="rId40" display="https://podminky.urs.cz/item/CS_URS_2025_01/7842111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92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26.25" customHeight="1">
      <c r="B7" s="22"/>
      <c r="E7" s="135" t="str">
        <f>'Rekapitulace stavby'!K6</f>
        <v>Domov mládeže a školní jídelna,p.o.,Lidická 590/38,36001,K.Vary - výměna otvor.výplní a balkonových sestav - další etapa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93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1057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21. 1. 2025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ROUND(J83,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ROUND((SUM(BE83:BE98)),  2)</f>
        <v>0</v>
      </c>
      <c r="G33" s="40"/>
      <c r="H33" s="40"/>
      <c r="I33" s="150">
        <v>0.20999999999999999</v>
      </c>
      <c r="J33" s="149">
        <f>ROUND(((SUM(BE83:BE98))*I33),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ROUND((SUM(BF83:BF98)),  2)</f>
        <v>0</v>
      </c>
      <c r="G34" s="40"/>
      <c r="H34" s="40"/>
      <c r="I34" s="150">
        <v>0.12</v>
      </c>
      <c r="J34" s="149">
        <f>ROUND(((SUM(BF83:BF98))*I34),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ROUND((SUM(BG83:BG98)),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ROUND((SUM(BH83:BH98)),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ROUND((SUM(BI83:BI98)),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95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2" t="str">
        <f>E7</f>
        <v>Domov mládeže a školní jídelna,p.o.,Lidická 590/38,36001,K.Vary - výměna otvor.výplní a balkonových sestav - další etapa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93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04 - Vedlejší a ostatní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Lidická 590/38, Karlovy Vary</v>
      </c>
      <c r="G52" s="42"/>
      <c r="H52" s="42"/>
      <c r="I52" s="34" t="s">
        <v>23</v>
      </c>
      <c r="J52" s="74" t="str">
        <f>IF(J12="","",J12)</f>
        <v>21. 1. 2025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Domov mládeže a školní jídelna, p.o.</v>
      </c>
      <c r="G54" s="42"/>
      <c r="H54" s="42"/>
      <c r="I54" s="34" t="s">
        <v>31</v>
      </c>
      <c r="J54" s="38" t="str">
        <f>E21</f>
        <v>Ing. Roman Gajdoš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Bc. Martin Frous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96</v>
      </c>
      <c r="D57" s="164"/>
      <c r="E57" s="164"/>
      <c r="F57" s="164"/>
      <c r="G57" s="164"/>
      <c r="H57" s="164"/>
      <c r="I57" s="164"/>
      <c r="J57" s="165" t="s">
        <v>97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98</v>
      </c>
    </row>
    <row r="60" s="9" customFormat="1" ht="24.96" customHeight="1">
      <c r="A60" s="9"/>
      <c r="B60" s="167"/>
      <c r="C60" s="168"/>
      <c r="D60" s="169" t="s">
        <v>1058</v>
      </c>
      <c r="E60" s="170"/>
      <c r="F60" s="170"/>
      <c r="G60" s="170"/>
      <c r="H60" s="170"/>
      <c r="I60" s="170"/>
      <c r="J60" s="171">
        <f>J84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1059</v>
      </c>
      <c r="E61" s="176"/>
      <c r="F61" s="176"/>
      <c r="G61" s="176"/>
      <c r="H61" s="176"/>
      <c r="I61" s="176"/>
      <c r="J61" s="177">
        <f>J85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1060</v>
      </c>
      <c r="E62" s="176"/>
      <c r="F62" s="176"/>
      <c r="G62" s="176"/>
      <c r="H62" s="176"/>
      <c r="I62" s="176"/>
      <c r="J62" s="177">
        <f>J91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1061</v>
      </c>
      <c r="E63" s="176"/>
      <c r="F63" s="176"/>
      <c r="G63" s="176"/>
      <c r="H63" s="176"/>
      <c r="I63" s="176"/>
      <c r="J63" s="177">
        <f>J95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9" s="2" customFormat="1" ht="6.96" customHeight="1">
      <c r="A69" s="40"/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5" t="s">
        <v>110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26.25" customHeight="1">
      <c r="A73" s="40"/>
      <c r="B73" s="41"/>
      <c r="C73" s="42"/>
      <c r="D73" s="42"/>
      <c r="E73" s="162" t="str">
        <f>E7</f>
        <v>Domov mládeže a školní jídelna,p.o.,Lidická 590/38,36001,K.Vary - výměna otvor.výplní a balkonových sestav - další etapa</v>
      </c>
      <c r="F73" s="34"/>
      <c r="G73" s="34"/>
      <c r="H73" s="34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93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71" t="str">
        <f>E9</f>
        <v>04 - Vedlejší a ostatní náklady</v>
      </c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21</v>
      </c>
      <c r="D77" s="42"/>
      <c r="E77" s="42"/>
      <c r="F77" s="29" t="str">
        <f>F12</f>
        <v>Lidická 590/38, Karlovy Vary</v>
      </c>
      <c r="G77" s="42"/>
      <c r="H77" s="42"/>
      <c r="I77" s="34" t="s">
        <v>23</v>
      </c>
      <c r="J77" s="74" t="str">
        <f>IF(J12="","",J12)</f>
        <v>21. 1. 2025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25</v>
      </c>
      <c r="D79" s="42"/>
      <c r="E79" s="42"/>
      <c r="F79" s="29" t="str">
        <f>E15</f>
        <v>Domov mládeže a školní jídelna, p.o.</v>
      </c>
      <c r="G79" s="42"/>
      <c r="H79" s="42"/>
      <c r="I79" s="34" t="s">
        <v>31</v>
      </c>
      <c r="J79" s="38" t="str">
        <f>E21</f>
        <v>Ing. Roman Gajdoš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29</v>
      </c>
      <c r="D80" s="42"/>
      <c r="E80" s="42"/>
      <c r="F80" s="29" t="str">
        <f>IF(E18="","",E18)</f>
        <v>Vyplň údaj</v>
      </c>
      <c r="G80" s="42"/>
      <c r="H80" s="42"/>
      <c r="I80" s="34" t="s">
        <v>34</v>
      </c>
      <c r="J80" s="38" t="str">
        <f>E24</f>
        <v>Bc. Martin Frous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0.32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1" customFormat="1" ht="29.28" customHeight="1">
      <c r="A82" s="179"/>
      <c r="B82" s="180"/>
      <c r="C82" s="181" t="s">
        <v>111</v>
      </c>
      <c r="D82" s="182" t="s">
        <v>57</v>
      </c>
      <c r="E82" s="182" t="s">
        <v>53</v>
      </c>
      <c r="F82" s="182" t="s">
        <v>54</v>
      </c>
      <c r="G82" s="182" t="s">
        <v>112</v>
      </c>
      <c r="H82" s="182" t="s">
        <v>113</v>
      </c>
      <c r="I82" s="182" t="s">
        <v>114</v>
      </c>
      <c r="J82" s="182" t="s">
        <v>97</v>
      </c>
      <c r="K82" s="183" t="s">
        <v>115</v>
      </c>
      <c r="L82" s="184"/>
      <c r="M82" s="94" t="s">
        <v>19</v>
      </c>
      <c r="N82" s="95" t="s">
        <v>42</v>
      </c>
      <c r="O82" s="95" t="s">
        <v>116</v>
      </c>
      <c r="P82" s="95" t="s">
        <v>117</v>
      </c>
      <c r="Q82" s="95" t="s">
        <v>118</v>
      </c>
      <c r="R82" s="95" t="s">
        <v>119</v>
      </c>
      <c r="S82" s="95" t="s">
        <v>120</v>
      </c>
      <c r="T82" s="96" t="s">
        <v>121</v>
      </c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</row>
    <row r="83" s="2" customFormat="1" ht="22.8" customHeight="1">
      <c r="A83" s="40"/>
      <c r="B83" s="41"/>
      <c r="C83" s="101" t="s">
        <v>122</v>
      </c>
      <c r="D83" s="42"/>
      <c r="E83" s="42"/>
      <c r="F83" s="42"/>
      <c r="G83" s="42"/>
      <c r="H83" s="42"/>
      <c r="I83" s="42"/>
      <c r="J83" s="185">
        <f>BK83</f>
        <v>0</v>
      </c>
      <c r="K83" s="42"/>
      <c r="L83" s="46"/>
      <c r="M83" s="97"/>
      <c r="N83" s="186"/>
      <c r="O83" s="98"/>
      <c r="P83" s="187">
        <f>P84</f>
        <v>0</v>
      </c>
      <c r="Q83" s="98"/>
      <c r="R83" s="187">
        <f>R84</f>
        <v>0</v>
      </c>
      <c r="S83" s="98"/>
      <c r="T83" s="188">
        <f>T84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9" t="s">
        <v>71</v>
      </c>
      <c r="AU83" s="19" t="s">
        <v>98</v>
      </c>
      <c r="BK83" s="189">
        <f>BK84</f>
        <v>0</v>
      </c>
    </row>
    <row r="84" s="12" customFormat="1" ht="25.92" customHeight="1">
      <c r="A84" s="12"/>
      <c r="B84" s="190"/>
      <c r="C84" s="191"/>
      <c r="D84" s="192" t="s">
        <v>71</v>
      </c>
      <c r="E84" s="193" t="s">
        <v>1062</v>
      </c>
      <c r="F84" s="193" t="s">
        <v>1063</v>
      </c>
      <c r="G84" s="191"/>
      <c r="H84" s="191"/>
      <c r="I84" s="194"/>
      <c r="J84" s="195">
        <f>BK84</f>
        <v>0</v>
      </c>
      <c r="K84" s="191"/>
      <c r="L84" s="196"/>
      <c r="M84" s="197"/>
      <c r="N84" s="198"/>
      <c r="O84" s="198"/>
      <c r="P84" s="199">
        <f>P85+P91+P95</f>
        <v>0</v>
      </c>
      <c r="Q84" s="198"/>
      <c r="R84" s="199">
        <f>R85+R91+R95</f>
        <v>0</v>
      </c>
      <c r="S84" s="198"/>
      <c r="T84" s="200">
        <f>T85+T91+T95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162</v>
      </c>
      <c r="AT84" s="202" t="s">
        <v>71</v>
      </c>
      <c r="AU84" s="202" t="s">
        <v>72</v>
      </c>
      <c r="AY84" s="201" t="s">
        <v>125</v>
      </c>
      <c r="BK84" s="203">
        <f>BK85+BK91+BK95</f>
        <v>0</v>
      </c>
    </row>
    <row r="85" s="12" customFormat="1" ht="22.8" customHeight="1">
      <c r="A85" s="12"/>
      <c r="B85" s="190"/>
      <c r="C85" s="191"/>
      <c r="D85" s="192" t="s">
        <v>71</v>
      </c>
      <c r="E85" s="204" t="s">
        <v>1064</v>
      </c>
      <c r="F85" s="204" t="s">
        <v>1065</v>
      </c>
      <c r="G85" s="191"/>
      <c r="H85" s="191"/>
      <c r="I85" s="194"/>
      <c r="J85" s="205">
        <f>BK85</f>
        <v>0</v>
      </c>
      <c r="K85" s="191"/>
      <c r="L85" s="196"/>
      <c r="M85" s="197"/>
      <c r="N85" s="198"/>
      <c r="O85" s="198"/>
      <c r="P85" s="199">
        <f>SUM(P86:P90)</f>
        <v>0</v>
      </c>
      <c r="Q85" s="198"/>
      <c r="R85" s="199">
        <f>SUM(R86:R90)</f>
        <v>0</v>
      </c>
      <c r="S85" s="198"/>
      <c r="T85" s="200">
        <f>SUM(T86:T90)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162</v>
      </c>
      <c r="AT85" s="202" t="s">
        <v>71</v>
      </c>
      <c r="AU85" s="202" t="s">
        <v>80</v>
      </c>
      <c r="AY85" s="201" t="s">
        <v>125</v>
      </c>
      <c r="BK85" s="203">
        <f>SUM(BK86:BK90)</f>
        <v>0</v>
      </c>
    </row>
    <row r="86" s="2" customFormat="1" ht="16.5" customHeight="1">
      <c r="A86" s="40"/>
      <c r="B86" s="41"/>
      <c r="C86" s="206" t="s">
        <v>80</v>
      </c>
      <c r="D86" s="206" t="s">
        <v>128</v>
      </c>
      <c r="E86" s="207" t="s">
        <v>1066</v>
      </c>
      <c r="F86" s="208" t="s">
        <v>1065</v>
      </c>
      <c r="G86" s="209" t="s">
        <v>1067</v>
      </c>
      <c r="H86" s="210">
        <v>1</v>
      </c>
      <c r="I86" s="211"/>
      <c r="J86" s="212">
        <f>ROUND(I86*H86,2)</f>
        <v>0</v>
      </c>
      <c r="K86" s="208" t="s">
        <v>132</v>
      </c>
      <c r="L86" s="46"/>
      <c r="M86" s="213" t="s">
        <v>19</v>
      </c>
      <c r="N86" s="214" t="s">
        <v>43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1068</v>
      </c>
      <c r="AT86" s="217" t="s">
        <v>128</v>
      </c>
      <c r="AU86" s="217" t="s">
        <v>82</v>
      </c>
      <c r="AY86" s="19" t="s">
        <v>125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80</v>
      </c>
      <c r="BK86" s="218">
        <f>ROUND(I86*H86,2)</f>
        <v>0</v>
      </c>
      <c r="BL86" s="19" t="s">
        <v>1068</v>
      </c>
      <c r="BM86" s="217" t="s">
        <v>1069</v>
      </c>
    </row>
    <row r="87" s="2" customFormat="1">
      <c r="A87" s="40"/>
      <c r="B87" s="41"/>
      <c r="C87" s="42"/>
      <c r="D87" s="219" t="s">
        <v>135</v>
      </c>
      <c r="E87" s="42"/>
      <c r="F87" s="220" t="s">
        <v>1065</v>
      </c>
      <c r="G87" s="42"/>
      <c r="H87" s="42"/>
      <c r="I87" s="221"/>
      <c r="J87" s="42"/>
      <c r="K87" s="42"/>
      <c r="L87" s="46"/>
      <c r="M87" s="222"/>
      <c r="N87" s="223"/>
      <c r="O87" s="86"/>
      <c r="P87" s="86"/>
      <c r="Q87" s="86"/>
      <c r="R87" s="86"/>
      <c r="S87" s="86"/>
      <c r="T87" s="8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135</v>
      </c>
      <c r="AU87" s="19" t="s">
        <v>82</v>
      </c>
    </row>
    <row r="88" s="2" customFormat="1">
      <c r="A88" s="40"/>
      <c r="B88" s="41"/>
      <c r="C88" s="42"/>
      <c r="D88" s="224" t="s">
        <v>137</v>
      </c>
      <c r="E88" s="42"/>
      <c r="F88" s="225" t="s">
        <v>1070</v>
      </c>
      <c r="G88" s="42"/>
      <c r="H88" s="42"/>
      <c r="I88" s="221"/>
      <c r="J88" s="42"/>
      <c r="K88" s="42"/>
      <c r="L88" s="46"/>
      <c r="M88" s="222"/>
      <c r="N88" s="223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137</v>
      </c>
      <c r="AU88" s="19" t="s">
        <v>82</v>
      </c>
    </row>
    <row r="89" s="15" customFormat="1">
      <c r="A89" s="15"/>
      <c r="B89" s="248"/>
      <c r="C89" s="249"/>
      <c r="D89" s="219" t="s">
        <v>139</v>
      </c>
      <c r="E89" s="250" t="s">
        <v>19</v>
      </c>
      <c r="F89" s="251" t="s">
        <v>1071</v>
      </c>
      <c r="G89" s="249"/>
      <c r="H89" s="250" t="s">
        <v>19</v>
      </c>
      <c r="I89" s="252"/>
      <c r="J89" s="249"/>
      <c r="K89" s="249"/>
      <c r="L89" s="253"/>
      <c r="M89" s="254"/>
      <c r="N89" s="255"/>
      <c r="O89" s="255"/>
      <c r="P89" s="255"/>
      <c r="Q89" s="255"/>
      <c r="R89" s="255"/>
      <c r="S89" s="255"/>
      <c r="T89" s="256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T89" s="257" t="s">
        <v>139</v>
      </c>
      <c r="AU89" s="257" t="s">
        <v>82</v>
      </c>
      <c r="AV89" s="15" t="s">
        <v>80</v>
      </c>
      <c r="AW89" s="15" t="s">
        <v>33</v>
      </c>
      <c r="AX89" s="15" t="s">
        <v>72</v>
      </c>
      <c r="AY89" s="257" t="s">
        <v>125</v>
      </c>
    </row>
    <row r="90" s="13" customFormat="1">
      <c r="A90" s="13"/>
      <c r="B90" s="226"/>
      <c r="C90" s="227"/>
      <c r="D90" s="219" t="s">
        <v>139</v>
      </c>
      <c r="E90" s="228" t="s">
        <v>19</v>
      </c>
      <c r="F90" s="229" t="s">
        <v>80</v>
      </c>
      <c r="G90" s="227"/>
      <c r="H90" s="230">
        <v>1</v>
      </c>
      <c r="I90" s="231"/>
      <c r="J90" s="227"/>
      <c r="K90" s="227"/>
      <c r="L90" s="232"/>
      <c r="M90" s="233"/>
      <c r="N90" s="234"/>
      <c r="O90" s="234"/>
      <c r="P90" s="234"/>
      <c r="Q90" s="234"/>
      <c r="R90" s="234"/>
      <c r="S90" s="234"/>
      <c r="T90" s="235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6" t="s">
        <v>139</v>
      </c>
      <c r="AU90" s="236" t="s">
        <v>82</v>
      </c>
      <c r="AV90" s="13" t="s">
        <v>82</v>
      </c>
      <c r="AW90" s="13" t="s">
        <v>33</v>
      </c>
      <c r="AX90" s="13" t="s">
        <v>80</v>
      </c>
      <c r="AY90" s="236" t="s">
        <v>125</v>
      </c>
    </row>
    <row r="91" s="12" customFormat="1" ht="22.8" customHeight="1">
      <c r="A91" s="12"/>
      <c r="B91" s="190"/>
      <c r="C91" s="191"/>
      <c r="D91" s="192" t="s">
        <v>71</v>
      </c>
      <c r="E91" s="204" t="s">
        <v>1072</v>
      </c>
      <c r="F91" s="204" t="s">
        <v>1073</v>
      </c>
      <c r="G91" s="191"/>
      <c r="H91" s="191"/>
      <c r="I91" s="194"/>
      <c r="J91" s="205">
        <f>BK91</f>
        <v>0</v>
      </c>
      <c r="K91" s="191"/>
      <c r="L91" s="196"/>
      <c r="M91" s="197"/>
      <c r="N91" s="198"/>
      <c r="O91" s="198"/>
      <c r="P91" s="199">
        <f>SUM(P92:P94)</f>
        <v>0</v>
      </c>
      <c r="Q91" s="198"/>
      <c r="R91" s="199">
        <f>SUM(R92:R94)</f>
        <v>0</v>
      </c>
      <c r="S91" s="198"/>
      <c r="T91" s="200">
        <f>SUM(T92:T94)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162</v>
      </c>
      <c r="AT91" s="202" t="s">
        <v>71</v>
      </c>
      <c r="AU91" s="202" t="s">
        <v>80</v>
      </c>
      <c r="AY91" s="201" t="s">
        <v>125</v>
      </c>
      <c r="BK91" s="203">
        <f>SUM(BK92:BK94)</f>
        <v>0</v>
      </c>
    </row>
    <row r="92" s="2" customFormat="1" ht="21.75" customHeight="1">
      <c r="A92" s="40"/>
      <c r="B92" s="41"/>
      <c r="C92" s="206" t="s">
        <v>82</v>
      </c>
      <c r="D92" s="206" t="s">
        <v>128</v>
      </c>
      <c r="E92" s="207" t="s">
        <v>1074</v>
      </c>
      <c r="F92" s="208" t="s">
        <v>1075</v>
      </c>
      <c r="G92" s="209" t="s">
        <v>1067</v>
      </c>
      <c r="H92" s="210">
        <v>1</v>
      </c>
      <c r="I92" s="211"/>
      <c r="J92" s="212">
        <f>ROUND(I92*H92,2)</f>
        <v>0</v>
      </c>
      <c r="K92" s="208" t="s">
        <v>132</v>
      </c>
      <c r="L92" s="46"/>
      <c r="M92" s="213" t="s">
        <v>19</v>
      </c>
      <c r="N92" s="214" t="s">
        <v>43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1068</v>
      </c>
      <c r="AT92" s="217" t="s">
        <v>128</v>
      </c>
      <c r="AU92" s="217" t="s">
        <v>82</v>
      </c>
      <c r="AY92" s="19" t="s">
        <v>125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80</v>
      </c>
      <c r="BK92" s="218">
        <f>ROUND(I92*H92,2)</f>
        <v>0</v>
      </c>
      <c r="BL92" s="19" t="s">
        <v>1068</v>
      </c>
      <c r="BM92" s="217" t="s">
        <v>1076</v>
      </c>
    </row>
    <row r="93" s="2" customFormat="1">
      <c r="A93" s="40"/>
      <c r="B93" s="41"/>
      <c r="C93" s="42"/>
      <c r="D93" s="219" t="s">
        <v>135</v>
      </c>
      <c r="E93" s="42"/>
      <c r="F93" s="220" t="s">
        <v>1075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135</v>
      </c>
      <c r="AU93" s="19" t="s">
        <v>82</v>
      </c>
    </row>
    <row r="94" s="2" customFormat="1">
      <c r="A94" s="40"/>
      <c r="B94" s="41"/>
      <c r="C94" s="42"/>
      <c r="D94" s="224" t="s">
        <v>137</v>
      </c>
      <c r="E94" s="42"/>
      <c r="F94" s="225" t="s">
        <v>1077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137</v>
      </c>
      <c r="AU94" s="19" t="s">
        <v>82</v>
      </c>
    </row>
    <row r="95" s="12" customFormat="1" ht="22.8" customHeight="1">
      <c r="A95" s="12"/>
      <c r="B95" s="190"/>
      <c r="C95" s="191"/>
      <c r="D95" s="192" t="s">
        <v>71</v>
      </c>
      <c r="E95" s="204" t="s">
        <v>1078</v>
      </c>
      <c r="F95" s="204" t="s">
        <v>1079</v>
      </c>
      <c r="G95" s="191"/>
      <c r="H95" s="191"/>
      <c r="I95" s="194"/>
      <c r="J95" s="205">
        <f>BK95</f>
        <v>0</v>
      </c>
      <c r="K95" s="191"/>
      <c r="L95" s="196"/>
      <c r="M95" s="197"/>
      <c r="N95" s="198"/>
      <c r="O95" s="198"/>
      <c r="P95" s="199">
        <f>SUM(P96:P98)</f>
        <v>0</v>
      </c>
      <c r="Q95" s="198"/>
      <c r="R95" s="199">
        <f>SUM(R96:R98)</f>
        <v>0</v>
      </c>
      <c r="S95" s="198"/>
      <c r="T95" s="200">
        <f>SUM(T96:T98)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1" t="s">
        <v>162</v>
      </c>
      <c r="AT95" s="202" t="s">
        <v>71</v>
      </c>
      <c r="AU95" s="202" t="s">
        <v>80</v>
      </c>
      <c r="AY95" s="201" t="s">
        <v>125</v>
      </c>
      <c r="BK95" s="203">
        <f>SUM(BK96:BK98)</f>
        <v>0</v>
      </c>
    </row>
    <row r="96" s="2" customFormat="1" ht="16.5" customHeight="1">
      <c r="A96" s="40"/>
      <c r="B96" s="41"/>
      <c r="C96" s="206" t="s">
        <v>147</v>
      </c>
      <c r="D96" s="206" t="s">
        <v>128</v>
      </c>
      <c r="E96" s="207" t="s">
        <v>1080</v>
      </c>
      <c r="F96" s="208" t="s">
        <v>1081</v>
      </c>
      <c r="G96" s="209" t="s">
        <v>1067</v>
      </c>
      <c r="H96" s="210">
        <v>1</v>
      </c>
      <c r="I96" s="211"/>
      <c r="J96" s="212">
        <f>ROUND(I96*H96,2)</f>
        <v>0</v>
      </c>
      <c r="K96" s="208" t="s">
        <v>132</v>
      </c>
      <c r="L96" s="46"/>
      <c r="M96" s="213" t="s">
        <v>19</v>
      </c>
      <c r="N96" s="214" t="s">
        <v>43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1068</v>
      </c>
      <c r="AT96" s="217" t="s">
        <v>128</v>
      </c>
      <c r="AU96" s="217" t="s">
        <v>82</v>
      </c>
      <c r="AY96" s="19" t="s">
        <v>125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80</v>
      </c>
      <c r="BK96" s="218">
        <f>ROUND(I96*H96,2)</f>
        <v>0</v>
      </c>
      <c r="BL96" s="19" t="s">
        <v>1068</v>
      </c>
      <c r="BM96" s="217" t="s">
        <v>1082</v>
      </c>
    </row>
    <row r="97" s="2" customFormat="1">
      <c r="A97" s="40"/>
      <c r="B97" s="41"/>
      <c r="C97" s="42"/>
      <c r="D97" s="219" t="s">
        <v>135</v>
      </c>
      <c r="E97" s="42"/>
      <c r="F97" s="220" t="s">
        <v>1081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135</v>
      </c>
      <c r="AU97" s="19" t="s">
        <v>82</v>
      </c>
    </row>
    <row r="98" s="2" customFormat="1">
      <c r="A98" s="40"/>
      <c r="B98" s="41"/>
      <c r="C98" s="42"/>
      <c r="D98" s="224" t="s">
        <v>137</v>
      </c>
      <c r="E98" s="42"/>
      <c r="F98" s="225" t="s">
        <v>1083</v>
      </c>
      <c r="G98" s="42"/>
      <c r="H98" s="42"/>
      <c r="I98" s="221"/>
      <c r="J98" s="42"/>
      <c r="K98" s="42"/>
      <c r="L98" s="46"/>
      <c r="M98" s="268"/>
      <c r="N98" s="269"/>
      <c r="O98" s="270"/>
      <c r="P98" s="270"/>
      <c r="Q98" s="270"/>
      <c r="R98" s="270"/>
      <c r="S98" s="270"/>
      <c r="T98" s="271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137</v>
      </c>
      <c r="AU98" s="19" t="s">
        <v>82</v>
      </c>
    </row>
    <row r="99" s="2" customFormat="1" ht="6.96" customHeight="1">
      <c r="A99" s="40"/>
      <c r="B99" s="61"/>
      <c r="C99" s="62"/>
      <c r="D99" s="62"/>
      <c r="E99" s="62"/>
      <c r="F99" s="62"/>
      <c r="G99" s="62"/>
      <c r="H99" s="62"/>
      <c r="I99" s="62"/>
      <c r="J99" s="62"/>
      <c r="K99" s="62"/>
      <c r="L99" s="46"/>
      <c r="M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</row>
  </sheetData>
  <sheetProtection sheet="1" autoFilter="0" formatColumns="0" formatRows="0" objects="1" scenarios="1" spinCount="100000" saltValue="MknqCVa9kpBa6XHYih3S9csdTm+oYQggRvUBiRps2xFMiHlT72i/zxTqH8L+fDqnELQF1VG9IEodmA4dqPfLZQ==" hashValue="rlmzB4RDKicQ96NARQwb3kbUEkqmmNyd0teI1kpOzAvr9X6d3JlC2UDcUJt2sGoAjiyj0xwvIq/OqfPDnf0tiQ==" algorithmName="SHA-512" password="CC35"/>
  <autoFilter ref="C82:K98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8" r:id="rId1" display="https://podminky.urs.cz/item/CS_URS_2025_01/030001000"/>
    <hyperlink ref="F94" r:id="rId2" display="https://podminky.urs.cz/item/CS_URS_2025_01/065002000"/>
    <hyperlink ref="F98" r:id="rId3" display="https://podminky.urs.cz/item/CS_URS_2025_01/071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2" customWidth="1"/>
    <col min="2" max="2" width="1.667969" style="272" customWidth="1"/>
    <col min="3" max="4" width="5" style="272" customWidth="1"/>
    <col min="5" max="5" width="11.66016" style="272" customWidth="1"/>
    <col min="6" max="6" width="9.160156" style="272" customWidth="1"/>
    <col min="7" max="7" width="5" style="272" customWidth="1"/>
    <col min="8" max="8" width="77.83203" style="272" customWidth="1"/>
    <col min="9" max="10" width="20" style="272" customWidth="1"/>
    <col min="11" max="11" width="1.667969" style="272" customWidth="1"/>
  </cols>
  <sheetData>
    <row r="1" s="1" customFormat="1" ht="37.5" customHeight="1"/>
    <row r="2" s="1" customFormat="1" ht="7.5" customHeight="1">
      <c r="B2" s="273"/>
      <c r="C2" s="274"/>
      <c r="D2" s="274"/>
      <c r="E2" s="274"/>
      <c r="F2" s="274"/>
      <c r="G2" s="274"/>
      <c r="H2" s="274"/>
      <c r="I2" s="274"/>
      <c r="J2" s="274"/>
      <c r="K2" s="275"/>
    </row>
    <row r="3" s="16" customFormat="1" ht="45" customHeight="1">
      <c r="B3" s="276"/>
      <c r="C3" s="277" t="s">
        <v>1084</v>
      </c>
      <c r="D3" s="277"/>
      <c r="E3" s="277"/>
      <c r="F3" s="277"/>
      <c r="G3" s="277"/>
      <c r="H3" s="277"/>
      <c r="I3" s="277"/>
      <c r="J3" s="277"/>
      <c r="K3" s="278"/>
    </row>
    <row r="4" s="1" customFormat="1" ht="25.5" customHeight="1">
      <c r="B4" s="279"/>
      <c r="C4" s="280" t="s">
        <v>1085</v>
      </c>
      <c r="D4" s="280"/>
      <c r="E4" s="280"/>
      <c r="F4" s="280"/>
      <c r="G4" s="280"/>
      <c r="H4" s="280"/>
      <c r="I4" s="280"/>
      <c r="J4" s="280"/>
      <c r="K4" s="281"/>
    </row>
    <row r="5" s="1" customFormat="1" ht="5.25" customHeight="1">
      <c r="B5" s="279"/>
      <c r="C5" s="282"/>
      <c r="D5" s="282"/>
      <c r="E5" s="282"/>
      <c r="F5" s="282"/>
      <c r="G5" s="282"/>
      <c r="H5" s="282"/>
      <c r="I5" s="282"/>
      <c r="J5" s="282"/>
      <c r="K5" s="281"/>
    </row>
    <row r="6" s="1" customFormat="1" ht="15" customHeight="1">
      <c r="B6" s="279"/>
      <c r="C6" s="283" t="s">
        <v>1086</v>
      </c>
      <c r="D6" s="283"/>
      <c r="E6" s="283"/>
      <c r="F6" s="283"/>
      <c r="G6" s="283"/>
      <c r="H6" s="283"/>
      <c r="I6" s="283"/>
      <c r="J6" s="283"/>
      <c r="K6" s="281"/>
    </row>
    <row r="7" s="1" customFormat="1" ht="15" customHeight="1">
      <c r="B7" s="284"/>
      <c r="C7" s="283" t="s">
        <v>1087</v>
      </c>
      <c r="D7" s="283"/>
      <c r="E7" s="283"/>
      <c r="F7" s="283"/>
      <c r="G7" s="283"/>
      <c r="H7" s="283"/>
      <c r="I7" s="283"/>
      <c r="J7" s="283"/>
      <c r="K7" s="281"/>
    </row>
    <row r="8" s="1" customFormat="1" ht="12.75" customHeight="1">
      <c r="B8" s="284"/>
      <c r="C8" s="283"/>
      <c r="D8" s="283"/>
      <c r="E8" s="283"/>
      <c r="F8" s="283"/>
      <c r="G8" s="283"/>
      <c r="H8" s="283"/>
      <c r="I8" s="283"/>
      <c r="J8" s="283"/>
      <c r="K8" s="281"/>
    </row>
    <row r="9" s="1" customFormat="1" ht="15" customHeight="1">
      <c r="B9" s="284"/>
      <c r="C9" s="283" t="s">
        <v>1088</v>
      </c>
      <c r="D9" s="283"/>
      <c r="E9" s="283"/>
      <c r="F9" s="283"/>
      <c r="G9" s="283"/>
      <c r="H9" s="283"/>
      <c r="I9" s="283"/>
      <c r="J9" s="283"/>
      <c r="K9" s="281"/>
    </row>
    <row r="10" s="1" customFormat="1" ht="15" customHeight="1">
      <c r="B10" s="284"/>
      <c r="C10" s="283"/>
      <c r="D10" s="283" t="s">
        <v>1089</v>
      </c>
      <c r="E10" s="283"/>
      <c r="F10" s="283"/>
      <c r="G10" s="283"/>
      <c r="H10" s="283"/>
      <c r="I10" s="283"/>
      <c r="J10" s="283"/>
      <c r="K10" s="281"/>
    </row>
    <row r="11" s="1" customFormat="1" ht="15" customHeight="1">
      <c r="B11" s="284"/>
      <c r="C11" s="285"/>
      <c r="D11" s="283" t="s">
        <v>1090</v>
      </c>
      <c r="E11" s="283"/>
      <c r="F11" s="283"/>
      <c r="G11" s="283"/>
      <c r="H11" s="283"/>
      <c r="I11" s="283"/>
      <c r="J11" s="283"/>
      <c r="K11" s="281"/>
    </row>
    <row r="12" s="1" customFormat="1" ht="15" customHeight="1">
      <c r="B12" s="284"/>
      <c r="C12" s="285"/>
      <c r="D12" s="283"/>
      <c r="E12" s="283"/>
      <c r="F12" s="283"/>
      <c r="G12" s="283"/>
      <c r="H12" s="283"/>
      <c r="I12" s="283"/>
      <c r="J12" s="283"/>
      <c r="K12" s="281"/>
    </row>
    <row r="13" s="1" customFormat="1" ht="15" customHeight="1">
      <c r="B13" s="284"/>
      <c r="C13" s="285"/>
      <c r="D13" s="286" t="s">
        <v>1091</v>
      </c>
      <c r="E13" s="283"/>
      <c r="F13" s="283"/>
      <c r="G13" s="283"/>
      <c r="H13" s="283"/>
      <c r="I13" s="283"/>
      <c r="J13" s="283"/>
      <c r="K13" s="281"/>
    </row>
    <row r="14" s="1" customFormat="1" ht="12.75" customHeight="1">
      <c r="B14" s="284"/>
      <c r="C14" s="285"/>
      <c r="D14" s="285"/>
      <c r="E14" s="285"/>
      <c r="F14" s="285"/>
      <c r="G14" s="285"/>
      <c r="H14" s="285"/>
      <c r="I14" s="285"/>
      <c r="J14" s="285"/>
      <c r="K14" s="281"/>
    </row>
    <row r="15" s="1" customFormat="1" ht="15" customHeight="1">
      <c r="B15" s="284"/>
      <c r="C15" s="285"/>
      <c r="D15" s="283" t="s">
        <v>1092</v>
      </c>
      <c r="E15" s="283"/>
      <c r="F15" s="283"/>
      <c r="G15" s="283"/>
      <c r="H15" s="283"/>
      <c r="I15" s="283"/>
      <c r="J15" s="283"/>
      <c r="K15" s="281"/>
    </row>
    <row r="16" s="1" customFormat="1" ht="15" customHeight="1">
      <c r="B16" s="284"/>
      <c r="C16" s="285"/>
      <c r="D16" s="283" t="s">
        <v>1093</v>
      </c>
      <c r="E16" s="283"/>
      <c r="F16" s="283"/>
      <c r="G16" s="283"/>
      <c r="H16" s="283"/>
      <c r="I16" s="283"/>
      <c r="J16" s="283"/>
      <c r="K16" s="281"/>
    </row>
    <row r="17" s="1" customFormat="1" ht="15" customHeight="1">
      <c r="B17" s="284"/>
      <c r="C17" s="285"/>
      <c r="D17" s="283" t="s">
        <v>1094</v>
      </c>
      <c r="E17" s="283"/>
      <c r="F17" s="283"/>
      <c r="G17" s="283"/>
      <c r="H17" s="283"/>
      <c r="I17" s="283"/>
      <c r="J17" s="283"/>
      <c r="K17" s="281"/>
    </row>
    <row r="18" s="1" customFormat="1" ht="15" customHeight="1">
      <c r="B18" s="284"/>
      <c r="C18" s="285"/>
      <c r="D18" s="285"/>
      <c r="E18" s="287" t="s">
        <v>79</v>
      </c>
      <c r="F18" s="283" t="s">
        <v>1095</v>
      </c>
      <c r="G18" s="283"/>
      <c r="H18" s="283"/>
      <c r="I18" s="283"/>
      <c r="J18" s="283"/>
      <c r="K18" s="281"/>
    </row>
    <row r="19" s="1" customFormat="1" ht="15" customHeight="1">
      <c r="B19" s="284"/>
      <c r="C19" s="285"/>
      <c r="D19" s="285"/>
      <c r="E19" s="287" t="s">
        <v>1096</v>
      </c>
      <c r="F19" s="283" t="s">
        <v>1097</v>
      </c>
      <c r="G19" s="283"/>
      <c r="H19" s="283"/>
      <c r="I19" s="283"/>
      <c r="J19" s="283"/>
      <c r="K19" s="281"/>
    </row>
    <row r="20" s="1" customFormat="1" ht="15" customHeight="1">
      <c r="B20" s="284"/>
      <c r="C20" s="285"/>
      <c r="D20" s="285"/>
      <c r="E20" s="287" t="s">
        <v>1098</v>
      </c>
      <c r="F20" s="283" t="s">
        <v>1099</v>
      </c>
      <c r="G20" s="283"/>
      <c r="H20" s="283"/>
      <c r="I20" s="283"/>
      <c r="J20" s="283"/>
      <c r="K20" s="281"/>
    </row>
    <row r="21" s="1" customFormat="1" ht="15" customHeight="1">
      <c r="B21" s="284"/>
      <c r="C21" s="285"/>
      <c r="D21" s="285"/>
      <c r="E21" s="287" t="s">
        <v>1100</v>
      </c>
      <c r="F21" s="283" t="s">
        <v>90</v>
      </c>
      <c r="G21" s="283"/>
      <c r="H21" s="283"/>
      <c r="I21" s="283"/>
      <c r="J21" s="283"/>
      <c r="K21" s="281"/>
    </row>
    <row r="22" s="1" customFormat="1" ht="15" customHeight="1">
      <c r="B22" s="284"/>
      <c r="C22" s="285"/>
      <c r="D22" s="285"/>
      <c r="E22" s="287" t="s">
        <v>1101</v>
      </c>
      <c r="F22" s="283" t="s">
        <v>1102</v>
      </c>
      <c r="G22" s="283"/>
      <c r="H22" s="283"/>
      <c r="I22" s="283"/>
      <c r="J22" s="283"/>
      <c r="K22" s="281"/>
    </row>
    <row r="23" s="1" customFormat="1" ht="15" customHeight="1">
      <c r="B23" s="284"/>
      <c r="C23" s="285"/>
      <c r="D23" s="285"/>
      <c r="E23" s="287" t="s">
        <v>1103</v>
      </c>
      <c r="F23" s="283" t="s">
        <v>1104</v>
      </c>
      <c r="G23" s="283"/>
      <c r="H23" s="283"/>
      <c r="I23" s="283"/>
      <c r="J23" s="283"/>
      <c r="K23" s="281"/>
    </row>
    <row r="24" s="1" customFormat="1" ht="12.75" customHeight="1">
      <c r="B24" s="284"/>
      <c r="C24" s="285"/>
      <c r="D24" s="285"/>
      <c r="E24" s="285"/>
      <c r="F24" s="285"/>
      <c r="G24" s="285"/>
      <c r="H24" s="285"/>
      <c r="I24" s="285"/>
      <c r="J24" s="285"/>
      <c r="K24" s="281"/>
    </row>
    <row r="25" s="1" customFormat="1" ht="15" customHeight="1">
      <c r="B25" s="284"/>
      <c r="C25" s="283" t="s">
        <v>1105</v>
      </c>
      <c r="D25" s="283"/>
      <c r="E25" s="283"/>
      <c r="F25" s="283"/>
      <c r="G25" s="283"/>
      <c r="H25" s="283"/>
      <c r="I25" s="283"/>
      <c r="J25" s="283"/>
      <c r="K25" s="281"/>
    </row>
    <row r="26" s="1" customFormat="1" ht="15" customHeight="1">
      <c r="B26" s="284"/>
      <c r="C26" s="283" t="s">
        <v>1106</v>
      </c>
      <c r="D26" s="283"/>
      <c r="E26" s="283"/>
      <c r="F26" s="283"/>
      <c r="G26" s="283"/>
      <c r="H26" s="283"/>
      <c r="I26" s="283"/>
      <c r="J26" s="283"/>
      <c r="K26" s="281"/>
    </row>
    <row r="27" s="1" customFormat="1" ht="15" customHeight="1">
      <c r="B27" s="284"/>
      <c r="C27" s="283"/>
      <c r="D27" s="283" t="s">
        <v>1107</v>
      </c>
      <c r="E27" s="283"/>
      <c r="F27" s="283"/>
      <c r="G27" s="283"/>
      <c r="H27" s="283"/>
      <c r="I27" s="283"/>
      <c r="J27" s="283"/>
      <c r="K27" s="281"/>
    </row>
    <row r="28" s="1" customFormat="1" ht="15" customHeight="1">
      <c r="B28" s="284"/>
      <c r="C28" s="285"/>
      <c r="D28" s="283" t="s">
        <v>1108</v>
      </c>
      <c r="E28" s="283"/>
      <c r="F28" s="283"/>
      <c r="G28" s="283"/>
      <c r="H28" s="283"/>
      <c r="I28" s="283"/>
      <c r="J28" s="283"/>
      <c r="K28" s="281"/>
    </row>
    <row r="29" s="1" customFormat="1" ht="12.75" customHeight="1">
      <c r="B29" s="284"/>
      <c r="C29" s="285"/>
      <c r="D29" s="285"/>
      <c r="E29" s="285"/>
      <c r="F29" s="285"/>
      <c r="G29" s="285"/>
      <c r="H29" s="285"/>
      <c r="I29" s="285"/>
      <c r="J29" s="285"/>
      <c r="K29" s="281"/>
    </row>
    <row r="30" s="1" customFormat="1" ht="15" customHeight="1">
      <c r="B30" s="284"/>
      <c r="C30" s="285"/>
      <c r="D30" s="283" t="s">
        <v>1109</v>
      </c>
      <c r="E30" s="283"/>
      <c r="F30" s="283"/>
      <c r="G30" s="283"/>
      <c r="H30" s="283"/>
      <c r="I30" s="283"/>
      <c r="J30" s="283"/>
      <c r="K30" s="281"/>
    </row>
    <row r="31" s="1" customFormat="1" ht="15" customHeight="1">
      <c r="B31" s="284"/>
      <c r="C31" s="285"/>
      <c r="D31" s="283" t="s">
        <v>1110</v>
      </c>
      <c r="E31" s="283"/>
      <c r="F31" s="283"/>
      <c r="G31" s="283"/>
      <c r="H31" s="283"/>
      <c r="I31" s="283"/>
      <c r="J31" s="283"/>
      <c r="K31" s="281"/>
    </row>
    <row r="32" s="1" customFormat="1" ht="12.75" customHeight="1">
      <c r="B32" s="284"/>
      <c r="C32" s="285"/>
      <c r="D32" s="285"/>
      <c r="E32" s="285"/>
      <c r="F32" s="285"/>
      <c r="G32" s="285"/>
      <c r="H32" s="285"/>
      <c r="I32" s="285"/>
      <c r="J32" s="285"/>
      <c r="K32" s="281"/>
    </row>
    <row r="33" s="1" customFormat="1" ht="15" customHeight="1">
      <c r="B33" s="284"/>
      <c r="C33" s="285"/>
      <c r="D33" s="283" t="s">
        <v>1111</v>
      </c>
      <c r="E33" s="283"/>
      <c r="F33" s="283"/>
      <c r="G33" s="283"/>
      <c r="H33" s="283"/>
      <c r="I33" s="283"/>
      <c r="J33" s="283"/>
      <c r="K33" s="281"/>
    </row>
    <row r="34" s="1" customFormat="1" ht="15" customHeight="1">
      <c r="B34" s="284"/>
      <c r="C34" s="285"/>
      <c r="D34" s="283" t="s">
        <v>1112</v>
      </c>
      <c r="E34" s="283"/>
      <c r="F34" s="283"/>
      <c r="G34" s="283"/>
      <c r="H34" s="283"/>
      <c r="I34" s="283"/>
      <c r="J34" s="283"/>
      <c r="K34" s="281"/>
    </row>
    <row r="35" s="1" customFormat="1" ht="15" customHeight="1">
      <c r="B35" s="284"/>
      <c r="C35" s="285"/>
      <c r="D35" s="283" t="s">
        <v>1113</v>
      </c>
      <c r="E35" s="283"/>
      <c r="F35" s="283"/>
      <c r="G35" s="283"/>
      <c r="H35" s="283"/>
      <c r="I35" s="283"/>
      <c r="J35" s="283"/>
      <c r="K35" s="281"/>
    </row>
    <row r="36" s="1" customFormat="1" ht="15" customHeight="1">
      <c r="B36" s="284"/>
      <c r="C36" s="285"/>
      <c r="D36" s="283"/>
      <c r="E36" s="286" t="s">
        <v>111</v>
      </c>
      <c r="F36" s="283"/>
      <c r="G36" s="283" t="s">
        <v>1114</v>
      </c>
      <c r="H36" s="283"/>
      <c r="I36" s="283"/>
      <c r="J36" s="283"/>
      <c r="K36" s="281"/>
    </row>
    <row r="37" s="1" customFormat="1" ht="30.75" customHeight="1">
      <c r="B37" s="284"/>
      <c r="C37" s="285"/>
      <c r="D37" s="283"/>
      <c r="E37" s="286" t="s">
        <v>1115</v>
      </c>
      <c r="F37" s="283"/>
      <c r="G37" s="283" t="s">
        <v>1116</v>
      </c>
      <c r="H37" s="283"/>
      <c r="I37" s="283"/>
      <c r="J37" s="283"/>
      <c r="K37" s="281"/>
    </row>
    <row r="38" s="1" customFormat="1" ht="15" customHeight="1">
      <c r="B38" s="284"/>
      <c r="C38" s="285"/>
      <c r="D38" s="283"/>
      <c r="E38" s="286" t="s">
        <v>53</v>
      </c>
      <c r="F38" s="283"/>
      <c r="G38" s="283" t="s">
        <v>1117</v>
      </c>
      <c r="H38" s="283"/>
      <c r="I38" s="283"/>
      <c r="J38" s="283"/>
      <c r="K38" s="281"/>
    </row>
    <row r="39" s="1" customFormat="1" ht="15" customHeight="1">
      <c r="B39" s="284"/>
      <c r="C39" s="285"/>
      <c r="D39" s="283"/>
      <c r="E39" s="286" t="s">
        <v>54</v>
      </c>
      <c r="F39" s="283"/>
      <c r="G39" s="283" t="s">
        <v>1118</v>
      </c>
      <c r="H39" s="283"/>
      <c r="I39" s="283"/>
      <c r="J39" s="283"/>
      <c r="K39" s="281"/>
    </row>
    <row r="40" s="1" customFormat="1" ht="15" customHeight="1">
      <c r="B40" s="284"/>
      <c r="C40" s="285"/>
      <c r="D40" s="283"/>
      <c r="E40" s="286" t="s">
        <v>112</v>
      </c>
      <c r="F40" s="283"/>
      <c r="G40" s="283" t="s">
        <v>1119</v>
      </c>
      <c r="H40" s="283"/>
      <c r="I40" s="283"/>
      <c r="J40" s="283"/>
      <c r="K40" s="281"/>
    </row>
    <row r="41" s="1" customFormat="1" ht="15" customHeight="1">
      <c r="B41" s="284"/>
      <c r="C41" s="285"/>
      <c r="D41" s="283"/>
      <c r="E41" s="286" t="s">
        <v>113</v>
      </c>
      <c r="F41" s="283"/>
      <c r="G41" s="283" t="s">
        <v>1120</v>
      </c>
      <c r="H41" s="283"/>
      <c r="I41" s="283"/>
      <c r="J41" s="283"/>
      <c r="K41" s="281"/>
    </row>
    <row r="42" s="1" customFormat="1" ht="15" customHeight="1">
      <c r="B42" s="284"/>
      <c r="C42" s="285"/>
      <c r="D42" s="283"/>
      <c r="E42" s="286" t="s">
        <v>1121</v>
      </c>
      <c r="F42" s="283"/>
      <c r="G42" s="283" t="s">
        <v>1122</v>
      </c>
      <c r="H42" s="283"/>
      <c r="I42" s="283"/>
      <c r="J42" s="283"/>
      <c r="K42" s="281"/>
    </row>
    <row r="43" s="1" customFormat="1" ht="15" customHeight="1">
      <c r="B43" s="284"/>
      <c r="C43" s="285"/>
      <c r="D43" s="283"/>
      <c r="E43" s="286"/>
      <c r="F43" s="283"/>
      <c r="G43" s="283" t="s">
        <v>1123</v>
      </c>
      <c r="H43" s="283"/>
      <c r="I43" s="283"/>
      <c r="J43" s="283"/>
      <c r="K43" s="281"/>
    </row>
    <row r="44" s="1" customFormat="1" ht="15" customHeight="1">
      <c r="B44" s="284"/>
      <c r="C44" s="285"/>
      <c r="D44" s="283"/>
      <c r="E44" s="286" t="s">
        <v>1124</v>
      </c>
      <c r="F44" s="283"/>
      <c r="G44" s="283" t="s">
        <v>1125</v>
      </c>
      <c r="H44" s="283"/>
      <c r="I44" s="283"/>
      <c r="J44" s="283"/>
      <c r="K44" s="281"/>
    </row>
    <row r="45" s="1" customFormat="1" ht="15" customHeight="1">
      <c r="B45" s="284"/>
      <c r="C45" s="285"/>
      <c r="D45" s="283"/>
      <c r="E45" s="286" t="s">
        <v>115</v>
      </c>
      <c r="F45" s="283"/>
      <c r="G45" s="283" t="s">
        <v>1126</v>
      </c>
      <c r="H45" s="283"/>
      <c r="I45" s="283"/>
      <c r="J45" s="283"/>
      <c r="K45" s="281"/>
    </row>
    <row r="46" s="1" customFormat="1" ht="12.75" customHeight="1">
      <c r="B46" s="284"/>
      <c r="C46" s="285"/>
      <c r="D46" s="283"/>
      <c r="E46" s="283"/>
      <c r="F46" s="283"/>
      <c r="G46" s="283"/>
      <c r="H46" s="283"/>
      <c r="I46" s="283"/>
      <c r="J46" s="283"/>
      <c r="K46" s="281"/>
    </row>
    <row r="47" s="1" customFormat="1" ht="15" customHeight="1">
      <c r="B47" s="284"/>
      <c r="C47" s="285"/>
      <c r="D47" s="283" t="s">
        <v>1127</v>
      </c>
      <c r="E47" s="283"/>
      <c r="F47" s="283"/>
      <c r="G47" s="283"/>
      <c r="H47" s="283"/>
      <c r="I47" s="283"/>
      <c r="J47" s="283"/>
      <c r="K47" s="281"/>
    </row>
    <row r="48" s="1" customFormat="1" ht="15" customHeight="1">
      <c r="B48" s="284"/>
      <c r="C48" s="285"/>
      <c r="D48" s="285"/>
      <c r="E48" s="283" t="s">
        <v>1128</v>
      </c>
      <c r="F48" s="283"/>
      <c r="G48" s="283"/>
      <c r="H48" s="283"/>
      <c r="I48" s="283"/>
      <c r="J48" s="283"/>
      <c r="K48" s="281"/>
    </row>
    <row r="49" s="1" customFormat="1" ht="15" customHeight="1">
      <c r="B49" s="284"/>
      <c r="C49" s="285"/>
      <c r="D49" s="285"/>
      <c r="E49" s="283" t="s">
        <v>1129</v>
      </c>
      <c r="F49" s="283"/>
      <c r="G49" s="283"/>
      <c r="H49" s="283"/>
      <c r="I49" s="283"/>
      <c r="J49" s="283"/>
      <c r="K49" s="281"/>
    </row>
    <row r="50" s="1" customFormat="1" ht="15" customHeight="1">
      <c r="B50" s="284"/>
      <c r="C50" s="285"/>
      <c r="D50" s="285"/>
      <c r="E50" s="283" t="s">
        <v>1130</v>
      </c>
      <c r="F50" s="283"/>
      <c r="G50" s="283"/>
      <c r="H50" s="283"/>
      <c r="I50" s="283"/>
      <c r="J50" s="283"/>
      <c r="K50" s="281"/>
    </row>
    <row r="51" s="1" customFormat="1" ht="15" customHeight="1">
      <c r="B51" s="284"/>
      <c r="C51" s="285"/>
      <c r="D51" s="283" t="s">
        <v>1131</v>
      </c>
      <c r="E51" s="283"/>
      <c r="F51" s="283"/>
      <c r="G51" s="283"/>
      <c r="H51" s="283"/>
      <c r="I51" s="283"/>
      <c r="J51" s="283"/>
      <c r="K51" s="281"/>
    </row>
    <row r="52" s="1" customFormat="1" ht="25.5" customHeight="1">
      <c r="B52" s="279"/>
      <c r="C52" s="280" t="s">
        <v>1132</v>
      </c>
      <c r="D52" s="280"/>
      <c r="E52" s="280"/>
      <c r="F52" s="280"/>
      <c r="G52" s="280"/>
      <c r="H52" s="280"/>
      <c r="I52" s="280"/>
      <c r="J52" s="280"/>
      <c r="K52" s="281"/>
    </row>
    <row r="53" s="1" customFormat="1" ht="5.25" customHeight="1">
      <c r="B53" s="279"/>
      <c r="C53" s="282"/>
      <c r="D53" s="282"/>
      <c r="E53" s="282"/>
      <c r="F53" s="282"/>
      <c r="G53" s="282"/>
      <c r="H53" s="282"/>
      <c r="I53" s="282"/>
      <c r="J53" s="282"/>
      <c r="K53" s="281"/>
    </row>
    <row r="54" s="1" customFormat="1" ht="15" customHeight="1">
      <c r="B54" s="279"/>
      <c r="C54" s="283" t="s">
        <v>1133</v>
      </c>
      <c r="D54" s="283"/>
      <c r="E54" s="283"/>
      <c r="F54" s="283"/>
      <c r="G54" s="283"/>
      <c r="H54" s="283"/>
      <c r="I54" s="283"/>
      <c r="J54" s="283"/>
      <c r="K54" s="281"/>
    </row>
    <row r="55" s="1" customFormat="1" ht="15" customHeight="1">
      <c r="B55" s="279"/>
      <c r="C55" s="283" t="s">
        <v>1134</v>
      </c>
      <c r="D55" s="283"/>
      <c r="E55" s="283"/>
      <c r="F55" s="283"/>
      <c r="G55" s="283"/>
      <c r="H55" s="283"/>
      <c r="I55" s="283"/>
      <c r="J55" s="283"/>
      <c r="K55" s="281"/>
    </row>
    <row r="56" s="1" customFormat="1" ht="12.75" customHeight="1">
      <c r="B56" s="279"/>
      <c r="C56" s="283"/>
      <c r="D56" s="283"/>
      <c r="E56" s="283"/>
      <c r="F56" s="283"/>
      <c r="G56" s="283"/>
      <c r="H56" s="283"/>
      <c r="I56" s="283"/>
      <c r="J56" s="283"/>
      <c r="K56" s="281"/>
    </row>
    <row r="57" s="1" customFormat="1" ht="15" customHeight="1">
      <c r="B57" s="279"/>
      <c r="C57" s="283" t="s">
        <v>1135</v>
      </c>
      <c r="D57" s="283"/>
      <c r="E57" s="283"/>
      <c r="F57" s="283"/>
      <c r="G57" s="283"/>
      <c r="H57" s="283"/>
      <c r="I57" s="283"/>
      <c r="J57" s="283"/>
      <c r="K57" s="281"/>
    </row>
    <row r="58" s="1" customFormat="1" ht="15" customHeight="1">
      <c r="B58" s="279"/>
      <c r="C58" s="285"/>
      <c r="D58" s="283" t="s">
        <v>1136</v>
      </c>
      <c r="E58" s="283"/>
      <c r="F58" s="283"/>
      <c r="G58" s="283"/>
      <c r="H58" s="283"/>
      <c r="I58" s="283"/>
      <c r="J58" s="283"/>
      <c r="K58" s="281"/>
    </row>
    <row r="59" s="1" customFormat="1" ht="15" customHeight="1">
      <c r="B59" s="279"/>
      <c r="C59" s="285"/>
      <c r="D59" s="283" t="s">
        <v>1137</v>
      </c>
      <c r="E59" s="283"/>
      <c r="F59" s="283"/>
      <c r="G59" s="283"/>
      <c r="H59" s="283"/>
      <c r="I59" s="283"/>
      <c r="J59" s="283"/>
      <c r="K59" s="281"/>
    </row>
    <row r="60" s="1" customFormat="1" ht="15" customHeight="1">
      <c r="B60" s="279"/>
      <c r="C60" s="285"/>
      <c r="D60" s="283" t="s">
        <v>1138</v>
      </c>
      <c r="E60" s="283"/>
      <c r="F60" s="283"/>
      <c r="G60" s="283"/>
      <c r="H60" s="283"/>
      <c r="I60" s="283"/>
      <c r="J60" s="283"/>
      <c r="K60" s="281"/>
    </row>
    <row r="61" s="1" customFormat="1" ht="15" customHeight="1">
      <c r="B61" s="279"/>
      <c r="C61" s="285"/>
      <c r="D61" s="283" t="s">
        <v>1139</v>
      </c>
      <c r="E61" s="283"/>
      <c r="F61" s="283"/>
      <c r="G61" s="283"/>
      <c r="H61" s="283"/>
      <c r="I61" s="283"/>
      <c r="J61" s="283"/>
      <c r="K61" s="281"/>
    </row>
    <row r="62" s="1" customFormat="1" ht="15" customHeight="1">
      <c r="B62" s="279"/>
      <c r="C62" s="285"/>
      <c r="D62" s="288" t="s">
        <v>1140</v>
      </c>
      <c r="E62" s="288"/>
      <c r="F62" s="288"/>
      <c r="G62" s="288"/>
      <c r="H62" s="288"/>
      <c r="I62" s="288"/>
      <c r="J62" s="288"/>
      <c r="K62" s="281"/>
    </row>
    <row r="63" s="1" customFormat="1" ht="15" customHeight="1">
      <c r="B63" s="279"/>
      <c r="C63" s="285"/>
      <c r="D63" s="283" t="s">
        <v>1141</v>
      </c>
      <c r="E63" s="283"/>
      <c r="F63" s="283"/>
      <c r="G63" s="283"/>
      <c r="H63" s="283"/>
      <c r="I63" s="283"/>
      <c r="J63" s="283"/>
      <c r="K63" s="281"/>
    </row>
    <row r="64" s="1" customFormat="1" ht="12.75" customHeight="1">
      <c r="B64" s="279"/>
      <c r="C64" s="285"/>
      <c r="D64" s="285"/>
      <c r="E64" s="289"/>
      <c r="F64" s="285"/>
      <c r="G64" s="285"/>
      <c r="H64" s="285"/>
      <c r="I64" s="285"/>
      <c r="J64" s="285"/>
      <c r="K64" s="281"/>
    </row>
    <row r="65" s="1" customFormat="1" ht="15" customHeight="1">
      <c r="B65" s="279"/>
      <c r="C65" s="285"/>
      <c r="D65" s="283" t="s">
        <v>1142</v>
      </c>
      <c r="E65" s="283"/>
      <c r="F65" s="283"/>
      <c r="G65" s="283"/>
      <c r="H65" s="283"/>
      <c r="I65" s="283"/>
      <c r="J65" s="283"/>
      <c r="K65" s="281"/>
    </row>
    <row r="66" s="1" customFormat="1" ht="15" customHeight="1">
      <c r="B66" s="279"/>
      <c r="C66" s="285"/>
      <c r="D66" s="288" t="s">
        <v>1143</v>
      </c>
      <c r="E66" s="288"/>
      <c r="F66" s="288"/>
      <c r="G66" s="288"/>
      <c r="H66" s="288"/>
      <c r="I66" s="288"/>
      <c r="J66" s="288"/>
      <c r="K66" s="281"/>
    </row>
    <row r="67" s="1" customFormat="1" ht="15" customHeight="1">
      <c r="B67" s="279"/>
      <c r="C67" s="285"/>
      <c r="D67" s="283" t="s">
        <v>1144</v>
      </c>
      <c r="E67" s="283"/>
      <c r="F67" s="283"/>
      <c r="G67" s="283"/>
      <c r="H67" s="283"/>
      <c r="I67" s="283"/>
      <c r="J67" s="283"/>
      <c r="K67" s="281"/>
    </row>
    <row r="68" s="1" customFormat="1" ht="15" customHeight="1">
      <c r="B68" s="279"/>
      <c r="C68" s="285"/>
      <c r="D68" s="283" t="s">
        <v>1145</v>
      </c>
      <c r="E68" s="283"/>
      <c r="F68" s="283"/>
      <c r="G68" s="283"/>
      <c r="H68" s="283"/>
      <c r="I68" s="283"/>
      <c r="J68" s="283"/>
      <c r="K68" s="281"/>
    </row>
    <row r="69" s="1" customFormat="1" ht="15" customHeight="1">
      <c r="B69" s="279"/>
      <c r="C69" s="285"/>
      <c r="D69" s="283" t="s">
        <v>1146</v>
      </c>
      <c r="E69" s="283"/>
      <c r="F69" s="283"/>
      <c r="G69" s="283"/>
      <c r="H69" s="283"/>
      <c r="I69" s="283"/>
      <c r="J69" s="283"/>
      <c r="K69" s="281"/>
    </row>
    <row r="70" s="1" customFormat="1" ht="15" customHeight="1">
      <c r="B70" s="279"/>
      <c r="C70" s="285"/>
      <c r="D70" s="283" t="s">
        <v>1147</v>
      </c>
      <c r="E70" s="283"/>
      <c r="F70" s="283"/>
      <c r="G70" s="283"/>
      <c r="H70" s="283"/>
      <c r="I70" s="283"/>
      <c r="J70" s="283"/>
      <c r="K70" s="281"/>
    </row>
    <row r="71" s="1" customFormat="1" ht="12.75" customHeight="1">
      <c r="B71" s="290"/>
      <c r="C71" s="291"/>
      <c r="D71" s="291"/>
      <c r="E71" s="291"/>
      <c r="F71" s="291"/>
      <c r="G71" s="291"/>
      <c r="H71" s="291"/>
      <c r="I71" s="291"/>
      <c r="J71" s="291"/>
      <c r="K71" s="292"/>
    </row>
    <row r="72" s="1" customFormat="1" ht="18.75" customHeight="1">
      <c r="B72" s="293"/>
      <c r="C72" s="293"/>
      <c r="D72" s="293"/>
      <c r="E72" s="293"/>
      <c r="F72" s="293"/>
      <c r="G72" s="293"/>
      <c r="H72" s="293"/>
      <c r="I72" s="293"/>
      <c r="J72" s="293"/>
      <c r="K72" s="294"/>
    </row>
    <row r="73" s="1" customFormat="1" ht="18.75" customHeight="1">
      <c r="B73" s="294"/>
      <c r="C73" s="294"/>
      <c r="D73" s="294"/>
      <c r="E73" s="294"/>
      <c r="F73" s="294"/>
      <c r="G73" s="294"/>
      <c r="H73" s="294"/>
      <c r="I73" s="294"/>
      <c r="J73" s="294"/>
      <c r="K73" s="294"/>
    </row>
    <row r="74" s="1" customFormat="1" ht="7.5" customHeight="1">
      <c r="B74" s="295"/>
      <c r="C74" s="296"/>
      <c r="D74" s="296"/>
      <c r="E74" s="296"/>
      <c r="F74" s="296"/>
      <c r="G74" s="296"/>
      <c r="H74" s="296"/>
      <c r="I74" s="296"/>
      <c r="J74" s="296"/>
      <c r="K74" s="297"/>
    </row>
    <row r="75" s="1" customFormat="1" ht="45" customHeight="1">
      <c r="B75" s="298"/>
      <c r="C75" s="299" t="s">
        <v>1148</v>
      </c>
      <c r="D75" s="299"/>
      <c r="E75" s="299"/>
      <c r="F75" s="299"/>
      <c r="G75" s="299"/>
      <c r="H75" s="299"/>
      <c r="I75" s="299"/>
      <c r="J75" s="299"/>
      <c r="K75" s="300"/>
    </row>
    <row r="76" s="1" customFormat="1" ht="17.25" customHeight="1">
      <c r="B76" s="298"/>
      <c r="C76" s="301" t="s">
        <v>1149</v>
      </c>
      <c r="D76" s="301"/>
      <c r="E76" s="301"/>
      <c r="F76" s="301" t="s">
        <v>1150</v>
      </c>
      <c r="G76" s="302"/>
      <c r="H76" s="301" t="s">
        <v>54</v>
      </c>
      <c r="I76" s="301" t="s">
        <v>57</v>
      </c>
      <c r="J76" s="301" t="s">
        <v>1151</v>
      </c>
      <c r="K76" s="300"/>
    </row>
    <row r="77" s="1" customFormat="1" ht="17.25" customHeight="1">
      <c r="B77" s="298"/>
      <c r="C77" s="303" t="s">
        <v>1152</v>
      </c>
      <c r="D77" s="303"/>
      <c r="E77" s="303"/>
      <c r="F77" s="304" t="s">
        <v>1153</v>
      </c>
      <c r="G77" s="305"/>
      <c r="H77" s="303"/>
      <c r="I77" s="303"/>
      <c r="J77" s="303" t="s">
        <v>1154</v>
      </c>
      <c r="K77" s="300"/>
    </row>
    <row r="78" s="1" customFormat="1" ht="5.25" customHeight="1">
      <c r="B78" s="298"/>
      <c r="C78" s="306"/>
      <c r="D78" s="306"/>
      <c r="E78" s="306"/>
      <c r="F78" s="306"/>
      <c r="G78" s="307"/>
      <c r="H78" s="306"/>
      <c r="I78" s="306"/>
      <c r="J78" s="306"/>
      <c r="K78" s="300"/>
    </row>
    <row r="79" s="1" customFormat="1" ht="15" customHeight="1">
      <c r="B79" s="298"/>
      <c r="C79" s="286" t="s">
        <v>53</v>
      </c>
      <c r="D79" s="308"/>
      <c r="E79" s="308"/>
      <c r="F79" s="309" t="s">
        <v>1155</v>
      </c>
      <c r="G79" s="310"/>
      <c r="H79" s="286" t="s">
        <v>1156</v>
      </c>
      <c r="I79" s="286" t="s">
        <v>1157</v>
      </c>
      <c r="J79" s="286">
        <v>20</v>
      </c>
      <c r="K79" s="300"/>
    </row>
    <row r="80" s="1" customFormat="1" ht="15" customHeight="1">
      <c r="B80" s="298"/>
      <c r="C80" s="286" t="s">
        <v>1158</v>
      </c>
      <c r="D80" s="286"/>
      <c r="E80" s="286"/>
      <c r="F80" s="309" t="s">
        <v>1155</v>
      </c>
      <c r="G80" s="310"/>
      <c r="H80" s="286" t="s">
        <v>1159</v>
      </c>
      <c r="I80" s="286" t="s">
        <v>1157</v>
      </c>
      <c r="J80" s="286">
        <v>120</v>
      </c>
      <c r="K80" s="300"/>
    </row>
    <row r="81" s="1" customFormat="1" ht="15" customHeight="1">
      <c r="B81" s="311"/>
      <c r="C81" s="286" t="s">
        <v>1160</v>
      </c>
      <c r="D81" s="286"/>
      <c r="E81" s="286"/>
      <c r="F81" s="309" t="s">
        <v>1161</v>
      </c>
      <c r="G81" s="310"/>
      <c r="H81" s="286" t="s">
        <v>1162</v>
      </c>
      <c r="I81" s="286" t="s">
        <v>1157</v>
      </c>
      <c r="J81" s="286">
        <v>50</v>
      </c>
      <c r="K81" s="300"/>
    </row>
    <row r="82" s="1" customFormat="1" ht="15" customHeight="1">
      <c r="B82" s="311"/>
      <c r="C82" s="286" t="s">
        <v>1163</v>
      </c>
      <c r="D82" s="286"/>
      <c r="E82" s="286"/>
      <c r="F82" s="309" t="s">
        <v>1155</v>
      </c>
      <c r="G82" s="310"/>
      <c r="H82" s="286" t="s">
        <v>1164</v>
      </c>
      <c r="I82" s="286" t="s">
        <v>1165</v>
      </c>
      <c r="J82" s="286"/>
      <c r="K82" s="300"/>
    </row>
    <row r="83" s="1" customFormat="1" ht="15" customHeight="1">
      <c r="B83" s="311"/>
      <c r="C83" s="312" t="s">
        <v>1166</v>
      </c>
      <c r="D83" s="312"/>
      <c r="E83" s="312"/>
      <c r="F83" s="313" t="s">
        <v>1161</v>
      </c>
      <c r="G83" s="312"/>
      <c r="H83" s="312" t="s">
        <v>1167</v>
      </c>
      <c r="I83" s="312" t="s">
        <v>1157</v>
      </c>
      <c r="J83" s="312">
        <v>15</v>
      </c>
      <c r="K83" s="300"/>
    </row>
    <row r="84" s="1" customFormat="1" ht="15" customHeight="1">
      <c r="B84" s="311"/>
      <c r="C84" s="312" t="s">
        <v>1168</v>
      </c>
      <c r="D84" s="312"/>
      <c r="E84" s="312"/>
      <c r="F84" s="313" t="s">
        <v>1161</v>
      </c>
      <c r="G84" s="312"/>
      <c r="H84" s="312" t="s">
        <v>1169</v>
      </c>
      <c r="I84" s="312" t="s">
        <v>1157</v>
      </c>
      <c r="J84" s="312">
        <v>15</v>
      </c>
      <c r="K84" s="300"/>
    </row>
    <row r="85" s="1" customFormat="1" ht="15" customHeight="1">
      <c r="B85" s="311"/>
      <c r="C85" s="312" t="s">
        <v>1170</v>
      </c>
      <c r="D85" s="312"/>
      <c r="E85" s="312"/>
      <c r="F85" s="313" t="s">
        <v>1161</v>
      </c>
      <c r="G85" s="312"/>
      <c r="H85" s="312" t="s">
        <v>1171</v>
      </c>
      <c r="I85" s="312" t="s">
        <v>1157</v>
      </c>
      <c r="J85" s="312">
        <v>20</v>
      </c>
      <c r="K85" s="300"/>
    </row>
    <row r="86" s="1" customFormat="1" ht="15" customHeight="1">
      <c r="B86" s="311"/>
      <c r="C86" s="312" t="s">
        <v>1172</v>
      </c>
      <c r="D86" s="312"/>
      <c r="E86" s="312"/>
      <c r="F86" s="313" t="s">
        <v>1161</v>
      </c>
      <c r="G86" s="312"/>
      <c r="H86" s="312" t="s">
        <v>1173</v>
      </c>
      <c r="I86" s="312" t="s">
        <v>1157</v>
      </c>
      <c r="J86" s="312">
        <v>20</v>
      </c>
      <c r="K86" s="300"/>
    </row>
    <row r="87" s="1" customFormat="1" ht="15" customHeight="1">
      <c r="B87" s="311"/>
      <c r="C87" s="286" t="s">
        <v>1174</v>
      </c>
      <c r="D87" s="286"/>
      <c r="E87" s="286"/>
      <c r="F87" s="309" t="s">
        <v>1161</v>
      </c>
      <c r="G87" s="310"/>
      <c r="H87" s="286" t="s">
        <v>1175</v>
      </c>
      <c r="I87" s="286" t="s">
        <v>1157</v>
      </c>
      <c r="J87" s="286">
        <v>50</v>
      </c>
      <c r="K87" s="300"/>
    </row>
    <row r="88" s="1" customFormat="1" ht="15" customHeight="1">
      <c r="B88" s="311"/>
      <c r="C88" s="286" t="s">
        <v>1176</v>
      </c>
      <c r="D88" s="286"/>
      <c r="E88" s="286"/>
      <c r="F88" s="309" t="s">
        <v>1161</v>
      </c>
      <c r="G88" s="310"/>
      <c r="H88" s="286" t="s">
        <v>1177</v>
      </c>
      <c r="I88" s="286" t="s">
        <v>1157</v>
      </c>
      <c r="J88" s="286">
        <v>20</v>
      </c>
      <c r="K88" s="300"/>
    </row>
    <row r="89" s="1" customFormat="1" ht="15" customHeight="1">
      <c r="B89" s="311"/>
      <c r="C89" s="286" t="s">
        <v>1178</v>
      </c>
      <c r="D89" s="286"/>
      <c r="E89" s="286"/>
      <c r="F89" s="309" t="s">
        <v>1161</v>
      </c>
      <c r="G89" s="310"/>
      <c r="H89" s="286" t="s">
        <v>1179</v>
      </c>
      <c r="I89" s="286" t="s">
        <v>1157</v>
      </c>
      <c r="J89" s="286">
        <v>20</v>
      </c>
      <c r="K89" s="300"/>
    </row>
    <row r="90" s="1" customFormat="1" ht="15" customHeight="1">
      <c r="B90" s="311"/>
      <c r="C90" s="286" t="s">
        <v>1180</v>
      </c>
      <c r="D90" s="286"/>
      <c r="E90" s="286"/>
      <c r="F90" s="309" t="s">
        <v>1161</v>
      </c>
      <c r="G90" s="310"/>
      <c r="H90" s="286" t="s">
        <v>1181</v>
      </c>
      <c r="I90" s="286" t="s">
        <v>1157</v>
      </c>
      <c r="J90" s="286">
        <v>50</v>
      </c>
      <c r="K90" s="300"/>
    </row>
    <row r="91" s="1" customFormat="1" ht="15" customHeight="1">
      <c r="B91" s="311"/>
      <c r="C91" s="286" t="s">
        <v>1182</v>
      </c>
      <c r="D91" s="286"/>
      <c r="E91" s="286"/>
      <c r="F91" s="309" t="s">
        <v>1161</v>
      </c>
      <c r="G91" s="310"/>
      <c r="H91" s="286" t="s">
        <v>1182</v>
      </c>
      <c r="I91" s="286" t="s">
        <v>1157</v>
      </c>
      <c r="J91" s="286">
        <v>50</v>
      </c>
      <c r="K91" s="300"/>
    </row>
    <row r="92" s="1" customFormat="1" ht="15" customHeight="1">
      <c r="B92" s="311"/>
      <c r="C92" s="286" t="s">
        <v>1183</v>
      </c>
      <c r="D92" s="286"/>
      <c r="E92" s="286"/>
      <c r="F92" s="309" t="s">
        <v>1161</v>
      </c>
      <c r="G92" s="310"/>
      <c r="H92" s="286" t="s">
        <v>1184</v>
      </c>
      <c r="I92" s="286" t="s">
        <v>1157</v>
      </c>
      <c r="J92" s="286">
        <v>255</v>
      </c>
      <c r="K92" s="300"/>
    </row>
    <row r="93" s="1" customFormat="1" ht="15" customHeight="1">
      <c r="B93" s="311"/>
      <c r="C93" s="286" t="s">
        <v>1185</v>
      </c>
      <c r="D93" s="286"/>
      <c r="E93" s="286"/>
      <c r="F93" s="309" t="s">
        <v>1155</v>
      </c>
      <c r="G93" s="310"/>
      <c r="H93" s="286" t="s">
        <v>1186</v>
      </c>
      <c r="I93" s="286" t="s">
        <v>1187</v>
      </c>
      <c r="J93" s="286"/>
      <c r="K93" s="300"/>
    </row>
    <row r="94" s="1" customFormat="1" ht="15" customHeight="1">
      <c r="B94" s="311"/>
      <c r="C94" s="286" t="s">
        <v>1188</v>
      </c>
      <c r="D94" s="286"/>
      <c r="E94" s="286"/>
      <c r="F94" s="309" t="s">
        <v>1155</v>
      </c>
      <c r="G94" s="310"/>
      <c r="H94" s="286" t="s">
        <v>1189</v>
      </c>
      <c r="I94" s="286" t="s">
        <v>1190</v>
      </c>
      <c r="J94" s="286"/>
      <c r="K94" s="300"/>
    </row>
    <row r="95" s="1" customFormat="1" ht="15" customHeight="1">
      <c r="B95" s="311"/>
      <c r="C95" s="286" t="s">
        <v>1191</v>
      </c>
      <c r="D95" s="286"/>
      <c r="E95" s="286"/>
      <c r="F95" s="309" t="s">
        <v>1155</v>
      </c>
      <c r="G95" s="310"/>
      <c r="H95" s="286" t="s">
        <v>1191</v>
      </c>
      <c r="I95" s="286" t="s">
        <v>1190</v>
      </c>
      <c r="J95" s="286"/>
      <c r="K95" s="300"/>
    </row>
    <row r="96" s="1" customFormat="1" ht="15" customHeight="1">
      <c r="B96" s="311"/>
      <c r="C96" s="286" t="s">
        <v>38</v>
      </c>
      <c r="D96" s="286"/>
      <c r="E96" s="286"/>
      <c r="F96" s="309" t="s">
        <v>1155</v>
      </c>
      <c r="G96" s="310"/>
      <c r="H96" s="286" t="s">
        <v>1192</v>
      </c>
      <c r="I96" s="286" t="s">
        <v>1190</v>
      </c>
      <c r="J96" s="286"/>
      <c r="K96" s="300"/>
    </row>
    <row r="97" s="1" customFormat="1" ht="15" customHeight="1">
      <c r="B97" s="311"/>
      <c r="C97" s="286" t="s">
        <v>48</v>
      </c>
      <c r="D97" s="286"/>
      <c r="E97" s="286"/>
      <c r="F97" s="309" t="s">
        <v>1155</v>
      </c>
      <c r="G97" s="310"/>
      <c r="H97" s="286" t="s">
        <v>1193</v>
      </c>
      <c r="I97" s="286" t="s">
        <v>1190</v>
      </c>
      <c r="J97" s="286"/>
      <c r="K97" s="300"/>
    </row>
    <row r="98" s="1" customFormat="1" ht="15" customHeight="1">
      <c r="B98" s="314"/>
      <c r="C98" s="315"/>
      <c r="D98" s="315"/>
      <c r="E98" s="315"/>
      <c r="F98" s="315"/>
      <c r="G98" s="315"/>
      <c r="H98" s="315"/>
      <c r="I98" s="315"/>
      <c r="J98" s="315"/>
      <c r="K98" s="316"/>
    </row>
    <row r="99" s="1" customFormat="1" ht="18.75" customHeight="1">
      <c r="B99" s="317"/>
      <c r="C99" s="318"/>
      <c r="D99" s="318"/>
      <c r="E99" s="318"/>
      <c r="F99" s="318"/>
      <c r="G99" s="318"/>
      <c r="H99" s="318"/>
      <c r="I99" s="318"/>
      <c r="J99" s="318"/>
      <c r="K99" s="317"/>
    </row>
    <row r="100" s="1" customFormat="1" ht="18.75" customHeight="1">
      <c r="B100" s="294"/>
      <c r="C100" s="294"/>
      <c r="D100" s="294"/>
      <c r="E100" s="294"/>
      <c r="F100" s="294"/>
      <c r="G100" s="294"/>
      <c r="H100" s="294"/>
      <c r="I100" s="294"/>
      <c r="J100" s="294"/>
      <c r="K100" s="294"/>
    </row>
    <row r="101" s="1" customFormat="1" ht="7.5" customHeight="1">
      <c r="B101" s="295"/>
      <c r="C101" s="296"/>
      <c r="D101" s="296"/>
      <c r="E101" s="296"/>
      <c r="F101" s="296"/>
      <c r="G101" s="296"/>
      <c r="H101" s="296"/>
      <c r="I101" s="296"/>
      <c r="J101" s="296"/>
      <c r="K101" s="297"/>
    </row>
    <row r="102" s="1" customFormat="1" ht="45" customHeight="1">
      <c r="B102" s="298"/>
      <c r="C102" s="299" t="s">
        <v>1194</v>
      </c>
      <c r="D102" s="299"/>
      <c r="E102" s="299"/>
      <c r="F102" s="299"/>
      <c r="G102" s="299"/>
      <c r="H102" s="299"/>
      <c r="I102" s="299"/>
      <c r="J102" s="299"/>
      <c r="K102" s="300"/>
    </row>
    <row r="103" s="1" customFormat="1" ht="17.25" customHeight="1">
      <c r="B103" s="298"/>
      <c r="C103" s="301" t="s">
        <v>1149</v>
      </c>
      <c r="D103" s="301"/>
      <c r="E103" s="301"/>
      <c r="F103" s="301" t="s">
        <v>1150</v>
      </c>
      <c r="G103" s="302"/>
      <c r="H103" s="301" t="s">
        <v>54</v>
      </c>
      <c r="I103" s="301" t="s">
        <v>57</v>
      </c>
      <c r="J103" s="301" t="s">
        <v>1151</v>
      </c>
      <c r="K103" s="300"/>
    </row>
    <row r="104" s="1" customFormat="1" ht="17.25" customHeight="1">
      <c r="B104" s="298"/>
      <c r="C104" s="303" t="s">
        <v>1152</v>
      </c>
      <c r="D104" s="303"/>
      <c r="E104" s="303"/>
      <c r="F104" s="304" t="s">
        <v>1153</v>
      </c>
      <c r="G104" s="305"/>
      <c r="H104" s="303"/>
      <c r="I104" s="303"/>
      <c r="J104" s="303" t="s">
        <v>1154</v>
      </c>
      <c r="K104" s="300"/>
    </row>
    <row r="105" s="1" customFormat="1" ht="5.25" customHeight="1">
      <c r="B105" s="298"/>
      <c r="C105" s="301"/>
      <c r="D105" s="301"/>
      <c r="E105" s="301"/>
      <c r="F105" s="301"/>
      <c r="G105" s="319"/>
      <c r="H105" s="301"/>
      <c r="I105" s="301"/>
      <c r="J105" s="301"/>
      <c r="K105" s="300"/>
    </row>
    <row r="106" s="1" customFormat="1" ht="15" customHeight="1">
      <c r="B106" s="298"/>
      <c r="C106" s="286" t="s">
        <v>53</v>
      </c>
      <c r="D106" s="308"/>
      <c r="E106" s="308"/>
      <c r="F106" s="309" t="s">
        <v>1155</v>
      </c>
      <c r="G106" s="286"/>
      <c r="H106" s="286" t="s">
        <v>1195</v>
      </c>
      <c r="I106" s="286" t="s">
        <v>1157</v>
      </c>
      <c r="J106" s="286">
        <v>20</v>
      </c>
      <c r="K106" s="300"/>
    </row>
    <row r="107" s="1" customFormat="1" ht="15" customHeight="1">
      <c r="B107" s="298"/>
      <c r="C107" s="286" t="s">
        <v>1158</v>
      </c>
      <c r="D107" s="286"/>
      <c r="E107" s="286"/>
      <c r="F107" s="309" t="s">
        <v>1155</v>
      </c>
      <c r="G107" s="286"/>
      <c r="H107" s="286" t="s">
        <v>1195</v>
      </c>
      <c r="I107" s="286" t="s">
        <v>1157</v>
      </c>
      <c r="J107" s="286">
        <v>120</v>
      </c>
      <c r="K107" s="300"/>
    </row>
    <row r="108" s="1" customFormat="1" ht="15" customHeight="1">
      <c r="B108" s="311"/>
      <c r="C108" s="286" t="s">
        <v>1160</v>
      </c>
      <c r="D108" s="286"/>
      <c r="E108" s="286"/>
      <c r="F108" s="309" t="s">
        <v>1161</v>
      </c>
      <c r="G108" s="286"/>
      <c r="H108" s="286" t="s">
        <v>1195</v>
      </c>
      <c r="I108" s="286" t="s">
        <v>1157</v>
      </c>
      <c r="J108" s="286">
        <v>50</v>
      </c>
      <c r="K108" s="300"/>
    </row>
    <row r="109" s="1" customFormat="1" ht="15" customHeight="1">
      <c r="B109" s="311"/>
      <c r="C109" s="286" t="s">
        <v>1163</v>
      </c>
      <c r="D109" s="286"/>
      <c r="E109" s="286"/>
      <c r="F109" s="309" t="s">
        <v>1155</v>
      </c>
      <c r="G109" s="286"/>
      <c r="H109" s="286" t="s">
        <v>1195</v>
      </c>
      <c r="I109" s="286" t="s">
        <v>1165</v>
      </c>
      <c r="J109" s="286"/>
      <c r="K109" s="300"/>
    </row>
    <row r="110" s="1" customFormat="1" ht="15" customHeight="1">
      <c r="B110" s="311"/>
      <c r="C110" s="286" t="s">
        <v>1174</v>
      </c>
      <c r="D110" s="286"/>
      <c r="E110" s="286"/>
      <c r="F110" s="309" t="s">
        <v>1161</v>
      </c>
      <c r="G110" s="286"/>
      <c r="H110" s="286" t="s">
        <v>1195</v>
      </c>
      <c r="I110" s="286" t="s">
        <v>1157</v>
      </c>
      <c r="J110" s="286">
        <v>50</v>
      </c>
      <c r="K110" s="300"/>
    </row>
    <row r="111" s="1" customFormat="1" ht="15" customHeight="1">
      <c r="B111" s="311"/>
      <c r="C111" s="286" t="s">
        <v>1182</v>
      </c>
      <c r="D111" s="286"/>
      <c r="E111" s="286"/>
      <c r="F111" s="309" t="s">
        <v>1161</v>
      </c>
      <c r="G111" s="286"/>
      <c r="H111" s="286" t="s">
        <v>1195</v>
      </c>
      <c r="I111" s="286" t="s">
        <v>1157</v>
      </c>
      <c r="J111" s="286">
        <v>50</v>
      </c>
      <c r="K111" s="300"/>
    </row>
    <row r="112" s="1" customFormat="1" ht="15" customHeight="1">
      <c r="B112" s="311"/>
      <c r="C112" s="286" t="s">
        <v>1180</v>
      </c>
      <c r="D112" s="286"/>
      <c r="E112" s="286"/>
      <c r="F112" s="309" t="s">
        <v>1161</v>
      </c>
      <c r="G112" s="286"/>
      <c r="H112" s="286" t="s">
        <v>1195</v>
      </c>
      <c r="I112" s="286" t="s">
        <v>1157</v>
      </c>
      <c r="J112" s="286">
        <v>50</v>
      </c>
      <c r="K112" s="300"/>
    </row>
    <row r="113" s="1" customFormat="1" ht="15" customHeight="1">
      <c r="B113" s="311"/>
      <c r="C113" s="286" t="s">
        <v>53</v>
      </c>
      <c r="D113" s="286"/>
      <c r="E113" s="286"/>
      <c r="F113" s="309" t="s">
        <v>1155</v>
      </c>
      <c r="G113" s="286"/>
      <c r="H113" s="286" t="s">
        <v>1196</v>
      </c>
      <c r="I113" s="286" t="s">
        <v>1157</v>
      </c>
      <c r="J113" s="286">
        <v>20</v>
      </c>
      <c r="K113" s="300"/>
    </row>
    <row r="114" s="1" customFormat="1" ht="15" customHeight="1">
      <c r="B114" s="311"/>
      <c r="C114" s="286" t="s">
        <v>1197</v>
      </c>
      <c r="D114" s="286"/>
      <c r="E114" s="286"/>
      <c r="F114" s="309" t="s">
        <v>1155</v>
      </c>
      <c r="G114" s="286"/>
      <c r="H114" s="286" t="s">
        <v>1198</v>
      </c>
      <c r="I114" s="286" t="s">
        <v>1157</v>
      </c>
      <c r="J114" s="286">
        <v>120</v>
      </c>
      <c r="K114" s="300"/>
    </row>
    <row r="115" s="1" customFormat="1" ht="15" customHeight="1">
      <c r="B115" s="311"/>
      <c r="C115" s="286" t="s">
        <v>38</v>
      </c>
      <c r="D115" s="286"/>
      <c r="E115" s="286"/>
      <c r="F115" s="309" t="s">
        <v>1155</v>
      </c>
      <c r="G115" s="286"/>
      <c r="H115" s="286" t="s">
        <v>1199</v>
      </c>
      <c r="I115" s="286" t="s">
        <v>1190</v>
      </c>
      <c r="J115" s="286"/>
      <c r="K115" s="300"/>
    </row>
    <row r="116" s="1" customFormat="1" ht="15" customHeight="1">
      <c r="B116" s="311"/>
      <c r="C116" s="286" t="s">
        <v>48</v>
      </c>
      <c r="D116" s="286"/>
      <c r="E116" s="286"/>
      <c r="F116" s="309" t="s">
        <v>1155</v>
      </c>
      <c r="G116" s="286"/>
      <c r="H116" s="286" t="s">
        <v>1200</v>
      </c>
      <c r="I116" s="286" t="s">
        <v>1190</v>
      </c>
      <c r="J116" s="286"/>
      <c r="K116" s="300"/>
    </row>
    <row r="117" s="1" customFormat="1" ht="15" customHeight="1">
      <c r="B117" s="311"/>
      <c r="C117" s="286" t="s">
        <v>57</v>
      </c>
      <c r="D117" s="286"/>
      <c r="E117" s="286"/>
      <c r="F117" s="309" t="s">
        <v>1155</v>
      </c>
      <c r="G117" s="286"/>
      <c r="H117" s="286" t="s">
        <v>1201</v>
      </c>
      <c r="I117" s="286" t="s">
        <v>1202</v>
      </c>
      <c r="J117" s="286"/>
      <c r="K117" s="300"/>
    </row>
    <row r="118" s="1" customFormat="1" ht="15" customHeight="1">
      <c r="B118" s="314"/>
      <c r="C118" s="320"/>
      <c r="D118" s="320"/>
      <c r="E118" s="320"/>
      <c r="F118" s="320"/>
      <c r="G118" s="320"/>
      <c r="H118" s="320"/>
      <c r="I118" s="320"/>
      <c r="J118" s="320"/>
      <c r="K118" s="316"/>
    </row>
    <row r="119" s="1" customFormat="1" ht="18.75" customHeight="1">
      <c r="B119" s="321"/>
      <c r="C119" s="322"/>
      <c r="D119" s="322"/>
      <c r="E119" s="322"/>
      <c r="F119" s="323"/>
      <c r="G119" s="322"/>
      <c r="H119" s="322"/>
      <c r="I119" s="322"/>
      <c r="J119" s="322"/>
      <c r="K119" s="321"/>
    </row>
    <row r="120" s="1" customFormat="1" ht="18.75" customHeight="1">
      <c r="B120" s="294"/>
      <c r="C120" s="294"/>
      <c r="D120" s="294"/>
      <c r="E120" s="294"/>
      <c r="F120" s="294"/>
      <c r="G120" s="294"/>
      <c r="H120" s="294"/>
      <c r="I120" s="294"/>
      <c r="J120" s="294"/>
      <c r="K120" s="294"/>
    </row>
    <row r="121" s="1" customFormat="1" ht="7.5" customHeight="1">
      <c r="B121" s="324"/>
      <c r="C121" s="325"/>
      <c r="D121" s="325"/>
      <c r="E121" s="325"/>
      <c r="F121" s="325"/>
      <c r="G121" s="325"/>
      <c r="H121" s="325"/>
      <c r="I121" s="325"/>
      <c r="J121" s="325"/>
      <c r="K121" s="326"/>
    </row>
    <row r="122" s="1" customFormat="1" ht="45" customHeight="1">
      <c r="B122" s="327"/>
      <c r="C122" s="277" t="s">
        <v>1203</v>
      </c>
      <c r="D122" s="277"/>
      <c r="E122" s="277"/>
      <c r="F122" s="277"/>
      <c r="G122" s="277"/>
      <c r="H122" s="277"/>
      <c r="I122" s="277"/>
      <c r="J122" s="277"/>
      <c r="K122" s="328"/>
    </row>
    <row r="123" s="1" customFormat="1" ht="17.25" customHeight="1">
      <c r="B123" s="329"/>
      <c r="C123" s="301" t="s">
        <v>1149</v>
      </c>
      <c r="D123" s="301"/>
      <c r="E123" s="301"/>
      <c r="F123" s="301" t="s">
        <v>1150</v>
      </c>
      <c r="G123" s="302"/>
      <c r="H123" s="301" t="s">
        <v>54</v>
      </c>
      <c r="I123" s="301" t="s">
        <v>57</v>
      </c>
      <c r="J123" s="301" t="s">
        <v>1151</v>
      </c>
      <c r="K123" s="330"/>
    </row>
    <row r="124" s="1" customFormat="1" ht="17.25" customHeight="1">
      <c r="B124" s="329"/>
      <c r="C124" s="303" t="s">
        <v>1152</v>
      </c>
      <c r="D124" s="303"/>
      <c r="E124" s="303"/>
      <c r="F124" s="304" t="s">
        <v>1153</v>
      </c>
      <c r="G124" s="305"/>
      <c r="H124" s="303"/>
      <c r="I124" s="303"/>
      <c r="J124" s="303" t="s">
        <v>1154</v>
      </c>
      <c r="K124" s="330"/>
    </row>
    <row r="125" s="1" customFormat="1" ht="5.25" customHeight="1">
      <c r="B125" s="331"/>
      <c r="C125" s="306"/>
      <c r="D125" s="306"/>
      <c r="E125" s="306"/>
      <c r="F125" s="306"/>
      <c r="G125" s="332"/>
      <c r="H125" s="306"/>
      <c r="I125" s="306"/>
      <c r="J125" s="306"/>
      <c r="K125" s="333"/>
    </row>
    <row r="126" s="1" customFormat="1" ht="15" customHeight="1">
      <c r="B126" s="331"/>
      <c r="C126" s="286" t="s">
        <v>1158</v>
      </c>
      <c r="D126" s="308"/>
      <c r="E126" s="308"/>
      <c r="F126" s="309" t="s">
        <v>1155</v>
      </c>
      <c r="G126" s="286"/>
      <c r="H126" s="286" t="s">
        <v>1195</v>
      </c>
      <c r="I126" s="286" t="s">
        <v>1157</v>
      </c>
      <c r="J126" s="286">
        <v>120</v>
      </c>
      <c r="K126" s="334"/>
    </row>
    <row r="127" s="1" customFormat="1" ht="15" customHeight="1">
      <c r="B127" s="331"/>
      <c r="C127" s="286" t="s">
        <v>1204</v>
      </c>
      <c r="D127" s="286"/>
      <c r="E127" s="286"/>
      <c r="F127" s="309" t="s">
        <v>1155</v>
      </c>
      <c r="G127" s="286"/>
      <c r="H127" s="286" t="s">
        <v>1205</v>
      </c>
      <c r="I127" s="286" t="s">
        <v>1157</v>
      </c>
      <c r="J127" s="286" t="s">
        <v>1206</v>
      </c>
      <c r="K127" s="334"/>
    </row>
    <row r="128" s="1" customFormat="1" ht="15" customHeight="1">
      <c r="B128" s="331"/>
      <c r="C128" s="286" t="s">
        <v>1103</v>
      </c>
      <c r="D128" s="286"/>
      <c r="E128" s="286"/>
      <c r="F128" s="309" t="s">
        <v>1155</v>
      </c>
      <c r="G128" s="286"/>
      <c r="H128" s="286" t="s">
        <v>1207</v>
      </c>
      <c r="I128" s="286" t="s">
        <v>1157</v>
      </c>
      <c r="J128" s="286" t="s">
        <v>1206</v>
      </c>
      <c r="K128" s="334"/>
    </row>
    <row r="129" s="1" customFormat="1" ht="15" customHeight="1">
      <c r="B129" s="331"/>
      <c r="C129" s="286" t="s">
        <v>1166</v>
      </c>
      <c r="D129" s="286"/>
      <c r="E129" s="286"/>
      <c r="F129" s="309" t="s">
        <v>1161</v>
      </c>
      <c r="G129" s="286"/>
      <c r="H129" s="286" t="s">
        <v>1167</v>
      </c>
      <c r="I129" s="286" t="s">
        <v>1157</v>
      </c>
      <c r="J129" s="286">
        <v>15</v>
      </c>
      <c r="K129" s="334"/>
    </row>
    <row r="130" s="1" customFormat="1" ht="15" customHeight="1">
      <c r="B130" s="331"/>
      <c r="C130" s="312" t="s">
        <v>1168</v>
      </c>
      <c r="D130" s="312"/>
      <c r="E130" s="312"/>
      <c r="F130" s="313" t="s">
        <v>1161</v>
      </c>
      <c r="G130" s="312"/>
      <c r="H130" s="312" t="s">
        <v>1169</v>
      </c>
      <c r="I130" s="312" t="s">
        <v>1157</v>
      </c>
      <c r="J130" s="312">
        <v>15</v>
      </c>
      <c r="K130" s="334"/>
    </row>
    <row r="131" s="1" customFormat="1" ht="15" customHeight="1">
      <c r="B131" s="331"/>
      <c r="C131" s="312" t="s">
        <v>1170</v>
      </c>
      <c r="D131" s="312"/>
      <c r="E131" s="312"/>
      <c r="F131" s="313" t="s">
        <v>1161</v>
      </c>
      <c r="G131" s="312"/>
      <c r="H131" s="312" t="s">
        <v>1171</v>
      </c>
      <c r="I131" s="312" t="s">
        <v>1157</v>
      </c>
      <c r="J131" s="312">
        <v>20</v>
      </c>
      <c r="K131" s="334"/>
    </row>
    <row r="132" s="1" customFormat="1" ht="15" customHeight="1">
      <c r="B132" s="331"/>
      <c r="C132" s="312" t="s">
        <v>1172</v>
      </c>
      <c r="D132" s="312"/>
      <c r="E132" s="312"/>
      <c r="F132" s="313" t="s">
        <v>1161</v>
      </c>
      <c r="G132" s="312"/>
      <c r="H132" s="312" t="s">
        <v>1173</v>
      </c>
      <c r="I132" s="312" t="s">
        <v>1157</v>
      </c>
      <c r="J132" s="312">
        <v>20</v>
      </c>
      <c r="K132" s="334"/>
    </row>
    <row r="133" s="1" customFormat="1" ht="15" customHeight="1">
      <c r="B133" s="331"/>
      <c r="C133" s="286" t="s">
        <v>1160</v>
      </c>
      <c r="D133" s="286"/>
      <c r="E133" s="286"/>
      <c r="F133" s="309" t="s">
        <v>1161</v>
      </c>
      <c r="G133" s="286"/>
      <c r="H133" s="286" t="s">
        <v>1195</v>
      </c>
      <c r="I133" s="286" t="s">
        <v>1157</v>
      </c>
      <c r="J133" s="286">
        <v>50</v>
      </c>
      <c r="K133" s="334"/>
    </row>
    <row r="134" s="1" customFormat="1" ht="15" customHeight="1">
      <c r="B134" s="331"/>
      <c r="C134" s="286" t="s">
        <v>1174</v>
      </c>
      <c r="D134" s="286"/>
      <c r="E134" s="286"/>
      <c r="F134" s="309" t="s">
        <v>1161</v>
      </c>
      <c r="G134" s="286"/>
      <c r="H134" s="286" t="s">
        <v>1195</v>
      </c>
      <c r="I134" s="286" t="s">
        <v>1157</v>
      </c>
      <c r="J134" s="286">
        <v>50</v>
      </c>
      <c r="K134" s="334"/>
    </row>
    <row r="135" s="1" customFormat="1" ht="15" customHeight="1">
      <c r="B135" s="331"/>
      <c r="C135" s="286" t="s">
        <v>1180</v>
      </c>
      <c r="D135" s="286"/>
      <c r="E135" s="286"/>
      <c r="F135" s="309" t="s">
        <v>1161</v>
      </c>
      <c r="G135" s="286"/>
      <c r="H135" s="286" t="s">
        <v>1195</v>
      </c>
      <c r="I135" s="286" t="s">
        <v>1157</v>
      </c>
      <c r="J135" s="286">
        <v>50</v>
      </c>
      <c r="K135" s="334"/>
    </row>
    <row r="136" s="1" customFormat="1" ht="15" customHeight="1">
      <c r="B136" s="331"/>
      <c r="C136" s="286" t="s">
        <v>1182</v>
      </c>
      <c r="D136" s="286"/>
      <c r="E136" s="286"/>
      <c r="F136" s="309" t="s">
        <v>1161</v>
      </c>
      <c r="G136" s="286"/>
      <c r="H136" s="286" t="s">
        <v>1195</v>
      </c>
      <c r="I136" s="286" t="s">
        <v>1157</v>
      </c>
      <c r="J136" s="286">
        <v>50</v>
      </c>
      <c r="K136" s="334"/>
    </row>
    <row r="137" s="1" customFormat="1" ht="15" customHeight="1">
      <c r="B137" s="331"/>
      <c r="C137" s="286" t="s">
        <v>1183</v>
      </c>
      <c r="D137" s="286"/>
      <c r="E137" s="286"/>
      <c r="F137" s="309" t="s">
        <v>1161</v>
      </c>
      <c r="G137" s="286"/>
      <c r="H137" s="286" t="s">
        <v>1208</v>
      </c>
      <c r="I137" s="286" t="s">
        <v>1157</v>
      </c>
      <c r="J137" s="286">
        <v>255</v>
      </c>
      <c r="K137" s="334"/>
    </row>
    <row r="138" s="1" customFormat="1" ht="15" customHeight="1">
      <c r="B138" s="331"/>
      <c r="C138" s="286" t="s">
        <v>1185</v>
      </c>
      <c r="D138" s="286"/>
      <c r="E138" s="286"/>
      <c r="F138" s="309" t="s">
        <v>1155</v>
      </c>
      <c r="G138" s="286"/>
      <c r="H138" s="286" t="s">
        <v>1209</v>
      </c>
      <c r="I138" s="286" t="s">
        <v>1187</v>
      </c>
      <c r="J138" s="286"/>
      <c r="K138" s="334"/>
    </row>
    <row r="139" s="1" customFormat="1" ht="15" customHeight="1">
      <c r="B139" s="331"/>
      <c r="C139" s="286" t="s">
        <v>1188</v>
      </c>
      <c r="D139" s="286"/>
      <c r="E139" s="286"/>
      <c r="F139" s="309" t="s">
        <v>1155</v>
      </c>
      <c r="G139" s="286"/>
      <c r="H139" s="286" t="s">
        <v>1210</v>
      </c>
      <c r="I139" s="286" t="s">
        <v>1190</v>
      </c>
      <c r="J139" s="286"/>
      <c r="K139" s="334"/>
    </row>
    <row r="140" s="1" customFormat="1" ht="15" customHeight="1">
      <c r="B140" s="331"/>
      <c r="C140" s="286" t="s">
        <v>1191</v>
      </c>
      <c r="D140" s="286"/>
      <c r="E140" s="286"/>
      <c r="F140" s="309" t="s">
        <v>1155</v>
      </c>
      <c r="G140" s="286"/>
      <c r="H140" s="286" t="s">
        <v>1191</v>
      </c>
      <c r="I140" s="286" t="s">
        <v>1190</v>
      </c>
      <c r="J140" s="286"/>
      <c r="K140" s="334"/>
    </row>
    <row r="141" s="1" customFormat="1" ht="15" customHeight="1">
      <c r="B141" s="331"/>
      <c r="C141" s="286" t="s">
        <v>38</v>
      </c>
      <c r="D141" s="286"/>
      <c r="E141" s="286"/>
      <c r="F141" s="309" t="s">
        <v>1155</v>
      </c>
      <c r="G141" s="286"/>
      <c r="H141" s="286" t="s">
        <v>1211</v>
      </c>
      <c r="I141" s="286" t="s">
        <v>1190</v>
      </c>
      <c r="J141" s="286"/>
      <c r="K141" s="334"/>
    </row>
    <row r="142" s="1" customFormat="1" ht="15" customHeight="1">
      <c r="B142" s="331"/>
      <c r="C142" s="286" t="s">
        <v>1212</v>
      </c>
      <c r="D142" s="286"/>
      <c r="E142" s="286"/>
      <c r="F142" s="309" t="s">
        <v>1155</v>
      </c>
      <c r="G142" s="286"/>
      <c r="H142" s="286" t="s">
        <v>1213</v>
      </c>
      <c r="I142" s="286" t="s">
        <v>1190</v>
      </c>
      <c r="J142" s="286"/>
      <c r="K142" s="334"/>
    </row>
    <row r="143" s="1" customFormat="1" ht="15" customHeight="1">
      <c r="B143" s="335"/>
      <c r="C143" s="336"/>
      <c r="D143" s="336"/>
      <c r="E143" s="336"/>
      <c r="F143" s="336"/>
      <c r="G143" s="336"/>
      <c r="H143" s="336"/>
      <c r="I143" s="336"/>
      <c r="J143" s="336"/>
      <c r="K143" s="337"/>
    </row>
    <row r="144" s="1" customFormat="1" ht="18.75" customHeight="1">
      <c r="B144" s="322"/>
      <c r="C144" s="322"/>
      <c r="D144" s="322"/>
      <c r="E144" s="322"/>
      <c r="F144" s="323"/>
      <c r="G144" s="322"/>
      <c r="H144" s="322"/>
      <c r="I144" s="322"/>
      <c r="J144" s="322"/>
      <c r="K144" s="322"/>
    </row>
    <row r="145" s="1" customFormat="1" ht="18.75" customHeight="1">
      <c r="B145" s="294"/>
      <c r="C145" s="294"/>
      <c r="D145" s="294"/>
      <c r="E145" s="294"/>
      <c r="F145" s="294"/>
      <c r="G145" s="294"/>
      <c r="H145" s="294"/>
      <c r="I145" s="294"/>
      <c r="J145" s="294"/>
      <c r="K145" s="294"/>
    </row>
    <row r="146" s="1" customFormat="1" ht="7.5" customHeight="1">
      <c r="B146" s="295"/>
      <c r="C146" s="296"/>
      <c r="D146" s="296"/>
      <c r="E146" s="296"/>
      <c r="F146" s="296"/>
      <c r="G146" s="296"/>
      <c r="H146" s="296"/>
      <c r="I146" s="296"/>
      <c r="J146" s="296"/>
      <c r="K146" s="297"/>
    </row>
    <row r="147" s="1" customFormat="1" ht="45" customHeight="1">
      <c r="B147" s="298"/>
      <c r="C147" s="299" t="s">
        <v>1214</v>
      </c>
      <c r="D147" s="299"/>
      <c r="E147" s="299"/>
      <c r="F147" s="299"/>
      <c r="G147" s="299"/>
      <c r="H147" s="299"/>
      <c r="I147" s="299"/>
      <c r="J147" s="299"/>
      <c r="K147" s="300"/>
    </row>
    <row r="148" s="1" customFormat="1" ht="17.25" customHeight="1">
      <c r="B148" s="298"/>
      <c r="C148" s="301" t="s">
        <v>1149</v>
      </c>
      <c r="D148" s="301"/>
      <c r="E148" s="301"/>
      <c r="F148" s="301" t="s">
        <v>1150</v>
      </c>
      <c r="G148" s="302"/>
      <c r="H148" s="301" t="s">
        <v>54</v>
      </c>
      <c r="I148" s="301" t="s">
        <v>57</v>
      </c>
      <c r="J148" s="301" t="s">
        <v>1151</v>
      </c>
      <c r="K148" s="300"/>
    </row>
    <row r="149" s="1" customFormat="1" ht="17.25" customHeight="1">
      <c r="B149" s="298"/>
      <c r="C149" s="303" t="s">
        <v>1152</v>
      </c>
      <c r="D149" s="303"/>
      <c r="E149" s="303"/>
      <c r="F149" s="304" t="s">
        <v>1153</v>
      </c>
      <c r="G149" s="305"/>
      <c r="H149" s="303"/>
      <c r="I149" s="303"/>
      <c r="J149" s="303" t="s">
        <v>1154</v>
      </c>
      <c r="K149" s="300"/>
    </row>
    <row r="150" s="1" customFormat="1" ht="5.25" customHeight="1">
      <c r="B150" s="311"/>
      <c r="C150" s="306"/>
      <c r="D150" s="306"/>
      <c r="E150" s="306"/>
      <c r="F150" s="306"/>
      <c r="G150" s="307"/>
      <c r="H150" s="306"/>
      <c r="I150" s="306"/>
      <c r="J150" s="306"/>
      <c r="K150" s="334"/>
    </row>
    <row r="151" s="1" customFormat="1" ht="15" customHeight="1">
      <c r="B151" s="311"/>
      <c r="C151" s="338" t="s">
        <v>1158</v>
      </c>
      <c r="D151" s="286"/>
      <c r="E151" s="286"/>
      <c r="F151" s="339" t="s">
        <v>1155</v>
      </c>
      <c r="G151" s="286"/>
      <c r="H151" s="338" t="s">
        <v>1195</v>
      </c>
      <c r="I151" s="338" t="s">
        <v>1157</v>
      </c>
      <c r="J151" s="338">
        <v>120</v>
      </c>
      <c r="K151" s="334"/>
    </row>
    <row r="152" s="1" customFormat="1" ht="15" customHeight="1">
      <c r="B152" s="311"/>
      <c r="C152" s="338" t="s">
        <v>1204</v>
      </c>
      <c r="D152" s="286"/>
      <c r="E152" s="286"/>
      <c r="F152" s="339" t="s">
        <v>1155</v>
      </c>
      <c r="G152" s="286"/>
      <c r="H152" s="338" t="s">
        <v>1215</v>
      </c>
      <c r="I152" s="338" t="s">
        <v>1157</v>
      </c>
      <c r="J152" s="338" t="s">
        <v>1206</v>
      </c>
      <c r="K152" s="334"/>
    </row>
    <row r="153" s="1" customFormat="1" ht="15" customHeight="1">
      <c r="B153" s="311"/>
      <c r="C153" s="338" t="s">
        <v>1103</v>
      </c>
      <c r="D153" s="286"/>
      <c r="E153" s="286"/>
      <c r="F153" s="339" t="s">
        <v>1155</v>
      </c>
      <c r="G153" s="286"/>
      <c r="H153" s="338" t="s">
        <v>1216</v>
      </c>
      <c r="I153" s="338" t="s">
        <v>1157</v>
      </c>
      <c r="J153" s="338" t="s">
        <v>1206</v>
      </c>
      <c r="K153" s="334"/>
    </row>
    <row r="154" s="1" customFormat="1" ht="15" customHeight="1">
      <c r="B154" s="311"/>
      <c r="C154" s="338" t="s">
        <v>1160</v>
      </c>
      <c r="D154" s="286"/>
      <c r="E154" s="286"/>
      <c r="F154" s="339" t="s">
        <v>1161</v>
      </c>
      <c r="G154" s="286"/>
      <c r="H154" s="338" t="s">
        <v>1195</v>
      </c>
      <c r="I154" s="338" t="s">
        <v>1157</v>
      </c>
      <c r="J154" s="338">
        <v>50</v>
      </c>
      <c r="K154" s="334"/>
    </row>
    <row r="155" s="1" customFormat="1" ht="15" customHeight="1">
      <c r="B155" s="311"/>
      <c r="C155" s="338" t="s">
        <v>1163</v>
      </c>
      <c r="D155" s="286"/>
      <c r="E155" s="286"/>
      <c r="F155" s="339" t="s">
        <v>1155</v>
      </c>
      <c r="G155" s="286"/>
      <c r="H155" s="338" t="s">
        <v>1195</v>
      </c>
      <c r="I155" s="338" t="s">
        <v>1165</v>
      </c>
      <c r="J155" s="338"/>
      <c r="K155" s="334"/>
    </row>
    <row r="156" s="1" customFormat="1" ht="15" customHeight="1">
      <c r="B156" s="311"/>
      <c r="C156" s="338" t="s">
        <v>1174</v>
      </c>
      <c r="D156" s="286"/>
      <c r="E156" s="286"/>
      <c r="F156" s="339" t="s">
        <v>1161</v>
      </c>
      <c r="G156" s="286"/>
      <c r="H156" s="338" t="s">
        <v>1195</v>
      </c>
      <c r="I156" s="338" t="s">
        <v>1157</v>
      </c>
      <c r="J156" s="338">
        <v>50</v>
      </c>
      <c r="K156" s="334"/>
    </row>
    <row r="157" s="1" customFormat="1" ht="15" customHeight="1">
      <c r="B157" s="311"/>
      <c r="C157" s="338" t="s">
        <v>1182</v>
      </c>
      <c r="D157" s="286"/>
      <c r="E157" s="286"/>
      <c r="F157" s="339" t="s">
        <v>1161</v>
      </c>
      <c r="G157" s="286"/>
      <c r="H157" s="338" t="s">
        <v>1195</v>
      </c>
      <c r="I157" s="338" t="s">
        <v>1157</v>
      </c>
      <c r="J157" s="338">
        <v>50</v>
      </c>
      <c r="K157" s="334"/>
    </row>
    <row r="158" s="1" customFormat="1" ht="15" customHeight="1">
      <c r="B158" s="311"/>
      <c r="C158" s="338" t="s">
        <v>1180</v>
      </c>
      <c r="D158" s="286"/>
      <c r="E158" s="286"/>
      <c r="F158" s="339" t="s">
        <v>1161</v>
      </c>
      <c r="G158" s="286"/>
      <c r="H158" s="338" t="s">
        <v>1195</v>
      </c>
      <c r="I158" s="338" t="s">
        <v>1157</v>
      </c>
      <c r="J158" s="338">
        <v>50</v>
      </c>
      <c r="K158" s="334"/>
    </row>
    <row r="159" s="1" customFormat="1" ht="15" customHeight="1">
      <c r="B159" s="311"/>
      <c r="C159" s="338" t="s">
        <v>96</v>
      </c>
      <c r="D159" s="286"/>
      <c r="E159" s="286"/>
      <c r="F159" s="339" t="s">
        <v>1155</v>
      </c>
      <c r="G159" s="286"/>
      <c r="H159" s="338" t="s">
        <v>1217</v>
      </c>
      <c r="I159" s="338" t="s">
        <v>1157</v>
      </c>
      <c r="J159" s="338" t="s">
        <v>1218</v>
      </c>
      <c r="K159" s="334"/>
    </row>
    <row r="160" s="1" customFormat="1" ht="15" customHeight="1">
      <c r="B160" s="311"/>
      <c r="C160" s="338" t="s">
        <v>1219</v>
      </c>
      <c r="D160" s="286"/>
      <c r="E160" s="286"/>
      <c r="F160" s="339" t="s">
        <v>1155</v>
      </c>
      <c r="G160" s="286"/>
      <c r="H160" s="338" t="s">
        <v>1220</v>
      </c>
      <c r="I160" s="338" t="s">
        <v>1190</v>
      </c>
      <c r="J160" s="338"/>
      <c r="K160" s="334"/>
    </row>
    <row r="161" s="1" customFormat="1" ht="15" customHeight="1">
      <c r="B161" s="340"/>
      <c r="C161" s="320"/>
      <c r="D161" s="320"/>
      <c r="E161" s="320"/>
      <c r="F161" s="320"/>
      <c r="G161" s="320"/>
      <c r="H161" s="320"/>
      <c r="I161" s="320"/>
      <c r="J161" s="320"/>
      <c r="K161" s="341"/>
    </row>
    <row r="162" s="1" customFormat="1" ht="18.75" customHeight="1">
      <c r="B162" s="322"/>
      <c r="C162" s="332"/>
      <c r="D162" s="332"/>
      <c r="E162" s="332"/>
      <c r="F162" s="342"/>
      <c r="G162" s="332"/>
      <c r="H162" s="332"/>
      <c r="I162" s="332"/>
      <c r="J162" s="332"/>
      <c r="K162" s="322"/>
    </row>
    <row r="163" s="1" customFormat="1" ht="18.75" customHeight="1">
      <c r="B163" s="294"/>
      <c r="C163" s="294"/>
      <c r="D163" s="294"/>
      <c r="E163" s="294"/>
      <c r="F163" s="294"/>
      <c r="G163" s="294"/>
      <c r="H163" s="294"/>
      <c r="I163" s="294"/>
      <c r="J163" s="294"/>
      <c r="K163" s="294"/>
    </row>
    <row r="164" s="1" customFormat="1" ht="7.5" customHeight="1">
      <c r="B164" s="273"/>
      <c r="C164" s="274"/>
      <c r="D164" s="274"/>
      <c r="E164" s="274"/>
      <c r="F164" s="274"/>
      <c r="G164" s="274"/>
      <c r="H164" s="274"/>
      <c r="I164" s="274"/>
      <c r="J164" s="274"/>
      <c r="K164" s="275"/>
    </row>
    <row r="165" s="1" customFormat="1" ht="45" customHeight="1">
      <c r="B165" s="276"/>
      <c r="C165" s="277" t="s">
        <v>1221</v>
      </c>
      <c r="D165" s="277"/>
      <c r="E165" s="277"/>
      <c r="F165" s="277"/>
      <c r="G165" s="277"/>
      <c r="H165" s="277"/>
      <c r="I165" s="277"/>
      <c r="J165" s="277"/>
      <c r="K165" s="278"/>
    </row>
    <row r="166" s="1" customFormat="1" ht="17.25" customHeight="1">
      <c r="B166" s="276"/>
      <c r="C166" s="301" t="s">
        <v>1149</v>
      </c>
      <c r="D166" s="301"/>
      <c r="E166" s="301"/>
      <c r="F166" s="301" t="s">
        <v>1150</v>
      </c>
      <c r="G166" s="343"/>
      <c r="H166" s="344" t="s">
        <v>54</v>
      </c>
      <c r="I166" s="344" t="s">
        <v>57</v>
      </c>
      <c r="J166" s="301" t="s">
        <v>1151</v>
      </c>
      <c r="K166" s="278"/>
    </row>
    <row r="167" s="1" customFormat="1" ht="17.25" customHeight="1">
      <c r="B167" s="279"/>
      <c r="C167" s="303" t="s">
        <v>1152</v>
      </c>
      <c r="D167" s="303"/>
      <c r="E167" s="303"/>
      <c r="F167" s="304" t="s">
        <v>1153</v>
      </c>
      <c r="G167" s="345"/>
      <c r="H167" s="346"/>
      <c r="I167" s="346"/>
      <c r="J167" s="303" t="s">
        <v>1154</v>
      </c>
      <c r="K167" s="281"/>
    </row>
    <row r="168" s="1" customFormat="1" ht="5.25" customHeight="1">
      <c r="B168" s="311"/>
      <c r="C168" s="306"/>
      <c r="D168" s="306"/>
      <c r="E168" s="306"/>
      <c r="F168" s="306"/>
      <c r="G168" s="307"/>
      <c r="H168" s="306"/>
      <c r="I168" s="306"/>
      <c r="J168" s="306"/>
      <c r="K168" s="334"/>
    </row>
    <row r="169" s="1" customFormat="1" ht="15" customHeight="1">
      <c r="B169" s="311"/>
      <c r="C169" s="286" t="s">
        <v>1158</v>
      </c>
      <c r="D169" s="286"/>
      <c r="E169" s="286"/>
      <c r="F169" s="309" t="s">
        <v>1155</v>
      </c>
      <c r="G169" s="286"/>
      <c r="H169" s="286" t="s">
        <v>1195</v>
      </c>
      <c r="I169" s="286" t="s">
        <v>1157</v>
      </c>
      <c r="J169" s="286">
        <v>120</v>
      </c>
      <c r="K169" s="334"/>
    </row>
    <row r="170" s="1" customFormat="1" ht="15" customHeight="1">
      <c r="B170" s="311"/>
      <c r="C170" s="286" t="s">
        <v>1204</v>
      </c>
      <c r="D170" s="286"/>
      <c r="E170" s="286"/>
      <c r="F170" s="309" t="s">
        <v>1155</v>
      </c>
      <c r="G170" s="286"/>
      <c r="H170" s="286" t="s">
        <v>1205</v>
      </c>
      <c r="I170" s="286" t="s">
        <v>1157</v>
      </c>
      <c r="J170" s="286" t="s">
        <v>1206</v>
      </c>
      <c r="K170" s="334"/>
    </row>
    <row r="171" s="1" customFormat="1" ht="15" customHeight="1">
      <c r="B171" s="311"/>
      <c r="C171" s="286" t="s">
        <v>1103</v>
      </c>
      <c r="D171" s="286"/>
      <c r="E171" s="286"/>
      <c r="F171" s="309" t="s">
        <v>1155</v>
      </c>
      <c r="G171" s="286"/>
      <c r="H171" s="286" t="s">
        <v>1222</v>
      </c>
      <c r="I171" s="286" t="s">
        <v>1157</v>
      </c>
      <c r="J171" s="286" t="s">
        <v>1206</v>
      </c>
      <c r="K171" s="334"/>
    </row>
    <row r="172" s="1" customFormat="1" ht="15" customHeight="1">
      <c r="B172" s="311"/>
      <c r="C172" s="286" t="s">
        <v>1160</v>
      </c>
      <c r="D172" s="286"/>
      <c r="E172" s="286"/>
      <c r="F172" s="309" t="s">
        <v>1161</v>
      </c>
      <c r="G172" s="286"/>
      <c r="H172" s="286" t="s">
        <v>1222</v>
      </c>
      <c r="I172" s="286" t="s">
        <v>1157</v>
      </c>
      <c r="J172" s="286">
        <v>50</v>
      </c>
      <c r="K172" s="334"/>
    </row>
    <row r="173" s="1" customFormat="1" ht="15" customHeight="1">
      <c r="B173" s="311"/>
      <c r="C173" s="286" t="s">
        <v>1163</v>
      </c>
      <c r="D173" s="286"/>
      <c r="E173" s="286"/>
      <c r="F173" s="309" t="s">
        <v>1155</v>
      </c>
      <c r="G173" s="286"/>
      <c r="H173" s="286" t="s">
        <v>1222</v>
      </c>
      <c r="I173" s="286" t="s">
        <v>1165</v>
      </c>
      <c r="J173" s="286"/>
      <c r="K173" s="334"/>
    </row>
    <row r="174" s="1" customFormat="1" ht="15" customHeight="1">
      <c r="B174" s="311"/>
      <c r="C174" s="286" t="s">
        <v>1174</v>
      </c>
      <c r="D174" s="286"/>
      <c r="E174" s="286"/>
      <c r="F174" s="309" t="s">
        <v>1161</v>
      </c>
      <c r="G174" s="286"/>
      <c r="H174" s="286" t="s">
        <v>1222</v>
      </c>
      <c r="I174" s="286" t="s">
        <v>1157</v>
      </c>
      <c r="J174" s="286">
        <v>50</v>
      </c>
      <c r="K174" s="334"/>
    </row>
    <row r="175" s="1" customFormat="1" ht="15" customHeight="1">
      <c r="B175" s="311"/>
      <c r="C175" s="286" t="s">
        <v>1182</v>
      </c>
      <c r="D175" s="286"/>
      <c r="E175" s="286"/>
      <c r="F175" s="309" t="s">
        <v>1161</v>
      </c>
      <c r="G175" s="286"/>
      <c r="H175" s="286" t="s">
        <v>1222</v>
      </c>
      <c r="I175" s="286" t="s">
        <v>1157</v>
      </c>
      <c r="J175" s="286">
        <v>50</v>
      </c>
      <c r="K175" s="334"/>
    </row>
    <row r="176" s="1" customFormat="1" ht="15" customHeight="1">
      <c r="B176" s="311"/>
      <c r="C176" s="286" t="s">
        <v>1180</v>
      </c>
      <c r="D176" s="286"/>
      <c r="E176" s="286"/>
      <c r="F176" s="309" t="s">
        <v>1161</v>
      </c>
      <c r="G176" s="286"/>
      <c r="H176" s="286" t="s">
        <v>1222</v>
      </c>
      <c r="I176" s="286" t="s">
        <v>1157</v>
      </c>
      <c r="J176" s="286">
        <v>50</v>
      </c>
      <c r="K176" s="334"/>
    </row>
    <row r="177" s="1" customFormat="1" ht="15" customHeight="1">
      <c r="B177" s="311"/>
      <c r="C177" s="286" t="s">
        <v>111</v>
      </c>
      <c r="D177" s="286"/>
      <c r="E177" s="286"/>
      <c r="F177" s="309" t="s">
        <v>1155</v>
      </c>
      <c r="G177" s="286"/>
      <c r="H177" s="286" t="s">
        <v>1223</v>
      </c>
      <c r="I177" s="286" t="s">
        <v>1224</v>
      </c>
      <c r="J177" s="286"/>
      <c r="K177" s="334"/>
    </row>
    <row r="178" s="1" customFormat="1" ht="15" customHeight="1">
      <c r="B178" s="311"/>
      <c r="C178" s="286" t="s">
        <v>57</v>
      </c>
      <c r="D178" s="286"/>
      <c r="E178" s="286"/>
      <c r="F178" s="309" t="s">
        <v>1155</v>
      </c>
      <c r="G178" s="286"/>
      <c r="H178" s="286" t="s">
        <v>1225</v>
      </c>
      <c r="I178" s="286" t="s">
        <v>1226</v>
      </c>
      <c r="J178" s="286">
        <v>1</v>
      </c>
      <c r="K178" s="334"/>
    </row>
    <row r="179" s="1" customFormat="1" ht="15" customHeight="1">
      <c r="B179" s="311"/>
      <c r="C179" s="286" t="s">
        <v>53</v>
      </c>
      <c r="D179" s="286"/>
      <c r="E179" s="286"/>
      <c r="F179" s="309" t="s">
        <v>1155</v>
      </c>
      <c r="G179" s="286"/>
      <c r="H179" s="286" t="s">
        <v>1227</v>
      </c>
      <c r="I179" s="286" t="s">
        <v>1157</v>
      </c>
      <c r="J179" s="286">
        <v>20</v>
      </c>
      <c r="K179" s="334"/>
    </row>
    <row r="180" s="1" customFormat="1" ht="15" customHeight="1">
      <c r="B180" s="311"/>
      <c r="C180" s="286" t="s">
        <v>54</v>
      </c>
      <c r="D180" s="286"/>
      <c r="E180" s="286"/>
      <c r="F180" s="309" t="s">
        <v>1155</v>
      </c>
      <c r="G180" s="286"/>
      <c r="H180" s="286" t="s">
        <v>1228</v>
      </c>
      <c r="I180" s="286" t="s">
        <v>1157</v>
      </c>
      <c r="J180" s="286">
        <v>255</v>
      </c>
      <c r="K180" s="334"/>
    </row>
    <row r="181" s="1" customFormat="1" ht="15" customHeight="1">
      <c r="B181" s="311"/>
      <c r="C181" s="286" t="s">
        <v>112</v>
      </c>
      <c r="D181" s="286"/>
      <c r="E181" s="286"/>
      <c r="F181" s="309" t="s">
        <v>1155</v>
      </c>
      <c r="G181" s="286"/>
      <c r="H181" s="286" t="s">
        <v>1119</v>
      </c>
      <c r="I181" s="286" t="s">
        <v>1157</v>
      </c>
      <c r="J181" s="286">
        <v>10</v>
      </c>
      <c r="K181" s="334"/>
    </row>
    <row r="182" s="1" customFormat="1" ht="15" customHeight="1">
      <c r="B182" s="311"/>
      <c r="C182" s="286" t="s">
        <v>113</v>
      </c>
      <c r="D182" s="286"/>
      <c r="E182" s="286"/>
      <c r="F182" s="309" t="s">
        <v>1155</v>
      </c>
      <c r="G182" s="286"/>
      <c r="H182" s="286" t="s">
        <v>1229</v>
      </c>
      <c r="I182" s="286" t="s">
        <v>1190</v>
      </c>
      <c r="J182" s="286"/>
      <c r="K182" s="334"/>
    </row>
    <row r="183" s="1" customFormat="1" ht="15" customHeight="1">
      <c r="B183" s="311"/>
      <c r="C183" s="286" t="s">
        <v>1230</v>
      </c>
      <c r="D183" s="286"/>
      <c r="E183" s="286"/>
      <c r="F183" s="309" t="s">
        <v>1155</v>
      </c>
      <c r="G183" s="286"/>
      <c r="H183" s="286" t="s">
        <v>1231</v>
      </c>
      <c r="I183" s="286" t="s">
        <v>1190</v>
      </c>
      <c r="J183" s="286"/>
      <c r="K183" s="334"/>
    </row>
    <row r="184" s="1" customFormat="1" ht="15" customHeight="1">
      <c r="B184" s="311"/>
      <c r="C184" s="286" t="s">
        <v>1219</v>
      </c>
      <c r="D184" s="286"/>
      <c r="E184" s="286"/>
      <c r="F184" s="309" t="s">
        <v>1155</v>
      </c>
      <c r="G184" s="286"/>
      <c r="H184" s="286" t="s">
        <v>1232</v>
      </c>
      <c r="I184" s="286" t="s">
        <v>1190</v>
      </c>
      <c r="J184" s="286"/>
      <c r="K184" s="334"/>
    </row>
    <row r="185" s="1" customFormat="1" ht="15" customHeight="1">
      <c r="B185" s="311"/>
      <c r="C185" s="286" t="s">
        <v>115</v>
      </c>
      <c r="D185" s="286"/>
      <c r="E185" s="286"/>
      <c r="F185" s="309" t="s">
        <v>1161</v>
      </c>
      <c r="G185" s="286"/>
      <c r="H185" s="286" t="s">
        <v>1233</v>
      </c>
      <c r="I185" s="286" t="s">
        <v>1157</v>
      </c>
      <c r="J185" s="286">
        <v>50</v>
      </c>
      <c r="K185" s="334"/>
    </row>
    <row r="186" s="1" customFormat="1" ht="15" customHeight="1">
      <c r="B186" s="311"/>
      <c r="C186" s="286" t="s">
        <v>1234</v>
      </c>
      <c r="D186" s="286"/>
      <c r="E186" s="286"/>
      <c r="F186" s="309" t="s">
        <v>1161</v>
      </c>
      <c r="G186" s="286"/>
      <c r="H186" s="286" t="s">
        <v>1235</v>
      </c>
      <c r="I186" s="286" t="s">
        <v>1236</v>
      </c>
      <c r="J186" s="286"/>
      <c r="K186" s="334"/>
    </row>
    <row r="187" s="1" customFormat="1" ht="15" customHeight="1">
      <c r="B187" s="311"/>
      <c r="C187" s="286" t="s">
        <v>1237</v>
      </c>
      <c r="D187" s="286"/>
      <c r="E187" s="286"/>
      <c r="F187" s="309" t="s">
        <v>1161</v>
      </c>
      <c r="G187" s="286"/>
      <c r="H187" s="286" t="s">
        <v>1238</v>
      </c>
      <c r="I187" s="286" t="s">
        <v>1236</v>
      </c>
      <c r="J187" s="286"/>
      <c r="K187" s="334"/>
    </row>
    <row r="188" s="1" customFormat="1" ht="15" customHeight="1">
      <c r="B188" s="311"/>
      <c r="C188" s="286" t="s">
        <v>1239</v>
      </c>
      <c r="D188" s="286"/>
      <c r="E188" s="286"/>
      <c r="F188" s="309" t="s">
        <v>1161</v>
      </c>
      <c r="G188" s="286"/>
      <c r="H188" s="286" t="s">
        <v>1240</v>
      </c>
      <c r="I188" s="286" t="s">
        <v>1236</v>
      </c>
      <c r="J188" s="286"/>
      <c r="K188" s="334"/>
    </row>
    <row r="189" s="1" customFormat="1" ht="15" customHeight="1">
      <c r="B189" s="311"/>
      <c r="C189" s="347" t="s">
        <v>1241</v>
      </c>
      <c r="D189" s="286"/>
      <c r="E189" s="286"/>
      <c r="F189" s="309" t="s">
        <v>1161</v>
      </c>
      <c r="G189" s="286"/>
      <c r="H189" s="286" t="s">
        <v>1242</v>
      </c>
      <c r="I189" s="286" t="s">
        <v>1243</v>
      </c>
      <c r="J189" s="348" t="s">
        <v>1244</v>
      </c>
      <c r="K189" s="334"/>
    </row>
    <row r="190" s="17" customFormat="1" ht="15" customHeight="1">
      <c r="B190" s="349"/>
      <c r="C190" s="350" t="s">
        <v>1245</v>
      </c>
      <c r="D190" s="351"/>
      <c r="E190" s="351"/>
      <c r="F190" s="352" t="s">
        <v>1161</v>
      </c>
      <c r="G190" s="351"/>
      <c r="H190" s="351" t="s">
        <v>1246</v>
      </c>
      <c r="I190" s="351" t="s">
        <v>1243</v>
      </c>
      <c r="J190" s="353" t="s">
        <v>1244</v>
      </c>
      <c r="K190" s="354"/>
    </row>
    <row r="191" s="1" customFormat="1" ht="15" customHeight="1">
      <c r="B191" s="311"/>
      <c r="C191" s="347" t="s">
        <v>42</v>
      </c>
      <c r="D191" s="286"/>
      <c r="E191" s="286"/>
      <c r="F191" s="309" t="s">
        <v>1155</v>
      </c>
      <c r="G191" s="286"/>
      <c r="H191" s="283" t="s">
        <v>1247</v>
      </c>
      <c r="I191" s="286" t="s">
        <v>1248</v>
      </c>
      <c r="J191" s="286"/>
      <c r="K191" s="334"/>
    </row>
    <row r="192" s="1" customFormat="1" ht="15" customHeight="1">
      <c r="B192" s="311"/>
      <c r="C192" s="347" t="s">
        <v>1249</v>
      </c>
      <c r="D192" s="286"/>
      <c r="E192" s="286"/>
      <c r="F192" s="309" t="s">
        <v>1155</v>
      </c>
      <c r="G192" s="286"/>
      <c r="H192" s="286" t="s">
        <v>1250</v>
      </c>
      <c r="I192" s="286" t="s">
        <v>1190</v>
      </c>
      <c r="J192" s="286"/>
      <c r="K192" s="334"/>
    </row>
    <row r="193" s="1" customFormat="1" ht="15" customHeight="1">
      <c r="B193" s="311"/>
      <c r="C193" s="347" t="s">
        <v>1251</v>
      </c>
      <c r="D193" s="286"/>
      <c r="E193" s="286"/>
      <c r="F193" s="309" t="s">
        <v>1155</v>
      </c>
      <c r="G193" s="286"/>
      <c r="H193" s="286" t="s">
        <v>1252</v>
      </c>
      <c r="I193" s="286" t="s">
        <v>1190</v>
      </c>
      <c r="J193" s="286"/>
      <c r="K193" s="334"/>
    </row>
    <row r="194" s="1" customFormat="1" ht="15" customHeight="1">
      <c r="B194" s="311"/>
      <c r="C194" s="347" t="s">
        <v>1253</v>
      </c>
      <c r="D194" s="286"/>
      <c r="E194" s="286"/>
      <c r="F194" s="309" t="s">
        <v>1161</v>
      </c>
      <c r="G194" s="286"/>
      <c r="H194" s="286" t="s">
        <v>1254</v>
      </c>
      <c r="I194" s="286" t="s">
        <v>1190</v>
      </c>
      <c r="J194" s="286"/>
      <c r="K194" s="334"/>
    </row>
    <row r="195" s="1" customFormat="1" ht="15" customHeight="1">
      <c r="B195" s="340"/>
      <c r="C195" s="355"/>
      <c r="D195" s="320"/>
      <c r="E195" s="320"/>
      <c r="F195" s="320"/>
      <c r="G195" s="320"/>
      <c r="H195" s="320"/>
      <c r="I195" s="320"/>
      <c r="J195" s="320"/>
      <c r="K195" s="341"/>
    </row>
    <row r="196" s="1" customFormat="1" ht="18.75" customHeight="1">
      <c r="B196" s="322"/>
      <c r="C196" s="332"/>
      <c r="D196" s="332"/>
      <c r="E196" s="332"/>
      <c r="F196" s="342"/>
      <c r="G196" s="332"/>
      <c r="H196" s="332"/>
      <c r="I196" s="332"/>
      <c r="J196" s="332"/>
      <c r="K196" s="322"/>
    </row>
    <row r="197" s="1" customFormat="1" ht="18.75" customHeight="1">
      <c r="B197" s="322"/>
      <c r="C197" s="332"/>
      <c r="D197" s="332"/>
      <c r="E197" s="332"/>
      <c r="F197" s="342"/>
      <c r="G197" s="332"/>
      <c r="H197" s="332"/>
      <c r="I197" s="332"/>
      <c r="J197" s="332"/>
      <c r="K197" s="322"/>
    </row>
    <row r="198" s="1" customFormat="1" ht="18.75" customHeight="1">
      <c r="B198" s="294"/>
      <c r="C198" s="294"/>
      <c r="D198" s="294"/>
      <c r="E198" s="294"/>
      <c r="F198" s="294"/>
      <c r="G198" s="294"/>
      <c r="H198" s="294"/>
      <c r="I198" s="294"/>
      <c r="J198" s="294"/>
      <c r="K198" s="294"/>
    </row>
    <row r="199" s="1" customFormat="1" ht="13.5">
      <c r="B199" s="273"/>
      <c r="C199" s="274"/>
      <c r="D199" s="274"/>
      <c r="E199" s="274"/>
      <c r="F199" s="274"/>
      <c r="G199" s="274"/>
      <c r="H199" s="274"/>
      <c r="I199" s="274"/>
      <c r="J199" s="274"/>
      <c r="K199" s="275"/>
    </row>
    <row r="200" s="1" customFormat="1" ht="21">
      <c r="B200" s="276"/>
      <c r="C200" s="277" t="s">
        <v>1255</v>
      </c>
      <c r="D200" s="277"/>
      <c r="E200" s="277"/>
      <c r="F200" s="277"/>
      <c r="G200" s="277"/>
      <c r="H200" s="277"/>
      <c r="I200" s="277"/>
      <c r="J200" s="277"/>
      <c r="K200" s="278"/>
    </row>
    <row r="201" s="1" customFormat="1" ht="25.5" customHeight="1">
      <c r="B201" s="276"/>
      <c r="C201" s="356" t="s">
        <v>1256</v>
      </c>
      <c r="D201" s="356"/>
      <c r="E201" s="356"/>
      <c r="F201" s="356" t="s">
        <v>1257</v>
      </c>
      <c r="G201" s="357"/>
      <c r="H201" s="356" t="s">
        <v>1258</v>
      </c>
      <c r="I201" s="356"/>
      <c r="J201" s="356"/>
      <c r="K201" s="278"/>
    </row>
    <row r="202" s="1" customFormat="1" ht="5.25" customHeight="1">
      <c r="B202" s="311"/>
      <c r="C202" s="306"/>
      <c r="D202" s="306"/>
      <c r="E202" s="306"/>
      <c r="F202" s="306"/>
      <c r="G202" s="332"/>
      <c r="H202" s="306"/>
      <c r="I202" s="306"/>
      <c r="J202" s="306"/>
      <c r="K202" s="334"/>
    </row>
    <row r="203" s="1" customFormat="1" ht="15" customHeight="1">
      <c r="B203" s="311"/>
      <c r="C203" s="286" t="s">
        <v>1248</v>
      </c>
      <c r="D203" s="286"/>
      <c r="E203" s="286"/>
      <c r="F203" s="309" t="s">
        <v>43</v>
      </c>
      <c r="G203" s="286"/>
      <c r="H203" s="286" t="s">
        <v>1259</v>
      </c>
      <c r="I203" s="286"/>
      <c r="J203" s="286"/>
      <c r="K203" s="334"/>
    </row>
    <row r="204" s="1" customFormat="1" ht="15" customHeight="1">
      <c r="B204" s="311"/>
      <c r="C204" s="286"/>
      <c r="D204" s="286"/>
      <c r="E204" s="286"/>
      <c r="F204" s="309" t="s">
        <v>44</v>
      </c>
      <c r="G204" s="286"/>
      <c r="H204" s="286" t="s">
        <v>1260</v>
      </c>
      <c r="I204" s="286"/>
      <c r="J204" s="286"/>
      <c r="K204" s="334"/>
    </row>
    <row r="205" s="1" customFormat="1" ht="15" customHeight="1">
      <c r="B205" s="311"/>
      <c r="C205" s="286"/>
      <c r="D205" s="286"/>
      <c r="E205" s="286"/>
      <c r="F205" s="309" t="s">
        <v>47</v>
      </c>
      <c r="G205" s="286"/>
      <c r="H205" s="286" t="s">
        <v>1261</v>
      </c>
      <c r="I205" s="286"/>
      <c r="J205" s="286"/>
      <c r="K205" s="334"/>
    </row>
    <row r="206" s="1" customFormat="1" ht="15" customHeight="1">
      <c r="B206" s="311"/>
      <c r="C206" s="286"/>
      <c r="D206" s="286"/>
      <c r="E206" s="286"/>
      <c r="F206" s="309" t="s">
        <v>45</v>
      </c>
      <c r="G206" s="286"/>
      <c r="H206" s="286" t="s">
        <v>1262</v>
      </c>
      <c r="I206" s="286"/>
      <c r="J206" s="286"/>
      <c r="K206" s="334"/>
    </row>
    <row r="207" s="1" customFormat="1" ht="15" customHeight="1">
      <c r="B207" s="311"/>
      <c r="C207" s="286"/>
      <c r="D207" s="286"/>
      <c r="E207" s="286"/>
      <c r="F207" s="309" t="s">
        <v>46</v>
      </c>
      <c r="G207" s="286"/>
      <c r="H207" s="286" t="s">
        <v>1263</v>
      </c>
      <c r="I207" s="286"/>
      <c r="J207" s="286"/>
      <c r="K207" s="334"/>
    </row>
    <row r="208" s="1" customFormat="1" ht="15" customHeight="1">
      <c r="B208" s="311"/>
      <c r="C208" s="286"/>
      <c r="D208" s="286"/>
      <c r="E208" s="286"/>
      <c r="F208" s="309"/>
      <c r="G208" s="286"/>
      <c r="H208" s="286"/>
      <c r="I208" s="286"/>
      <c r="J208" s="286"/>
      <c r="K208" s="334"/>
    </row>
    <row r="209" s="1" customFormat="1" ht="15" customHeight="1">
      <c r="B209" s="311"/>
      <c r="C209" s="286" t="s">
        <v>1202</v>
      </c>
      <c r="D209" s="286"/>
      <c r="E209" s="286"/>
      <c r="F209" s="309" t="s">
        <v>79</v>
      </c>
      <c r="G209" s="286"/>
      <c r="H209" s="286" t="s">
        <v>1264</v>
      </c>
      <c r="I209" s="286"/>
      <c r="J209" s="286"/>
      <c r="K209" s="334"/>
    </row>
    <row r="210" s="1" customFormat="1" ht="15" customHeight="1">
      <c r="B210" s="311"/>
      <c r="C210" s="286"/>
      <c r="D210" s="286"/>
      <c r="E210" s="286"/>
      <c r="F210" s="309" t="s">
        <v>1098</v>
      </c>
      <c r="G210" s="286"/>
      <c r="H210" s="286" t="s">
        <v>1099</v>
      </c>
      <c r="I210" s="286"/>
      <c r="J210" s="286"/>
      <c r="K210" s="334"/>
    </row>
    <row r="211" s="1" customFormat="1" ht="15" customHeight="1">
      <c r="B211" s="311"/>
      <c r="C211" s="286"/>
      <c r="D211" s="286"/>
      <c r="E211" s="286"/>
      <c r="F211" s="309" t="s">
        <v>1096</v>
      </c>
      <c r="G211" s="286"/>
      <c r="H211" s="286" t="s">
        <v>1265</v>
      </c>
      <c r="I211" s="286"/>
      <c r="J211" s="286"/>
      <c r="K211" s="334"/>
    </row>
    <row r="212" s="1" customFormat="1" ht="15" customHeight="1">
      <c r="B212" s="358"/>
      <c r="C212" s="286"/>
      <c r="D212" s="286"/>
      <c r="E212" s="286"/>
      <c r="F212" s="309" t="s">
        <v>1100</v>
      </c>
      <c r="G212" s="347"/>
      <c r="H212" s="338" t="s">
        <v>90</v>
      </c>
      <c r="I212" s="338"/>
      <c r="J212" s="338"/>
      <c r="K212" s="359"/>
    </row>
    <row r="213" s="1" customFormat="1" ht="15" customHeight="1">
      <c r="B213" s="358"/>
      <c r="C213" s="286"/>
      <c r="D213" s="286"/>
      <c r="E213" s="286"/>
      <c r="F213" s="309" t="s">
        <v>1101</v>
      </c>
      <c r="G213" s="347"/>
      <c r="H213" s="338" t="s">
        <v>1266</v>
      </c>
      <c r="I213" s="338"/>
      <c r="J213" s="338"/>
      <c r="K213" s="359"/>
    </row>
    <row r="214" s="1" customFormat="1" ht="15" customHeight="1">
      <c r="B214" s="358"/>
      <c r="C214" s="286"/>
      <c r="D214" s="286"/>
      <c r="E214" s="286"/>
      <c r="F214" s="309"/>
      <c r="G214" s="347"/>
      <c r="H214" s="338"/>
      <c r="I214" s="338"/>
      <c r="J214" s="338"/>
      <c r="K214" s="359"/>
    </row>
    <row r="215" s="1" customFormat="1" ht="15" customHeight="1">
      <c r="B215" s="358"/>
      <c r="C215" s="286" t="s">
        <v>1226</v>
      </c>
      <c r="D215" s="286"/>
      <c r="E215" s="286"/>
      <c r="F215" s="309">
        <v>1</v>
      </c>
      <c r="G215" s="347"/>
      <c r="H215" s="338" t="s">
        <v>1267</v>
      </c>
      <c r="I215" s="338"/>
      <c r="J215" s="338"/>
      <c r="K215" s="359"/>
    </row>
    <row r="216" s="1" customFormat="1" ht="15" customHeight="1">
      <c r="B216" s="358"/>
      <c r="C216" s="286"/>
      <c r="D216" s="286"/>
      <c r="E216" s="286"/>
      <c r="F216" s="309">
        <v>2</v>
      </c>
      <c r="G216" s="347"/>
      <c r="H216" s="338" t="s">
        <v>1268</v>
      </c>
      <c r="I216" s="338"/>
      <c r="J216" s="338"/>
      <c r="K216" s="359"/>
    </row>
    <row r="217" s="1" customFormat="1" ht="15" customHeight="1">
      <c r="B217" s="358"/>
      <c r="C217" s="286"/>
      <c r="D217" s="286"/>
      <c r="E217" s="286"/>
      <c r="F217" s="309">
        <v>3</v>
      </c>
      <c r="G217" s="347"/>
      <c r="H217" s="338" t="s">
        <v>1269</v>
      </c>
      <c r="I217" s="338"/>
      <c r="J217" s="338"/>
      <c r="K217" s="359"/>
    </row>
    <row r="218" s="1" customFormat="1" ht="15" customHeight="1">
      <c r="B218" s="358"/>
      <c r="C218" s="286"/>
      <c r="D218" s="286"/>
      <c r="E218" s="286"/>
      <c r="F218" s="309">
        <v>4</v>
      </c>
      <c r="G218" s="347"/>
      <c r="H218" s="338" t="s">
        <v>1270</v>
      </c>
      <c r="I218" s="338"/>
      <c r="J218" s="338"/>
      <c r="K218" s="359"/>
    </row>
    <row r="219" s="1" customFormat="1" ht="12.75" customHeight="1">
      <c r="B219" s="360"/>
      <c r="C219" s="361"/>
      <c r="D219" s="361"/>
      <c r="E219" s="361"/>
      <c r="F219" s="361"/>
      <c r="G219" s="361"/>
      <c r="H219" s="361"/>
      <c r="I219" s="361"/>
      <c r="J219" s="361"/>
      <c r="K219" s="36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Martin Frous</dc:creator>
  <cp:lastModifiedBy>Martin Frous</cp:lastModifiedBy>
  <dcterms:created xsi:type="dcterms:W3CDTF">2025-01-22T15:35:09Z</dcterms:created>
  <dcterms:modified xsi:type="dcterms:W3CDTF">2025-01-22T15:35:15Z</dcterms:modified>
</cp:coreProperties>
</file>