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P:\_PROJEKTY\ZKP23015_Muzeum_Cheb\"/>
    </mc:Choice>
  </mc:AlternateContent>
  <bookViews>
    <workbookView xWindow="0" yWindow="0" windowWidth="0" windowHeight="0"/>
  </bookViews>
  <sheets>
    <sheet name="Rekapitulace stavby" sheetId="1" r:id="rId1"/>
    <sheet name="2311301-1 - Muzeum Cheb -..." sheetId="2" r:id="rId2"/>
    <sheet name="2311301-2 - Muzeum Cheb -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'2311301-1 - Muzeum Cheb -...'!$C$92:$K$327</definedName>
    <definedName name="_xlnm.Print_Area" localSheetId="1">'2311301-1 - Muzeum Cheb -...'!$C$4:$J$39,'2311301-1 - Muzeum Cheb -...'!$C$45:$J$74,'2311301-1 - Muzeum Cheb -...'!$C$80:$K$327</definedName>
    <definedName name="_xlnm.Print_Titles" localSheetId="1">'2311301-1 - Muzeum Cheb -...'!$92:$92</definedName>
    <definedName name="_xlnm._FilterDatabase" localSheetId="2" hidden="1">'2311301-2 - Muzeum Cheb -...'!$C$84:$K$116</definedName>
    <definedName name="_xlnm.Print_Area" localSheetId="2">'2311301-2 - Muzeum Cheb -...'!$C$4:$J$39,'2311301-2 - Muzeum Cheb -...'!$C$45:$J$66,'2311301-2 - Muzeum Cheb -...'!$C$72:$K$116</definedName>
    <definedName name="_xlnm.Print_Titles" localSheetId="2">'2311301-2 - Muzeum Cheb -...'!$84:$84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T87"/>
  <c r="R88"/>
  <c r="R87"/>
  <c r="P88"/>
  <c r="P87"/>
  <c r="J81"/>
  <c r="F79"/>
  <c r="E77"/>
  <c r="J54"/>
  <c r="F52"/>
  <c r="E50"/>
  <c r="J24"/>
  <c r="E24"/>
  <c r="J55"/>
  <c r="J23"/>
  <c r="J18"/>
  <c r="E18"/>
  <c r="F82"/>
  <c r="J17"/>
  <c r="J15"/>
  <c r="E15"/>
  <c r="F54"/>
  <c r="J14"/>
  <c r="J12"/>
  <c r="J52"/>
  <c r="E7"/>
  <c r="E48"/>
  <c i="2" r="J37"/>
  <c r="J36"/>
  <c i="1" r="AY55"/>
  <c i="2" r="J35"/>
  <c i="1" r="AX55"/>
  <c i="2"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J89"/>
  <c r="F87"/>
  <c r="E85"/>
  <c r="J54"/>
  <c r="F52"/>
  <c r="E50"/>
  <c r="J24"/>
  <c r="E24"/>
  <c r="J90"/>
  <c r="J23"/>
  <c r="J18"/>
  <c r="E18"/>
  <c r="F90"/>
  <c r="J17"/>
  <c r="J15"/>
  <c r="E15"/>
  <c r="F89"/>
  <c r="J14"/>
  <c r="J12"/>
  <c r="J87"/>
  <c r="E7"/>
  <c r="E83"/>
  <c i="1" r="L50"/>
  <c r="AM50"/>
  <c r="AM49"/>
  <c r="L49"/>
  <c r="AM47"/>
  <c r="L47"/>
  <c r="L45"/>
  <c r="L44"/>
  <c i="2" r="BK179"/>
  <c r="BK147"/>
  <c r="J113"/>
  <c r="BK307"/>
  <c r="J286"/>
  <c r="J258"/>
  <c r="J239"/>
  <c r="J216"/>
  <c r="J193"/>
  <c r="J151"/>
  <c r="BK105"/>
  <c r="F34"/>
  <c r="J252"/>
  <c r="BK220"/>
  <c r="J179"/>
  <c r="J149"/>
  <c r="J105"/>
  <c r="BK322"/>
  <c r="J280"/>
  <c r="J255"/>
  <c r="J227"/>
  <c r="BK184"/>
  <c r="BK120"/>
  <c i="3" r="BK98"/>
  <c i="2" r="BK299"/>
  <c r="BK262"/>
  <c r="BK240"/>
  <c r="BK215"/>
  <c r="BK132"/>
  <c i="3" r="J94"/>
  <c i="2" r="BK196"/>
  <c r="J154"/>
  <c r="J102"/>
  <c r="J301"/>
  <c r="J266"/>
  <c r="J247"/>
  <c r="J222"/>
  <c r="J186"/>
  <c r="BK130"/>
  <c r="J100"/>
  <c i="3" r="BK93"/>
  <c i="2" r="J194"/>
  <c r="BK151"/>
  <c r="J114"/>
  <c r="BK324"/>
  <c r="J303"/>
  <c r="J283"/>
  <c r="BK268"/>
  <c r="J253"/>
  <c r="J242"/>
  <c r="J223"/>
  <c r="BK191"/>
  <c r="J165"/>
  <c r="BK138"/>
  <c r="J121"/>
  <c i="3" r="BK91"/>
  <c i="2" r="J196"/>
  <c r="J177"/>
  <c r="J152"/>
  <c r="BK121"/>
  <c r="J97"/>
  <c i="3" r="BK103"/>
  <c i="2" r="BK305"/>
  <c r="J281"/>
  <c r="J262"/>
  <c r="J240"/>
  <c r="BK213"/>
  <c r="J168"/>
  <c r="J123"/>
  <c i="3" r="J98"/>
  <c i="2" r="BK315"/>
  <c r="BK275"/>
  <c r="J243"/>
  <c r="BK203"/>
  <c r="J161"/>
  <c r="BK104"/>
  <c i="3" r="J109"/>
  <c i="2" r="BK291"/>
  <c r="BK269"/>
  <c r="BK243"/>
  <c r="BK208"/>
  <c r="BK157"/>
  <c r="BK99"/>
  <c r="BK167"/>
  <c r="BK123"/>
  <c r="BK326"/>
  <c r="BK293"/>
  <c r="J271"/>
  <c r="BK250"/>
  <c r="BK225"/>
  <c r="J200"/>
  <c r="BK161"/>
  <c r="J120"/>
  <c i="3" r="J111"/>
  <c i="2" r="BK200"/>
  <c r="J176"/>
  <c r="BK144"/>
  <c r="J128"/>
  <c r="BK102"/>
  <c r="BK313"/>
  <c r="J299"/>
  <c r="BK286"/>
  <c r="J274"/>
  <c r="BK260"/>
  <c r="BK245"/>
  <c r="BK230"/>
  <c r="BK218"/>
  <c r="J203"/>
  <c r="BK173"/>
  <c r="J160"/>
  <c r="BK135"/>
  <c r="J117"/>
  <c i="1" r="AS54"/>
  <c i="2" r="BK171"/>
  <c r="J136"/>
  <c r="J110"/>
  <c i="3" r="J103"/>
  <c i="2" r="J313"/>
  <c r="BK288"/>
  <c r="J272"/>
  <c r="BK255"/>
  <c r="J228"/>
  <c r="J191"/>
  <c r="J144"/>
  <c i="3" r="BK113"/>
  <c i="2" r="BK290"/>
  <c r="J261"/>
  <c r="J232"/>
  <c r="BK193"/>
  <c r="BK149"/>
  <c r="BK113"/>
  <c r="J324"/>
  <c r="BK295"/>
  <c r="BK274"/>
  <c r="J260"/>
  <c r="BK223"/>
  <c r="BK174"/>
  <c r="J111"/>
  <c i="3" r="BK111"/>
  <c i="2" r="F36"/>
  <c r="J208"/>
  <c r="BK183"/>
  <c r="J147"/>
  <c r="BK115"/>
  <c i="3" r="J88"/>
  <c i="2" r="BK321"/>
  <c r="J293"/>
  <c r="J275"/>
  <c r="J245"/>
  <c r="J225"/>
  <c r="J184"/>
  <c r="J138"/>
  <c r="BK97"/>
  <c r="J321"/>
  <c r="BK283"/>
  <c r="J248"/>
  <c r="J213"/>
  <c r="BK141"/>
  <c i="3" r="J115"/>
  <c i="2" r="J319"/>
  <c r="BK277"/>
  <c r="J256"/>
  <c r="J220"/>
  <c r="BK163"/>
  <c r="J118"/>
  <c i="3" r="J91"/>
  <c i="2" r="BK209"/>
  <c r="BK158"/>
  <c r="F37"/>
  <c r="BK201"/>
  <c r="BK168"/>
  <c r="J142"/>
  <c r="J104"/>
  <c i="3" r="J93"/>
  <c i="2" r="J317"/>
  <c r="J297"/>
  <c r="J278"/>
  <c r="BK258"/>
  <c r="BK232"/>
  <c r="BK198"/>
  <c r="BK155"/>
  <c r="BK110"/>
  <c i="3" r="J105"/>
  <c i="2" r="BK297"/>
  <c r="J269"/>
  <c r="BK239"/>
  <c r="J218"/>
  <c r="J167"/>
  <c r="J126"/>
  <c i="3" r="BK115"/>
  <c i="2" r="BK303"/>
  <c r="J284"/>
  <c r="BK252"/>
  <c r="BK228"/>
  <c r="J181"/>
  <c r="J124"/>
  <c i="3" r="BK100"/>
  <c i="2" r="J204"/>
  <c r="J132"/>
  <c r="BK317"/>
  <c r="BK281"/>
  <c r="BK253"/>
  <c r="J211"/>
  <c r="J171"/>
  <c r="BK124"/>
  <c i="3" r="J96"/>
  <c i="2" r="BK187"/>
  <c r="BK165"/>
  <c r="BK136"/>
  <c r="J34"/>
  <c r="BK248"/>
  <c r="BK204"/>
  <c r="J163"/>
  <c r="BK114"/>
  <c i="3" r="BK109"/>
  <c i="2" r="J309"/>
  <c r="BK272"/>
  <c r="BK222"/>
  <c r="J155"/>
  <c r="J99"/>
  <c r="J311"/>
  <c r="BK280"/>
  <c r="BK247"/>
  <c r="J233"/>
  <c r="J187"/>
  <c r="BK152"/>
  <c r="J115"/>
  <c r="BK189"/>
  <c r="J139"/>
  <c r="J108"/>
  <c r="BK311"/>
  <c r="J277"/>
  <c r="BK242"/>
  <c r="J230"/>
  <c r="BK177"/>
  <c r="BK142"/>
  <c i="3" r="BK107"/>
  <c i="2" r="J206"/>
  <c r="J183"/>
  <c r="J158"/>
  <c r="BK118"/>
  <c i="3" r="BK94"/>
  <c i="2" r="BK309"/>
  <c r="J295"/>
  <c r="BK278"/>
  <c r="J264"/>
  <c r="J250"/>
  <c r="BK227"/>
  <c r="J215"/>
  <c r="J198"/>
  <c r="BK181"/>
  <c r="BK154"/>
  <c r="BK126"/>
  <c r="BK100"/>
  <c r="F35"/>
  <c r="BK194"/>
  <c r="BK139"/>
  <c i="3" r="BK105"/>
  <c i="2" r="J174"/>
  <c r="BK117"/>
  <c r="J322"/>
  <c r="J290"/>
  <c r="BK261"/>
  <c r="BK233"/>
  <c r="BK206"/>
  <c r="J157"/>
  <c r="BK111"/>
  <c r="BK211"/>
  <c r="BK170"/>
  <c r="J141"/>
  <c r="BK108"/>
  <c r="BK319"/>
  <c r="J307"/>
  <c r="J291"/>
  <c r="BK271"/>
  <c r="BK256"/>
  <c r="J237"/>
  <c r="J209"/>
  <c r="BK186"/>
  <c r="J170"/>
  <c r="J145"/>
  <c r="J107"/>
  <c i="3" r="J113"/>
  <c i="2" r="J189"/>
  <c r="BK160"/>
  <c r="BK128"/>
  <c i="3" r="BK96"/>
  <c i="2" r="J326"/>
  <c r="BK301"/>
  <c r="BK284"/>
  <c r="J268"/>
  <c r="BK235"/>
  <c r="BK216"/>
  <c r="J173"/>
  <c r="J130"/>
  <c i="3" r="J100"/>
  <c i="2" r="J305"/>
  <c r="BK264"/>
  <c r="J235"/>
  <c r="BK176"/>
  <c r="J135"/>
  <c i="3" r="J107"/>
  <c i="2" r="J315"/>
  <c r="J288"/>
  <c r="BK266"/>
  <c r="BK237"/>
  <c r="J201"/>
  <c r="BK145"/>
  <c r="BK107"/>
  <c i="3" r="BK88"/>
  <c i="2" l="1" r="P134"/>
  <c r="T150"/>
  <c r="P182"/>
  <c r="R182"/>
  <c r="BK221"/>
  <c r="J221"/>
  <c r="J68"/>
  <c r="BK226"/>
  <c r="J226"/>
  <c r="J69"/>
  <c r="BK236"/>
  <c r="J236"/>
  <c r="J71"/>
  <c r="P249"/>
  <c r="P96"/>
  <c r="R134"/>
  <c r="BK182"/>
  <c r="J182"/>
  <c r="J66"/>
  <c r="T199"/>
  <c r="P226"/>
  <c r="P236"/>
  <c r="BK249"/>
  <c r="J249"/>
  <c r="J72"/>
  <c i="3" r="BK90"/>
  <c r="J90"/>
  <c r="J62"/>
  <c i="2" r="BK96"/>
  <c r="BK150"/>
  <c r="J150"/>
  <c r="J64"/>
  <c r="BK166"/>
  <c r="J166"/>
  <c r="J65"/>
  <c r="BK199"/>
  <c r="J199"/>
  <c r="J67"/>
  <c r="T221"/>
  <c r="BK231"/>
  <c r="J231"/>
  <c r="J70"/>
  <c r="R231"/>
  <c r="R236"/>
  <c r="T236"/>
  <c r="R249"/>
  <c r="T249"/>
  <c r="R263"/>
  <c i="3" r="BK95"/>
  <c r="J95"/>
  <c r="J63"/>
  <c i="2" r="R96"/>
  <c r="T134"/>
  <c r="R166"/>
  <c r="R199"/>
  <c i="3" r="R90"/>
  <c r="BK102"/>
  <c r="J102"/>
  <c r="J64"/>
  <c r="T102"/>
  <c i="2" r="T96"/>
  <c r="P150"/>
  <c r="P166"/>
  <c r="T182"/>
  <c r="P221"/>
  <c r="R226"/>
  <c r="P231"/>
  <c r="P263"/>
  <c i="3" r="P90"/>
  <c r="P95"/>
  <c r="P106"/>
  <c i="2" r="BK134"/>
  <c r="J134"/>
  <c r="J63"/>
  <c r="R150"/>
  <c r="T166"/>
  <c r="P199"/>
  <c r="R221"/>
  <c r="T226"/>
  <c r="T231"/>
  <c r="BK263"/>
  <c r="J263"/>
  <c r="J73"/>
  <c r="T263"/>
  <c i="3" r="T90"/>
  <c r="R95"/>
  <c r="T95"/>
  <c r="P102"/>
  <c r="R102"/>
  <c r="BK106"/>
  <c r="J106"/>
  <c r="J65"/>
  <c r="R106"/>
  <c r="T106"/>
  <c r="BK87"/>
  <c r="BK86"/>
  <c r="BK85"/>
  <c r="J85"/>
  <c r="J59"/>
  <c r="F55"/>
  <c i="2" r="J96"/>
  <c r="J62"/>
  <c i="3" r="F81"/>
  <c r="J82"/>
  <c r="J79"/>
  <c r="BE111"/>
  <c r="BE113"/>
  <c r="BE115"/>
  <c r="E75"/>
  <c r="BE88"/>
  <c r="BE96"/>
  <c r="BE98"/>
  <c r="BE100"/>
  <c r="BE109"/>
  <c r="BE105"/>
  <c r="BE94"/>
  <c r="BE103"/>
  <c r="BE107"/>
  <c r="BE91"/>
  <c r="BE93"/>
  <c i="1" r="BC55"/>
  <c r="BB55"/>
  <c i="2" r="E48"/>
  <c r="J52"/>
  <c r="F54"/>
  <c r="F55"/>
  <c r="J55"/>
  <c r="BE97"/>
  <c r="BE99"/>
  <c r="BE100"/>
  <c r="BE102"/>
  <c r="BE104"/>
  <c r="BE105"/>
  <c r="BE107"/>
  <c r="BE108"/>
  <c r="BE110"/>
  <c r="BE111"/>
  <c r="BE113"/>
  <c r="BE114"/>
  <c r="BE115"/>
  <c r="BE117"/>
  <c r="BE118"/>
  <c r="BE120"/>
  <c r="BE121"/>
  <c r="BE123"/>
  <c r="BE124"/>
  <c r="BE126"/>
  <c r="BE128"/>
  <c r="BE130"/>
  <c r="BE132"/>
  <c r="BE135"/>
  <c r="BE136"/>
  <c r="BE138"/>
  <c r="BE139"/>
  <c r="BE141"/>
  <c r="BE142"/>
  <c r="BE144"/>
  <c r="BE145"/>
  <c r="BE147"/>
  <c r="BE149"/>
  <c r="BE151"/>
  <c r="BE152"/>
  <c r="BE154"/>
  <c r="BE155"/>
  <c r="BE157"/>
  <c r="BE158"/>
  <c r="BE160"/>
  <c r="BE161"/>
  <c r="BE163"/>
  <c r="BE165"/>
  <c r="BE167"/>
  <c r="BE168"/>
  <c r="BE170"/>
  <c r="BE171"/>
  <c r="BE173"/>
  <c r="BE174"/>
  <c r="BE176"/>
  <c r="BE177"/>
  <c r="BE179"/>
  <c r="BE181"/>
  <c r="BE183"/>
  <c r="BE184"/>
  <c r="BE186"/>
  <c r="BE187"/>
  <c r="BE189"/>
  <c r="BE191"/>
  <c r="BE193"/>
  <c r="BE194"/>
  <c r="BE196"/>
  <c r="BE198"/>
  <c r="BE200"/>
  <c r="BE201"/>
  <c r="BE203"/>
  <c r="BE204"/>
  <c r="BE206"/>
  <c r="BE208"/>
  <c r="BE209"/>
  <c r="BE211"/>
  <c r="BE213"/>
  <c r="BE215"/>
  <c r="BE216"/>
  <c r="BE218"/>
  <c r="BE220"/>
  <c r="BE222"/>
  <c r="BE223"/>
  <c r="BE225"/>
  <c r="BE227"/>
  <c r="BE228"/>
  <c r="BE230"/>
  <c r="BE232"/>
  <c r="BE233"/>
  <c r="BE235"/>
  <c r="BE237"/>
  <c r="BE239"/>
  <c r="BE240"/>
  <c r="BE242"/>
  <c r="BE243"/>
  <c r="BE245"/>
  <c r="BE247"/>
  <c r="BE248"/>
  <c r="BE250"/>
  <c r="BE252"/>
  <c r="BE253"/>
  <c r="BE255"/>
  <c r="BE256"/>
  <c r="BE258"/>
  <c r="BE260"/>
  <c r="BE261"/>
  <c r="BE262"/>
  <c r="BE264"/>
  <c r="BE266"/>
  <c r="BE268"/>
  <c r="BE269"/>
  <c r="BE271"/>
  <c r="BE272"/>
  <c r="BE274"/>
  <c r="BE275"/>
  <c r="BE277"/>
  <c r="BE278"/>
  <c r="BE280"/>
  <c r="BE281"/>
  <c r="BE283"/>
  <c r="BE284"/>
  <c r="BE286"/>
  <c r="BE288"/>
  <c r="BE290"/>
  <c r="BE291"/>
  <c r="BE293"/>
  <c r="BE295"/>
  <c r="BE297"/>
  <c r="BE299"/>
  <c r="BE301"/>
  <c r="BE303"/>
  <c r="BE305"/>
  <c r="BE307"/>
  <c r="BE309"/>
  <c r="BE311"/>
  <c r="BE313"/>
  <c r="BE315"/>
  <c r="BE317"/>
  <c r="BE319"/>
  <c r="BE321"/>
  <c r="BE322"/>
  <c r="BE324"/>
  <c r="BE326"/>
  <c i="1" r="AW55"/>
  <c r="BA55"/>
  <c r="BD55"/>
  <c i="3" r="J34"/>
  <c i="1" r="AW56"/>
  <c i="3" r="F34"/>
  <c i="1" r="BA56"/>
  <c r="BA54"/>
  <c r="W30"/>
  <c i="3" r="F36"/>
  <c i="1" r="BC56"/>
  <c r="BC54"/>
  <c r="W32"/>
  <c i="3" r="F35"/>
  <c i="1" r="BB56"/>
  <c r="BB54"/>
  <c r="W31"/>
  <c i="3" r="F37"/>
  <c i="1" r="BD56"/>
  <c r="BD54"/>
  <c r="W33"/>
  <c i="3" l="1" r="T86"/>
  <c r="T85"/>
  <c r="P86"/>
  <c r="P85"/>
  <c i="1" r="AU56"/>
  <c i="3" r="R86"/>
  <c r="R85"/>
  <c i="2" r="BK95"/>
  <c r="BK94"/>
  <c r="BK93"/>
  <c r="J93"/>
  <c r="J59"/>
  <c r="R95"/>
  <c r="R94"/>
  <c r="R93"/>
  <c r="T95"/>
  <c r="T94"/>
  <c r="T93"/>
  <c r="P95"/>
  <c r="P94"/>
  <c r="P93"/>
  <c i="1" r="AU55"/>
  <c i="3" r="J86"/>
  <c r="J60"/>
  <c r="J87"/>
  <c r="J61"/>
  <c i="2" r="F33"/>
  <c i="1" r="AZ55"/>
  <c i="3" r="J30"/>
  <c i="1" r="AG56"/>
  <c r="AU54"/>
  <c i="3" r="F33"/>
  <c i="1" r="AZ56"/>
  <c i="2" r="J33"/>
  <c i="1" r="AV55"/>
  <c r="AT55"/>
  <c r="AW54"/>
  <c r="AK30"/>
  <c i="3" r="J33"/>
  <c i="1" r="AV56"/>
  <c r="AT56"/>
  <c r="AN56"/>
  <c r="AY54"/>
  <c r="AX54"/>
  <c i="2" l="1" r="J95"/>
  <c r="J61"/>
  <c r="J94"/>
  <c r="J60"/>
  <c i="3" r="J39"/>
  <c i="2" r="J30"/>
  <c i="1" r="AG55"/>
  <c r="AG54"/>
  <c r="AK26"/>
  <c r="AZ54"/>
  <c r="W29"/>
  <c i="2" l="1" r="J39"/>
  <c i="1"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<sst xmlns="http://schemas.openxmlformats.org/spreadsheetml/2006/main">
  <si>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</si>
  <si>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</si>
  <si>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</si>
  <si>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</si>
  <si>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</si>
  <si>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{4f77af7d-c8c9-47af-a43c-8679968f70d9}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</si>
  <si>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</si>
  <si>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</si>
  <si>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</si>
  <si>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</si>
  <si>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</si>
  <si>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</si>
  <si>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</si>
  <si>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</si>
  <si>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2412171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</si>
  <si>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</si>
  <si>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</si>
  <si>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Muzeum Cheb2024</t>
  </si>
  <si>
    <t>KSO:</t>
  </si>
  <si>
    <t/>
  </si>
  <si>
    <t>CC-CZ:</t>
  </si>
  <si>
    <t>Místo:</t>
  </si>
  <si>
    <t xml:space="preserve"> </t>
  </si>
  <si>
    <t>Datum:</t>
  </si>
  <si>
    <t>17. 12. 2024</t>
  </si>
  <si>
    <t>Zadavatel:</t>
  </si>
  <si>
    <t>IČ:</t>
  </si>
  <si>
    <t>DIČ:</t>
  </si>
  <si>
    <t>Uchazeč:</t>
  </si>
  <si>
    <t>Vyplň údaj</t>
  </si>
  <si>
    <t>Projektant:</t>
  </si>
  <si>
    <t>25225049</t>
  </si>
  <si>
    <t>ICS - systémy s.ro.</t>
  </si>
  <si>
    <t>CZ25225049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</si>
  <si>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</si>
  <si>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</si>
  <si>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</si>
  <si>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</si>
  <si>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</si>
  <si>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</si>
  <si>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</si>
  <si>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</si>
  <si>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</si>
  <si>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</si>
  <si>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</si>
  <si>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</si>
  <si>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</si>
  <si>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</si>
  <si>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</si>
  <si>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</si>
  <si>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</si>
  <si>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</si>
  <si>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</si>
  <si>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</si>
  <si>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</si>
  <si>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</si>
  <si>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</si>
  <si>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</si>
  <si>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</si>
  <si>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</si>
  <si>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</si>
  <si>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</si>
  <si>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</si>
  <si>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</si>
  <si>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</si>
  <si>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</si>
  <si>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</si>
  <si>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</si>
  <si>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</si>
  <si>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</si>
  <si>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</si>
  <si>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</si>
  <si>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</si>
  <si>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</si>
  <si>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</si>
  <si>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</si>
  <si>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</si>
  <si>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2311301-1</t>
  </si>
  <si>
    <t>Muzeum Cheb - systém nouzového otevírání dveří</t>
  </si>
  <si>
    <t>STA</t>
  </si>
  <si>
    <t>1</t>
  </si>
  <si>
    <t>{579fe566-9d72-44aa-9f2b-bb9faf019a84}</t>
  </si>
  <si>
    <t>2</t>
  </si>
  <si>
    <t>2311301-2</t>
  </si>
  <si>
    <t>Muzeum Cheb - stavební výplně</t>
  </si>
  <si>
    <t>{7908fe40-acd9-4a98-9937-96701938ce77}</t>
  </si>
  <si>
    <t>KRYCÍ LIST SOUPISU PRACÍ</t>
  </si>
  <si>
    <t>Objekt:</t>
  </si>
  <si>
    <t>2311301-1 - Muzeum Cheb - systém nouzového otevírání dveří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</si>
  <si>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</si>
  <si>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</si>
  <si>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</si>
  <si>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</si>
  <si>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</si>
  <si>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742 - Elektroinstalace - slaboproud</t>
  </si>
  <si>
    <t xml:space="preserve">      ACS - Únikový a přístupový systém - společné vybavení</t>
  </si>
  <si>
    <t xml:space="preserve">      D01 - DVEŘE Č. 01 - 2.NP</t>
  </si>
  <si>
    <t xml:space="preserve">      D02 - DVEŘE Č. 02 - 2.NP</t>
  </si>
  <si>
    <t xml:space="preserve">      D03 - DVEŘE Č. 03 - 2.NP</t>
  </si>
  <si>
    <t xml:space="preserve">      D04 - DVEŘE Č. 04 - 1.NP</t>
  </si>
  <si>
    <t xml:space="preserve">      D05 - DVEŘE Č. 05 - venkovní vstup 1.NP</t>
  </si>
  <si>
    <t xml:space="preserve">      D06 - DVEŘE Č. 06 - dveře z expozice 1.NP</t>
  </si>
  <si>
    <t xml:space="preserve">      D07 - DVEŘE Č. 07 - dveře do dvora 1.NP</t>
  </si>
  <si>
    <t xml:space="preserve">      D08 - DVEŘE Č. 08 - dveře z expozice 1.NP</t>
  </si>
  <si>
    <t xml:space="preserve">      M01 - MŘÍŽ - Schodiště mezipatro</t>
  </si>
  <si>
    <t xml:space="preserve">      M02 - MŘÍŽ 2 - Schodiště sál</t>
  </si>
  <si>
    <t xml:space="preserve">      TRASY - Trasy,  kabeláže a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</si>
  <si>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</si>
  <si>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</si>
  <si>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</si>
  <si>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</si>
  <si>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</si>
  <si>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</si>
  <si>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</si>
  <si>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</si>
  <si>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</si>
  <si>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</si>
  <si>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</si>
  <si>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</si>
  <si>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</si>
  <si>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</si>
  <si>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</si>
  <si>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</si>
  <si>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742</t>
  </si>
  <si>
    <t>Elektroinstalace - slaboproud</t>
  </si>
  <si>
    <t>ACS</t>
  </si>
  <si>
    <t>Únikový a přístupový systém - společné vybavení</t>
  </si>
  <si>
    <t>K</t>
  </si>
  <si>
    <t>742240022</t>
  </si>
  <si>
    <t>Montáž elektronické kontroly vstupu instalace přístupového softwaru k dodanému HW, multilicence</t>
  </si>
  <si>
    <t>kus</t>
  </si>
  <si>
    <t>CS ÚRS 2024 02</t>
  </si>
  <si>
    <t>16</t>
  </si>
  <si>
    <t>3</t>
  </si>
  <si>
    <t>1050406721</t>
  </si>
  <si>
    <t>Online PSC</t>
  </si>
  <si>
    <t>https://podminky.urs.cz/item/CS_URS_2024_02/742240022</t>
  </si>
  <si>
    <t>M</t>
  </si>
  <si>
    <t>EL001936</t>
  </si>
  <si>
    <t>software OFFLINE Management kit, 100/30 dveří, včetně updateru pro programování karet Mifare</t>
  </si>
  <si>
    <t>R - položka</t>
  </si>
  <si>
    <t>32</t>
  </si>
  <si>
    <t>-1658276266</t>
  </si>
  <si>
    <t>742240023</t>
  </si>
  <si>
    <t>Montáž elektronické kontroly vstupu nastavení PC, monitor, klávesnice, myš</t>
  </si>
  <si>
    <t>-274510981</t>
  </si>
  <si>
    <t>https://podminky.urs.cz/item/CS_URS_2024_02/742240023</t>
  </si>
  <si>
    <t>4</t>
  </si>
  <si>
    <t>PC001ACS</t>
  </si>
  <si>
    <t>PC pro systém ACS, klávesnice, myš, včetně OS</t>
  </si>
  <si>
    <t>-273061374</t>
  </si>
  <si>
    <t>P</t>
  </si>
  <si>
    <t>Poznámka k položce:_x000d_
Počítač procesor 2.1 až 4.9 GHz 12C/20T, integrovaná grafická karta, RAM 16GB DDR4, SSD 512 GB, Wi-Fi, HDMI a DisplayPort, 4× USB 3.2, 4× USB 2.0, myš a klávesnice, OS ve verzi pro rozšířenou podporu sítě</t>
  </si>
  <si>
    <t>5</t>
  </si>
  <si>
    <t>PC002ACS</t>
  </si>
  <si>
    <t>LCD monitor Full HD 1920 × 1080, 27", VA, 16:9, 8 ms, 75Hz, FreeSync, 250 cd/m2, kontrast 3000:1, HDMI 1.4, VGA, antireflexní povrch displeje, VESA</t>
  </si>
  <si>
    <t>-298185489</t>
  </si>
  <si>
    <t>6</t>
  </si>
  <si>
    <t>742240006</t>
  </si>
  <si>
    <t>Montáž elektronické kontroly vstupu klávesnicové čtečky USB k PC pro načítání karet do programu</t>
  </si>
  <si>
    <t>-1209962646</t>
  </si>
  <si>
    <t>https://podminky.urs.cz/item/CS_URS_2024_02/742240006</t>
  </si>
  <si>
    <t>7</t>
  </si>
  <si>
    <t>40467073</t>
  </si>
  <si>
    <t>čtečka stolní s USB</t>
  </si>
  <si>
    <t>-1272477233</t>
  </si>
  <si>
    <t>8</t>
  </si>
  <si>
    <t>742240003</t>
  </si>
  <si>
    <t>Montáž elektronické kontroly vstupu aktivace bezkontaktní čipové karty</t>
  </si>
  <si>
    <t>-1984324748</t>
  </si>
  <si>
    <t>https://podminky.urs.cz/item/CS_URS_2024_02/742240003</t>
  </si>
  <si>
    <t>9</t>
  </si>
  <si>
    <t>ADI.0033973.URS</t>
  </si>
  <si>
    <t>Bezkontaktní přívěšek Mifare 1KB</t>
  </si>
  <si>
    <t>1235943614</t>
  </si>
  <si>
    <t>10</t>
  </si>
  <si>
    <t>742350004</t>
  </si>
  <si>
    <t>Montáž napájecího zdroje 24 V</t>
  </si>
  <si>
    <t>-2076279124</t>
  </si>
  <si>
    <t>https://podminky.urs.cz/item/CS_URS_2024_02/742350004</t>
  </si>
  <si>
    <t>11</t>
  </si>
  <si>
    <t>ADI.0036069.URS</t>
  </si>
  <si>
    <t>EN54-4 spínaný napájecí zdroj 27,6 V ss / max.5 A v krytu, aku max. 2 x 18 Ah</t>
  </si>
  <si>
    <t>1241582432</t>
  </si>
  <si>
    <t>ADI.0036070.URS</t>
  </si>
  <si>
    <t>EN54-4 spínaný napájecí zdroj 27,6 V ss / max.10 A v krytu, aku max. 2 x 18 Ah</t>
  </si>
  <si>
    <t>-1405164147</t>
  </si>
  <si>
    <t>13</t>
  </si>
  <si>
    <t>742210041</t>
  </si>
  <si>
    <t>Montáž akumulátoru 2 x 12 V pro ústřednu EPS</t>
  </si>
  <si>
    <t>-1503501739</t>
  </si>
  <si>
    <t>https://podminky.urs.cz/item/CS_URS_2024_02/742210041</t>
  </si>
  <si>
    <t>14</t>
  </si>
  <si>
    <t>ADI.0033194.URS</t>
  </si>
  <si>
    <t>Akumulátor 12V/17Ah se šroubovými svorkami M5 a životností až 5 let, VdS</t>
  </si>
  <si>
    <t>-386063609</t>
  </si>
  <si>
    <t>15</t>
  </si>
  <si>
    <t>741320105</t>
  </si>
  <si>
    <t>Montáž jističů se zapojením vodičů jednopólových nn do 25 A ve skříni</t>
  </si>
  <si>
    <t>-1092437444</t>
  </si>
  <si>
    <t>https://podminky.urs.cz/item/CS_URS_2024_02/741320105</t>
  </si>
  <si>
    <t>35822111</t>
  </si>
  <si>
    <t>jistič 1-pólový 16 A vypínací charakteristika B vypínací schopnost 10 kA</t>
  </si>
  <si>
    <t>-100142950</t>
  </si>
  <si>
    <t>17</t>
  </si>
  <si>
    <t>742210305</t>
  </si>
  <si>
    <t>Montáž vstupně výstupního reléového prvku 5 a více kontaktů s krytem</t>
  </si>
  <si>
    <t>565340243</t>
  </si>
  <si>
    <t>https://podminky.urs.cz/item/CS_URS_2024_02/742210305</t>
  </si>
  <si>
    <t>18</t>
  </si>
  <si>
    <t>59081390</t>
  </si>
  <si>
    <t>deska vstupně/výstupní, 8 x vstup (hlídaný, kontaktní, izolovaný), 8 x výstup hlídané relé</t>
  </si>
  <si>
    <t>204426226</t>
  </si>
  <si>
    <t>19</t>
  </si>
  <si>
    <t>742240007</t>
  </si>
  <si>
    <t>Montáž elektronické kontroly vstupu ovládacího scriptu</t>
  </si>
  <si>
    <t>-1790687223</t>
  </si>
  <si>
    <t>https://podminky.urs.cz/item/CS_URS_2024_02/742240007</t>
  </si>
  <si>
    <t>20</t>
  </si>
  <si>
    <t>742210401</t>
  </si>
  <si>
    <t>Nastavení a oživení EPS programování základních parametrů ústředny</t>
  </si>
  <si>
    <t>-539921241</t>
  </si>
  <si>
    <t>https://podminky.urs.cz/item/CS_URS_2024_02/742210401</t>
  </si>
  <si>
    <t>742210421</t>
  </si>
  <si>
    <t>Nastavení a oživení EPS oživení systému na jeden detektor</t>
  </si>
  <si>
    <t>-1423117937</t>
  </si>
  <si>
    <t>https://podminky.urs.cz/item/CS_URS_2024_02/742210421</t>
  </si>
  <si>
    <t>22</t>
  </si>
  <si>
    <t>742210521</t>
  </si>
  <si>
    <t>Zkoušky a revize EPS revize výchozí systému EPS na jeden detektor</t>
  </si>
  <si>
    <t>-282832433</t>
  </si>
  <si>
    <t>https://podminky.urs.cz/item/CS_URS_2024_02/742210521</t>
  </si>
  <si>
    <t>23</t>
  </si>
  <si>
    <t>742210503</t>
  </si>
  <si>
    <t>Zkoušky a revize EPS zkoušky koordinační funkční EPS</t>
  </si>
  <si>
    <t>214750694</t>
  </si>
  <si>
    <t>https://podminky.urs.cz/item/CS_URS_2024_02/742210503</t>
  </si>
  <si>
    <t>D01</t>
  </si>
  <si>
    <t>DVEŘE Č. 01 - 2.NP</t>
  </si>
  <si>
    <t>24</t>
  </si>
  <si>
    <t>742320011R</t>
  </si>
  <si>
    <t>Montáž mechanických samozamykacích zámků s panikovou funkcí</t>
  </si>
  <si>
    <t>-1708256436</t>
  </si>
  <si>
    <t>25</t>
  </si>
  <si>
    <t>AA001432</t>
  </si>
  <si>
    <t>Zadlabací zámek mechanický vložkový s panikovou funkcí, rozteč 72 mm, backset 55 mm, hloubka zádlabu 88,5 mm</t>
  </si>
  <si>
    <t>338719563</t>
  </si>
  <si>
    <t>Poznámka k položce:_x000d_
72/55/20 PANIK ZZ KL/KL: Zadlabací zámek mechanický vložkový s panikovou funkcí, rozteč 72 mm, backset 55 mm, hloubka zádlabu 88,5 mm, tichá střelka, pravo/levý, testován na 1 000 000 cyklů, možnost rozetového kování, klika/klika – dělený čtyřhran 9 mm, při zamknutí klíče a posléze použití panikové funkce jsou z venkovní (neúnikové) strany dveře průchozí = odemknuté i bez použití klíče</t>
  </si>
  <si>
    <t>26</t>
  </si>
  <si>
    <t>AA001316</t>
  </si>
  <si>
    <t>Protiplech rovný 270/24MM Nerez</t>
  </si>
  <si>
    <t>1801484397</t>
  </si>
  <si>
    <t>27</t>
  </si>
  <si>
    <t>742320012</t>
  </si>
  <si>
    <t>Montáž elektricky ovládaných zámků elektromechanických včetně trasy dveřmi a přechodové krabice</t>
  </si>
  <si>
    <t>1615641548</t>
  </si>
  <si>
    <t>https://podminky.urs.cz/item/CS_URS_2024_02/742320012</t>
  </si>
  <si>
    <t>28</t>
  </si>
  <si>
    <t>PST404</t>
  </si>
  <si>
    <t>Elektrický otvírač 24V DC, set s mechanickou protistřelkou v krytu na povrchovou montáž</t>
  </si>
  <si>
    <t>893698803</t>
  </si>
  <si>
    <t>29</t>
  </si>
  <si>
    <t>PST405</t>
  </si>
  <si>
    <t>Přestříkání krytu otvírače a mechanické střelky na požadovanou RAL</t>
  </si>
  <si>
    <t>-1158660746</t>
  </si>
  <si>
    <t>Poznámka k položce:_x000d_
Barva: Bílá - slonová kost. V barvě stávajícího samozavírače.</t>
  </si>
  <si>
    <t>30</t>
  </si>
  <si>
    <t>742240005R</t>
  </si>
  <si>
    <t>Montáž únikového terminálu s tlačítkem pro nouzové otevření dveří</t>
  </si>
  <si>
    <t>-442606978</t>
  </si>
  <si>
    <t>31</t>
  </si>
  <si>
    <t>EL003753</t>
  </si>
  <si>
    <t xml:space="preserve">Dotykový únikový terminál pro dveře na únikových cestách s nouzovým tlačítkem pro otevření dveří. Otevření signálem z  EPS.</t>
  </si>
  <si>
    <t>2066833924</t>
  </si>
  <si>
    <t xml:space="preserve">Poznámka k položce:_x000d_
Dotykový únikový terminál je elektrický uzamykací systém pro dveře na únikových cestách představují spolehlivé řešení pro blokaci únikových dveří, díky kterému dveře zůstávají bezpečně uzamčeny a pomocí nouzového tlačítka mohou být v případech nouze snadno uvolněny. Splňuje požadavky ČSN EN 13637. Hi-O komunikační rozhraní s ostatními prvky v systému. Součástí balení je rozhraní pro zamykací prvky, které slouží k ovládání zamykacích zařízení a připojení. Rozměry V x Š x H / 113 x 99 x 29 mm										_x000d_
</t>
  </si>
  <si>
    <t>742240001</t>
  </si>
  <si>
    <t>Montáž elektronické kontroly vstupu čtečky karet</t>
  </si>
  <si>
    <t>-1090030050</t>
  </si>
  <si>
    <t>https://podminky.urs.cz/item/CS_URS_2024_02/742240001</t>
  </si>
  <si>
    <t>33</t>
  </si>
  <si>
    <t>EL002298</t>
  </si>
  <si>
    <t>Čtečka karet MIFARE, černá, včetně 2x relé pro ovládání zámků</t>
  </si>
  <si>
    <t>-1285240224</t>
  </si>
  <si>
    <t>D02</t>
  </si>
  <si>
    <t>DVEŘE Č. 02 - 2.NP</t>
  </si>
  <si>
    <t>34</t>
  </si>
  <si>
    <t>-782318986</t>
  </si>
  <si>
    <t>35</t>
  </si>
  <si>
    <t>-1324165527</t>
  </si>
  <si>
    <t>36</t>
  </si>
  <si>
    <t>-1469932776</t>
  </si>
  <si>
    <t>37</t>
  </si>
  <si>
    <t>-1220761885</t>
  </si>
  <si>
    <t>38</t>
  </si>
  <si>
    <t>912251100</t>
  </si>
  <si>
    <t>39</t>
  </si>
  <si>
    <t>1221666589</t>
  </si>
  <si>
    <t>40</t>
  </si>
  <si>
    <t>-609516723</t>
  </si>
  <si>
    <t>41</t>
  </si>
  <si>
    <t>1872556509</t>
  </si>
  <si>
    <t>42</t>
  </si>
  <si>
    <t>-1890172930</t>
  </si>
  <si>
    <t>43</t>
  </si>
  <si>
    <t>27053598</t>
  </si>
  <si>
    <t>D03</t>
  </si>
  <si>
    <t>DVEŘE Č. 03 - 2.NP</t>
  </si>
  <si>
    <t>44</t>
  </si>
  <si>
    <t>-876914233</t>
  </si>
  <si>
    <t>45</t>
  </si>
  <si>
    <t>2132119004</t>
  </si>
  <si>
    <t>46</t>
  </si>
  <si>
    <t>2086415645</t>
  </si>
  <si>
    <t>47</t>
  </si>
  <si>
    <t>1335310194</t>
  </si>
  <si>
    <t>48</t>
  </si>
  <si>
    <t>-1281503971</t>
  </si>
  <si>
    <t>49</t>
  </si>
  <si>
    <t>-1709173481</t>
  </si>
  <si>
    <t>50</t>
  </si>
  <si>
    <t>-1975115028</t>
  </si>
  <si>
    <t>51</t>
  </si>
  <si>
    <t>763516952</t>
  </si>
  <si>
    <t>52</t>
  </si>
  <si>
    <t>-670614711</t>
  </si>
  <si>
    <t>53</t>
  </si>
  <si>
    <t>-1775576188</t>
  </si>
  <si>
    <t>D04</t>
  </si>
  <si>
    <t>DVEŘE Č. 04 - 1.NP</t>
  </si>
  <si>
    <t>54</t>
  </si>
  <si>
    <t>-1945530621</t>
  </si>
  <si>
    <t>55</t>
  </si>
  <si>
    <t>PST403</t>
  </si>
  <si>
    <t>Zadlabací zámek mechanický vložkový s panikovou funkcí, rozteč 92 mm, backset 45 mm</t>
  </si>
  <si>
    <t>1301193515</t>
  </si>
  <si>
    <t>Poznámka k položce:_x000d_
N1608 92/45/20 PANIK ZZ KL/KL: Zadlabací zámek mechanický vložkový s panikovou funkcí, rozteč 92 mm, backset 45 mm, tichá střelka, pravo/levý, testován na 1 000 000 cyklů, možnost rozetového kování, klika/klika – dělený čtyřhran 9 mm, při zamknutí klíče a posléze použití panikové funkce jsou z venkovní (neúnikové) strany dveře průchozí = odemknuté i bez použití klíče</t>
  </si>
  <si>
    <t>56</t>
  </si>
  <si>
    <t>-1863415570</t>
  </si>
  <si>
    <t>57</t>
  </si>
  <si>
    <t>-445971640</t>
  </si>
  <si>
    <t>58</t>
  </si>
  <si>
    <t>AA001665</t>
  </si>
  <si>
    <t>Dveřní samozavírač s vačkovou technologií pro blokaci únikoých cest s otvíračem a odpruženou střelkou</t>
  </si>
  <si>
    <t>1454177788</t>
  </si>
  <si>
    <t xml:space="preserve">Poznámka k položce:_x000d_
Dveřní samozavírač s vačkovou technologií pro blokaci únikoých cest, s kluzným ramínkem rozsah sil EN3-6, otvíračem  a odpruženou střelkou , max váha dveřního křídla 120 kg, šířka dveří max 1400 mm, požární certifikace dle EN 1154, funkce back-check, úhel otevření 170° na straně pantů, instalace na straně pantů</t>
  </si>
  <si>
    <t>59</t>
  </si>
  <si>
    <t>PST402</t>
  </si>
  <si>
    <t>-714745518</t>
  </si>
  <si>
    <t>Poznámka k položce:_x000d_
Barva: Kovářská čerň a zlatá.</t>
  </si>
  <si>
    <t>60</t>
  </si>
  <si>
    <t>626939448</t>
  </si>
  <si>
    <t>61</t>
  </si>
  <si>
    <t>-1270353247</t>
  </si>
  <si>
    <t>62</t>
  </si>
  <si>
    <t>-14094530</t>
  </si>
  <si>
    <t>63</t>
  </si>
  <si>
    <t>-352845192</t>
  </si>
  <si>
    <t>D05</t>
  </si>
  <si>
    <t>DVEŘE Č. 05 - venkovní vstup 1.NP</t>
  </si>
  <si>
    <t>64</t>
  </si>
  <si>
    <t>-1125131797</t>
  </si>
  <si>
    <t>65</t>
  </si>
  <si>
    <t>-1813481345</t>
  </si>
  <si>
    <t>66</t>
  </si>
  <si>
    <t>-1396961949</t>
  </si>
  <si>
    <t>67</t>
  </si>
  <si>
    <t>-2139294878</t>
  </si>
  <si>
    <t>68</t>
  </si>
  <si>
    <t>EL001374</t>
  </si>
  <si>
    <t>Reverzní elektrický otvírač pro dveře na únikových cestách skrytá montáž</t>
  </si>
  <si>
    <t>108366961</t>
  </si>
  <si>
    <t>Poznámka k položce:_x000d_
El. otvírač 24V DC: Reverzní elektrický otvírač pro dveře na únikových cestách, odolnost proti vylomení 290 kg, odblokování západky i pod zatížením 289 kg, napájení 24V DC, pravo/levý, rozsah stavitelné západky 4mm, monitorovací kontakt</t>
  </si>
  <si>
    <t>69</t>
  </si>
  <si>
    <t>EL002818</t>
  </si>
  <si>
    <t>Odpružená střelka pro el. otvírače skrytá montáž</t>
  </si>
  <si>
    <t>-616005439</t>
  </si>
  <si>
    <t>70</t>
  </si>
  <si>
    <t>PST410</t>
  </si>
  <si>
    <t>Přestříkání vybavení dveří na požadovanou RAL.</t>
  </si>
  <si>
    <t>51507456</t>
  </si>
  <si>
    <t>Poznámka k položce:_x000d_
Barva: Zlatá.</t>
  </si>
  <si>
    <t>71</t>
  </si>
  <si>
    <t>767649198</t>
  </si>
  <si>
    <t>Montáž dveří ocelových nebo hliníkových doplňků dveří panikového kování dveří dvoukřídlých</t>
  </si>
  <si>
    <t>-126573408</t>
  </si>
  <si>
    <t>https://podminky.urs.cz/item/CS_URS_2024_02/767649198</t>
  </si>
  <si>
    <t>72</t>
  </si>
  <si>
    <t>EL000028</t>
  </si>
  <si>
    <t xml:space="preserve">Bezpečnostní kování  pro pro únikové východy, RC4, barva zlatá</t>
  </si>
  <si>
    <t>1050040218</t>
  </si>
  <si>
    <t xml:space="preserve">Poznámka k položce:_x000d_
Bezpečnostní kování  pro elektromechanické zámky, klika/klika, rozteč kování 92 mm, tl. dveří 70 - 80 mm, bezpečnostní třída RC4, certifikace pro únikové východy dle ČSN EN 179, požární certifikace dle EN 1634-1, dělený čtyřhran</t>
  </si>
  <si>
    <t>73</t>
  </si>
  <si>
    <t>-160922806</t>
  </si>
  <si>
    <t>74</t>
  </si>
  <si>
    <t>160162007</t>
  </si>
  <si>
    <t>75</t>
  </si>
  <si>
    <t>-530904476</t>
  </si>
  <si>
    <t>76</t>
  </si>
  <si>
    <t>-906660170</t>
  </si>
  <si>
    <t>D06</t>
  </si>
  <si>
    <t>DVEŘE Č. 06 - dveře z expozice 1.NP</t>
  </si>
  <si>
    <t>77</t>
  </si>
  <si>
    <t>-841512073</t>
  </si>
  <si>
    <t>78</t>
  </si>
  <si>
    <t>702224949</t>
  </si>
  <si>
    <t>79</t>
  </si>
  <si>
    <t>-175037772</t>
  </si>
  <si>
    <t>D07</t>
  </si>
  <si>
    <t>DVEŘE Č. 07 - dveře do dvora 1.NP</t>
  </si>
  <si>
    <t>80</t>
  </si>
  <si>
    <t>-628325033</t>
  </si>
  <si>
    <t>81</t>
  </si>
  <si>
    <t>PST406</t>
  </si>
  <si>
    <t>Zadlabací zámek mechanický vložkový s panikovou funkcí, rozteč 72 mm, backset 55 mm</t>
  </si>
  <si>
    <t>-1156153418</t>
  </si>
  <si>
    <t xml:space="preserve">Poznámka k položce:_x000d_
N1100 72/55/20 PANIK ZZ KL/KL : Zadlabací zámek mechanický vložkový s panikovou funkcí, rozteč 72 mm, backset 55 mm, hloubka zádlabu 88,5 mm, tichá střelka, pravo/levý, testován na 1 000 000 cyklů, možnost rozetového kování, klika/klika – dělený ořech 9 mm													_x000d_
</t>
  </si>
  <si>
    <t>82</t>
  </si>
  <si>
    <t>-117272569</t>
  </si>
  <si>
    <t>D08</t>
  </si>
  <si>
    <t>DVEŘE Č. 08 - dveře z expozice 1.NP</t>
  </si>
  <si>
    <t>83</t>
  </si>
  <si>
    <t>-946164968</t>
  </si>
  <si>
    <t>84</t>
  </si>
  <si>
    <t>472086432</t>
  </si>
  <si>
    <t>85</t>
  </si>
  <si>
    <t>2133987265</t>
  </si>
  <si>
    <t>M01</t>
  </si>
  <si>
    <t>MŘÍŽ - Schodiště mezipatro</t>
  </si>
  <si>
    <t>86</t>
  </si>
  <si>
    <t>-1397871049</t>
  </si>
  <si>
    <t>87</t>
  </si>
  <si>
    <t>493116292</t>
  </si>
  <si>
    <t>88</t>
  </si>
  <si>
    <t>-614384637</t>
  </si>
  <si>
    <t>Poznámka k položce:_x000d_
Barva: Kovářská čerň.</t>
  </si>
  <si>
    <t>89</t>
  </si>
  <si>
    <t>1853911473</t>
  </si>
  <si>
    <t>90</t>
  </si>
  <si>
    <t>-2015382</t>
  </si>
  <si>
    <t>91</t>
  </si>
  <si>
    <t>-117453553</t>
  </si>
  <si>
    <t>92</t>
  </si>
  <si>
    <t>1822378587</t>
  </si>
  <si>
    <t>93</t>
  </si>
  <si>
    <t>PST110</t>
  </si>
  <si>
    <t>Kování pro stávající mříž, provedení klika / klika, barva kovářská čerň, úprava štítku dle tvaru mříže, včetně výroby, dodávky a montáže.</t>
  </si>
  <si>
    <t>-163284390</t>
  </si>
  <si>
    <t>M02</t>
  </si>
  <si>
    <t>MŘÍŽ 2 - Schodiště sál</t>
  </si>
  <si>
    <t>94</t>
  </si>
  <si>
    <t>385166882</t>
  </si>
  <si>
    <t>95</t>
  </si>
  <si>
    <t>1654077186</t>
  </si>
  <si>
    <t>96</t>
  </si>
  <si>
    <t>536418835</t>
  </si>
  <si>
    <t>97</t>
  </si>
  <si>
    <t>-312219133</t>
  </si>
  <si>
    <t>98</t>
  </si>
  <si>
    <t>1739226149</t>
  </si>
  <si>
    <t>99</t>
  </si>
  <si>
    <t>-694906822</t>
  </si>
  <si>
    <t>100</t>
  </si>
  <si>
    <t>-1342406663</t>
  </si>
  <si>
    <t>101</t>
  </si>
  <si>
    <t>1145300540</t>
  </si>
  <si>
    <t>102</t>
  </si>
  <si>
    <t>PST111</t>
  </si>
  <si>
    <t>Konstrukční prvek pro uchycení elekrického otvírače ke stávající mříži. Barva kovářská čerň, úprava dle tvaru mříže, včetně výroby, dodávky a montáže.</t>
  </si>
  <si>
    <t>-1939664788</t>
  </si>
  <si>
    <t>TRASY</t>
  </si>
  <si>
    <t xml:space="preserve">Trasy,  kabeláže a ostatní</t>
  </si>
  <si>
    <t>103</t>
  </si>
  <si>
    <t>998742202</t>
  </si>
  <si>
    <t>Přesun hmot pro slaboproud stanovený procentní sazbou (%) z ceny vodorovná dopravní vzdálenost do 50 m základní v objektech výšky přes 6 do 12 m</t>
  </si>
  <si>
    <t>%</t>
  </si>
  <si>
    <t>-1976123452</t>
  </si>
  <si>
    <t>https://podminky.urs.cz/item/CS_URS_2024_02/998742202</t>
  </si>
  <si>
    <t>104</t>
  </si>
  <si>
    <t>742121001</t>
  </si>
  <si>
    <t>Montáž kabelů sdělovacích pro vnitřní rozvody počtu žil do 15</t>
  </si>
  <si>
    <t>m</t>
  </si>
  <si>
    <t>-1963954542</t>
  </si>
  <si>
    <t>https://podminky.urs.cz/item/CS_URS_2024_02/742121001</t>
  </si>
  <si>
    <t>105</t>
  </si>
  <si>
    <t>34111570</t>
  </si>
  <si>
    <t>kabel silový oheň retardující bezhalogenový s funkčností při požáru 180min a P60-R reakce na oheň B2cas1d1a1 jádro Cu 0,6/1kV (1-CSKH-V) 4x2,5mm2</t>
  </si>
  <si>
    <t>-1190568282</t>
  </si>
  <si>
    <t>106</t>
  </si>
  <si>
    <t>-1538837844</t>
  </si>
  <si>
    <t>107</t>
  </si>
  <si>
    <t>34121134</t>
  </si>
  <si>
    <t>kabel sdělovací oheň retardující bezhalogenový stíněný laminovanou Al fólií s příložným CuSn drátem s funkčností při požáru 180min a P90-R/PH120-R reakce na oheň B2cas1d1a1 jádro Cu plné 100V (SSKFH-V) 2x2x0,8mm2</t>
  </si>
  <si>
    <t>509106430</t>
  </si>
  <si>
    <t>108</t>
  </si>
  <si>
    <t>537133714</t>
  </si>
  <si>
    <t>109</t>
  </si>
  <si>
    <t>788189295</t>
  </si>
  <si>
    <t>110</t>
  </si>
  <si>
    <t>742124003</t>
  </si>
  <si>
    <t>Montáž kabelů datových FTP, UTP, STP pro vnitřní rozvody pevně</t>
  </si>
  <si>
    <t>-465616633</t>
  </si>
  <si>
    <t>https://podminky.urs.cz/item/CS_URS_2024_02/742124003</t>
  </si>
  <si>
    <t>111</t>
  </si>
  <si>
    <t>34121276</t>
  </si>
  <si>
    <t>kabel datový bezhalogenový se stíněnými páry Al fólií třída reakce na oheň B2cas1d1a1 jádro Cu plné (U/FTP) kategorie 6a</t>
  </si>
  <si>
    <t>-1902916924</t>
  </si>
  <si>
    <t>112</t>
  </si>
  <si>
    <t>741122122</t>
  </si>
  <si>
    <t>Montáž kabelů měděných bez ukončení uložených v trubkách zatažených plných kulatých nebo bezhalogenových (např. CYKY) počtu a průřezu žil 3x1,5 až 6 mm2</t>
  </si>
  <si>
    <t>1001461062</t>
  </si>
  <si>
    <t>https://podminky.urs.cz/item/CS_URS_2024_02/741122122</t>
  </si>
  <si>
    <t>113</t>
  </si>
  <si>
    <t>34111633</t>
  </si>
  <si>
    <t>kabel silový oheň retardující bezhalogenový s funkčností při požáru 180min a P90-R reakce na oheň B2cas1d1a1 jádro Cu 0,6/1kV (1-CSKH-V) 3x2,5mm2</t>
  </si>
  <si>
    <t>-212453124</t>
  </si>
  <si>
    <t>114</t>
  </si>
  <si>
    <t>742110002</t>
  </si>
  <si>
    <t>Montáž trubek elektroinstalačních plastových ohebných uložených pod omítku</t>
  </si>
  <si>
    <t>-1914631881</t>
  </si>
  <si>
    <t>https://podminky.urs.cz/item/CS_URS_2024_02/742110002</t>
  </si>
  <si>
    <t>115</t>
  </si>
  <si>
    <t>34571063</t>
  </si>
  <si>
    <t>trubka elektroinstalační ohebná z PVC bílá d 23mm</t>
  </si>
  <si>
    <t>-481137544</t>
  </si>
  <si>
    <t>116</t>
  </si>
  <si>
    <t>977332112</t>
  </si>
  <si>
    <t>Frézování drážek pro vodiče ve stěnách z cihel, rozměru do 50x50 mm</t>
  </si>
  <si>
    <t>-317610730</t>
  </si>
  <si>
    <t>https://podminky.urs.cz/item/CS_URS_2024_02/977332112</t>
  </si>
  <si>
    <t>117</t>
  </si>
  <si>
    <t>971024481</t>
  </si>
  <si>
    <t>Vybourání otvorů ve zdivu základovém nebo nadzákladovém kamenném, smíšeném kamenném, na maltu vápennou nebo vápenocementovou, plochy do 0,25 m2, tl. do 900 mm</t>
  </si>
  <si>
    <t>421453031</t>
  </si>
  <si>
    <t>https://podminky.urs.cz/item/CS_URS_2024_02/971024481</t>
  </si>
  <si>
    <t>118</t>
  </si>
  <si>
    <t>742110041</t>
  </si>
  <si>
    <t>Montáž lišt elektroinstalačních vkládacích</t>
  </si>
  <si>
    <t>1659213163</t>
  </si>
  <si>
    <t>https://podminky.urs.cz/item/CS_URS_2024_02/742110041</t>
  </si>
  <si>
    <t>119</t>
  </si>
  <si>
    <t>34571008</t>
  </si>
  <si>
    <t>lišta elektroinstalační hranatá PVC 40x40mm</t>
  </si>
  <si>
    <t>795457225</t>
  </si>
  <si>
    <t>120</t>
  </si>
  <si>
    <t>HZS1302</t>
  </si>
  <si>
    <t>Hodinové zúčtovací sazby profesí HSV provádění konstrukcí zedník specialista</t>
  </si>
  <si>
    <t>hod</t>
  </si>
  <si>
    <t>-569066787</t>
  </si>
  <si>
    <t>https://podminky.urs.cz/item/CS_URS_2024_02/HZS1302</t>
  </si>
  <si>
    <t>121</t>
  </si>
  <si>
    <t>HZS1312</t>
  </si>
  <si>
    <t>Hodinové zúčtovací sazby profesí HSV provádění konstrukcí omítkář - štukatér</t>
  </si>
  <si>
    <t>1943647042</t>
  </si>
  <si>
    <t>https://podminky.urs.cz/item/CS_URS_2024_02/HZS1312</t>
  </si>
  <si>
    <t>122</t>
  </si>
  <si>
    <t>HZS2132</t>
  </si>
  <si>
    <t>Hodinové zúčtovací sazby profesí PSV provádění stavebních konstrukcí zámečník odborný</t>
  </si>
  <si>
    <t>-2067033535</t>
  </si>
  <si>
    <t>https://podminky.urs.cz/item/CS_URS_2024_02/HZS2132</t>
  </si>
  <si>
    <t>123</t>
  </si>
  <si>
    <t>HZS2172</t>
  </si>
  <si>
    <t>Hodinové zúčtovací sazby profesí PSV provádění stavebních konstrukcí sádrokartonář odborný</t>
  </si>
  <si>
    <t>-1379334543</t>
  </si>
  <si>
    <t>https://podminky.urs.cz/item/CS_URS_2024_02/HZS2172</t>
  </si>
  <si>
    <t>124</t>
  </si>
  <si>
    <t>HZS2232</t>
  </si>
  <si>
    <t>Hodinové zúčtovací sazby profesí PSV provádění stavebních instalací elektrikář odborný</t>
  </si>
  <si>
    <t>-1070666558</t>
  </si>
  <si>
    <t>https://podminky.urs.cz/item/CS_URS_2024_02/HZS2232</t>
  </si>
  <si>
    <t>125</t>
  </si>
  <si>
    <t>HZS2492</t>
  </si>
  <si>
    <t>Hodinové zúčtovací sazby profesí PSV zednické výpomoci a pomocné práce PSV pomocný dělník PSV</t>
  </si>
  <si>
    <t>-1030653703</t>
  </si>
  <si>
    <t>https://podminky.urs.cz/item/CS_URS_2024_02/HZS2492</t>
  </si>
  <si>
    <t>126</t>
  </si>
  <si>
    <t>HZS2491</t>
  </si>
  <si>
    <t>Hodinové zúčtovací sazby profesí PSV zednické výpomoci a pomocné práce PSV dělník zednických výpomocí</t>
  </si>
  <si>
    <t>-325677778</t>
  </si>
  <si>
    <t>https://podminky.urs.cz/item/CS_URS_2024_02/HZS2491</t>
  </si>
  <si>
    <t>127</t>
  </si>
  <si>
    <t>HZS3222</t>
  </si>
  <si>
    <t>Hodinové zúčtovací sazby montáží technologických zařízení na stavebních objektech montér slaboproudých zařízení odborný</t>
  </si>
  <si>
    <t>142685026</t>
  </si>
  <si>
    <t>https://podminky.urs.cz/item/CS_URS_2024_02/HZS3222</t>
  </si>
  <si>
    <t>128</t>
  </si>
  <si>
    <t>HZS4212</t>
  </si>
  <si>
    <t>Hodinové zúčtovací sazby ostatních profesí revizní a kontrolní činnost revizní technik specialista</t>
  </si>
  <si>
    <t>-1476174518</t>
  </si>
  <si>
    <t>https://podminky.urs.cz/item/CS_URS_2024_02/HZS4212</t>
  </si>
  <si>
    <t>129</t>
  </si>
  <si>
    <t>HZS4232</t>
  </si>
  <si>
    <t>Hodinové zúčtovací sazby ostatních profesí revizní a kontrolní činnost technik odborný</t>
  </si>
  <si>
    <t>670313463</t>
  </si>
  <si>
    <t>https://podminky.urs.cz/item/CS_URS_2024_02/HZS4232</t>
  </si>
  <si>
    <t>130</t>
  </si>
  <si>
    <t>612125100</t>
  </si>
  <si>
    <t>Vyplnění spár vnitřních povrchů vápennou maltou, ploch z cihel stěn</t>
  </si>
  <si>
    <t>m2</t>
  </si>
  <si>
    <t>1024</t>
  </si>
  <si>
    <t>1867565803</t>
  </si>
  <si>
    <t>https://podminky.urs.cz/item/CS_URS_2024_02/612125100</t>
  </si>
  <si>
    <t>131</t>
  </si>
  <si>
    <t>612315101</t>
  </si>
  <si>
    <t>Vápenná omítka rýh hrubá ve stěnách, šířky rýhy do 150 mm</t>
  </si>
  <si>
    <t>-1641011120</t>
  </si>
  <si>
    <t>https://podminky.urs.cz/item/CS_URS_2024_02/612315101</t>
  </si>
  <si>
    <t>132</t>
  </si>
  <si>
    <t>783813101</t>
  </si>
  <si>
    <t>Penetrační nátěr omítek hladkých betonových povrchů syntetický</t>
  </si>
  <si>
    <t>-99763934</t>
  </si>
  <si>
    <t>https://podminky.urs.cz/item/CS_URS_2024_02/783813101</t>
  </si>
  <si>
    <t>133</t>
  </si>
  <si>
    <t>783827161</t>
  </si>
  <si>
    <t>Krycí (ochranný ) nátěr omítek jednonásobný hladkých omítek hladkých, zrnitých tenkovrstvých nebo štukových stupně členitosti 4 akrylátový</t>
  </si>
  <si>
    <t>-746102819</t>
  </si>
  <si>
    <t>https://podminky.urs.cz/item/CS_URS_2024_02/783827161</t>
  </si>
  <si>
    <t>134</t>
  </si>
  <si>
    <t>742190005</t>
  </si>
  <si>
    <t>Ostatní práce pro trasy vložení požárně těsnicího materiálu pro prostup</t>
  </si>
  <si>
    <t>-1842862498</t>
  </si>
  <si>
    <t>https://podminky.urs.cz/item/CS_URS_2024_02/742190005</t>
  </si>
  <si>
    <t>135</t>
  </si>
  <si>
    <t>23170003</t>
  </si>
  <si>
    <t>pěna montážní PUR protipožární jednosložková</t>
  </si>
  <si>
    <t>litr</t>
  </si>
  <si>
    <t>1625376442</t>
  </si>
  <si>
    <t>136</t>
  </si>
  <si>
    <t>045002000</t>
  </si>
  <si>
    <t>Kompletační a koordinační činnost</t>
  </si>
  <si>
    <t>…</t>
  </si>
  <si>
    <t>600187141</t>
  </si>
  <si>
    <t>https://podminky.urs.cz/item/CS_URS_2024_02/045002000</t>
  </si>
  <si>
    <t>137</t>
  </si>
  <si>
    <t>065002000</t>
  </si>
  <si>
    <t>Mimostaveništní doprava materiálů, výrobků a strojů</t>
  </si>
  <si>
    <t>1172212752</t>
  </si>
  <si>
    <t>https://podminky.urs.cz/item/CS_URS_2024_02/065002000</t>
  </si>
  <si>
    <t>138</t>
  </si>
  <si>
    <t>081002000</t>
  </si>
  <si>
    <t>Doprava zaměstnanců</t>
  </si>
  <si>
    <t>-1774409861</t>
  </si>
  <si>
    <t>https://podminky.urs.cz/item/CS_URS_2024_02/081002000</t>
  </si>
  <si>
    <t>2311301-2 - Muzeum Cheb - stavební výplně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</si>
  <si>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</si>
  <si>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</si>
  <si>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</si>
  <si>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</si>
  <si>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DV05 - Dveře č.05 - výměna vstupních dveří</t>
  </si>
  <si>
    <t>HZS - Hodinové zúčtovací sazby</t>
  </si>
  <si>
    <t>HSV</t>
  </si>
  <si>
    <t>Práce a dodávky HSV</t>
  </si>
  <si>
    <t>Úpravy povrchů, podlahy a osazování výplní</t>
  </si>
  <si>
    <t>642953121</t>
  </si>
  <si>
    <t>Osazení dřevěných dveřních zárubní a rámů dodatečně leštěných, plochy do 2,5 m2</t>
  </si>
  <si>
    <t>-2027629888</t>
  </si>
  <si>
    <t>https://podminky.urs.cz/item/CS_URS_2024_02/642953121</t>
  </si>
  <si>
    <t>Ostatní konstrukce a práce, bourání</t>
  </si>
  <si>
    <t>968062456</t>
  </si>
  <si>
    <t>Vybourání dřevěných rámů oken s křídly, dveřních zárubní, vrat, stěn, ostění nebo obkladů dveřních zárubní, plochy přes 2 m2</t>
  </si>
  <si>
    <t>1187056400</t>
  </si>
  <si>
    <t>https://podminky.urs.cz/item/CS_URS_2024_02/968062456</t>
  </si>
  <si>
    <t>MON002</t>
  </si>
  <si>
    <t>Odstranění stávající mříže</t>
  </si>
  <si>
    <t>157672721</t>
  </si>
  <si>
    <t>MON003</t>
  </si>
  <si>
    <t>Odstranění stávajících dveří</t>
  </si>
  <si>
    <t>-623912538</t>
  </si>
  <si>
    <t>997</t>
  </si>
  <si>
    <t>Přesun sutě</t>
  </si>
  <si>
    <t>997013111</t>
  </si>
  <si>
    <t>Vnitrostaveništní doprava suti a vybouraných hmot vodorovně do 50 m s naložením základní pro budovy a haly výšky do 6 m</t>
  </si>
  <si>
    <t>t</t>
  </si>
  <si>
    <t>-711556363</t>
  </si>
  <si>
    <t>https://podminky.urs.cz/item/CS_URS_2024_02/997013111</t>
  </si>
  <si>
    <t>997013511</t>
  </si>
  <si>
    <t>Odvoz suti a vybouraných hmot z meziskládky na skládku s naložením a se složením, na vzdálenost do 1 km</t>
  </si>
  <si>
    <t>1145803460</t>
  </si>
  <si>
    <t>https://podminky.urs.cz/item/CS_URS_2024_02/997013511</t>
  </si>
  <si>
    <t>997013871</t>
  </si>
  <si>
    <t>Poplatek za uložení stavebního odpadu na recyklační skládce (skládkovné) směsného stavebního a demoličního zatříděného do Katalogu odpadů pod kódem 17 09 04</t>
  </si>
  <si>
    <t>1724922848</t>
  </si>
  <si>
    <t>https://podminky.urs.cz/item/CS_URS_2024_02/997013871</t>
  </si>
  <si>
    <t>DV05</t>
  </si>
  <si>
    <t>Dveře č.05 - výměna vstupních dveří</t>
  </si>
  <si>
    <t>DOOR001</t>
  </si>
  <si>
    <t>DVEŘE DŘEVĚNÉ EXTERIÉROVÉ POLODRÁŽKOVÉ 2KŘ. OTOČNÉ, ASYMETRICKÉ, RÁMOVÉ, PLNÉ 2/3 SPODNÍ ČÁST + PROSKLEN1 Z 1/3 VRCHNÍ ČÁST, DO DŘEVĚNÉ RÁMOVÉ ZÁRUBNĚ, BEZPEČNOSTNÍ TŘÍDA MIN RC3.</t>
  </si>
  <si>
    <t>-1697691538</t>
  </si>
  <si>
    <t xml:space="preserve">Poznámka k položce:_x000d_
DVEŘE DŘEVĚNÉ EXTERIÉROVÉ POLODRÁŽKOVÉ 2KŘ. OTOČNÉ, ASYMETRICKÉ, RÁMOVÉ, PLNÉ 2/3 SPODNÍ ČÁST + PROSKLEN1 Z 1/3 VRCHNÍ ČÁST, DO DŘEVĚNÉ RÁMOVÉ ZÁRUBNĚ, BEZPEČNOSTNÍ TŘÍDA MIN RC3._x000d_
SVĚTLOST-1260X1950MM/P_x000d_
ASYMETRICKÉ-900/360_x000d_
STAVEBNÍ OTVOR-14500X2050MM_x000d_
PROFIL ZÁRUBNĚ 68X68MM, KŘÍDLO ALLWETTER DUB, TL. KŘÍDLA 68MM, ZASKLÍVACÍ LIŠTA S PROFILOVÁ S PŘESAHEM-MASIV DUB, KLAPAČKA-MASIV DUB, POVRCH SILNOVRSTVÁ LAZURA, VČETNĚ OBVODOVÝCH LIŠT._x000d_
</t>
  </si>
  <si>
    <t>MON001</t>
  </si>
  <si>
    <t>Montáž dveří, zapravení, olištování, úprava pro instalaci elektroniky</t>
  </si>
  <si>
    <t>-268820575</t>
  </si>
  <si>
    <t>HZS</t>
  </si>
  <si>
    <t>Hodinové zúčtovací sazby</t>
  </si>
  <si>
    <t>HZS1301</t>
  </si>
  <si>
    <t>Hodinové zúčtovací sazby profesí HSV provádění konstrukcí zedník</t>
  </si>
  <si>
    <t>512</t>
  </si>
  <si>
    <t>2006566412</t>
  </si>
  <si>
    <t>https://podminky.urs.cz/item/CS_URS_2024_02/HZS1301</t>
  </si>
  <si>
    <t>HZS1311</t>
  </si>
  <si>
    <t>Hodinové zúčtovací sazby profesí HSV provádění konstrukcí omítkář</t>
  </si>
  <si>
    <t>-1696900270</t>
  </si>
  <si>
    <t>https://podminky.urs.cz/item/CS_URS_2024_02/HZS1311</t>
  </si>
  <si>
    <t>HZS2112</t>
  </si>
  <si>
    <t>Hodinové zúčtovací sazby profesí PSV provádění stavebních konstrukcí tesař odborný</t>
  </si>
  <si>
    <t>-1451467383</t>
  </si>
  <si>
    <t>https://podminky.urs.cz/item/CS_URS_2024_02/HZS2112</t>
  </si>
  <si>
    <t>1823549300</t>
  </si>
  <si>
    <t>1828103174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</si>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</sst>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2240022" TargetMode="External" /><Relationship Id="rId2" Type="http://schemas.openxmlformats.org/officeDocument/2006/relationships/hyperlink" Target="https://podminky.urs.cz/item/CS_URS_2024_02/742240023" TargetMode="External" /><Relationship Id="rId3" Type="http://schemas.openxmlformats.org/officeDocument/2006/relationships/hyperlink" Target="https://podminky.urs.cz/item/CS_URS_2024_02/742240006" TargetMode="External" /><Relationship Id="rId4" Type="http://schemas.openxmlformats.org/officeDocument/2006/relationships/hyperlink" Target="https://podminky.urs.cz/item/CS_URS_2024_02/742240003" TargetMode="External" /><Relationship Id="rId5" Type="http://schemas.openxmlformats.org/officeDocument/2006/relationships/hyperlink" Target="https://podminky.urs.cz/item/CS_URS_2024_02/742350004" TargetMode="External" /><Relationship Id="rId6" Type="http://schemas.openxmlformats.org/officeDocument/2006/relationships/hyperlink" Target="https://podminky.urs.cz/item/CS_URS_2024_02/742210041" TargetMode="External" /><Relationship Id="rId7" Type="http://schemas.openxmlformats.org/officeDocument/2006/relationships/hyperlink" Target="https://podminky.urs.cz/item/CS_URS_2024_02/741320105" TargetMode="External" /><Relationship Id="rId8" Type="http://schemas.openxmlformats.org/officeDocument/2006/relationships/hyperlink" Target="https://podminky.urs.cz/item/CS_URS_2024_02/742210305" TargetMode="External" /><Relationship Id="rId9" Type="http://schemas.openxmlformats.org/officeDocument/2006/relationships/hyperlink" Target="https://podminky.urs.cz/item/CS_URS_2024_02/742240007" TargetMode="External" /><Relationship Id="rId10" Type="http://schemas.openxmlformats.org/officeDocument/2006/relationships/hyperlink" Target="https://podminky.urs.cz/item/CS_URS_2024_02/742210401" TargetMode="External" /><Relationship Id="rId11" Type="http://schemas.openxmlformats.org/officeDocument/2006/relationships/hyperlink" Target="https://podminky.urs.cz/item/CS_URS_2024_02/742210421" TargetMode="External" /><Relationship Id="rId12" Type="http://schemas.openxmlformats.org/officeDocument/2006/relationships/hyperlink" Target="https://podminky.urs.cz/item/CS_URS_2024_02/742210521" TargetMode="External" /><Relationship Id="rId13" Type="http://schemas.openxmlformats.org/officeDocument/2006/relationships/hyperlink" Target="https://podminky.urs.cz/item/CS_URS_2024_02/742210503" TargetMode="External" /><Relationship Id="rId14" Type="http://schemas.openxmlformats.org/officeDocument/2006/relationships/hyperlink" Target="https://podminky.urs.cz/item/CS_URS_2024_02/742320012" TargetMode="External" /><Relationship Id="rId15" Type="http://schemas.openxmlformats.org/officeDocument/2006/relationships/hyperlink" Target="https://podminky.urs.cz/item/CS_URS_2024_02/742240001" TargetMode="External" /><Relationship Id="rId16" Type="http://schemas.openxmlformats.org/officeDocument/2006/relationships/hyperlink" Target="https://podminky.urs.cz/item/CS_URS_2024_02/742320012" TargetMode="External" /><Relationship Id="rId17" Type="http://schemas.openxmlformats.org/officeDocument/2006/relationships/hyperlink" Target="https://podminky.urs.cz/item/CS_URS_2024_02/742240001" TargetMode="External" /><Relationship Id="rId18" Type="http://schemas.openxmlformats.org/officeDocument/2006/relationships/hyperlink" Target="https://podminky.urs.cz/item/CS_URS_2024_02/742320012" TargetMode="External" /><Relationship Id="rId19" Type="http://schemas.openxmlformats.org/officeDocument/2006/relationships/hyperlink" Target="https://podminky.urs.cz/item/CS_URS_2024_02/742240001" TargetMode="External" /><Relationship Id="rId20" Type="http://schemas.openxmlformats.org/officeDocument/2006/relationships/hyperlink" Target="https://podminky.urs.cz/item/CS_URS_2024_02/742320012" TargetMode="External" /><Relationship Id="rId21" Type="http://schemas.openxmlformats.org/officeDocument/2006/relationships/hyperlink" Target="https://podminky.urs.cz/item/CS_URS_2024_02/742240001" TargetMode="External" /><Relationship Id="rId22" Type="http://schemas.openxmlformats.org/officeDocument/2006/relationships/hyperlink" Target="https://podminky.urs.cz/item/CS_URS_2024_02/742320012" TargetMode="External" /><Relationship Id="rId23" Type="http://schemas.openxmlformats.org/officeDocument/2006/relationships/hyperlink" Target="https://podminky.urs.cz/item/CS_URS_2024_02/767649198" TargetMode="External" /><Relationship Id="rId24" Type="http://schemas.openxmlformats.org/officeDocument/2006/relationships/hyperlink" Target="https://podminky.urs.cz/item/CS_URS_2024_02/742240001" TargetMode="External" /><Relationship Id="rId25" Type="http://schemas.openxmlformats.org/officeDocument/2006/relationships/hyperlink" Target="https://podminky.urs.cz/item/CS_URS_2024_02/742320012" TargetMode="External" /><Relationship Id="rId26" Type="http://schemas.openxmlformats.org/officeDocument/2006/relationships/hyperlink" Target="https://podminky.urs.cz/item/CS_URS_2024_02/742240001" TargetMode="External" /><Relationship Id="rId27" Type="http://schemas.openxmlformats.org/officeDocument/2006/relationships/hyperlink" Target="https://podminky.urs.cz/item/CS_URS_2024_02/742320012" TargetMode="External" /><Relationship Id="rId28" Type="http://schemas.openxmlformats.org/officeDocument/2006/relationships/hyperlink" Target="https://podminky.urs.cz/item/CS_URS_2024_02/742240001" TargetMode="External" /><Relationship Id="rId29" Type="http://schemas.openxmlformats.org/officeDocument/2006/relationships/hyperlink" Target="https://podminky.urs.cz/item/CS_URS_2024_02/998742202" TargetMode="External" /><Relationship Id="rId30" Type="http://schemas.openxmlformats.org/officeDocument/2006/relationships/hyperlink" Target="https://podminky.urs.cz/item/CS_URS_2024_02/742121001" TargetMode="External" /><Relationship Id="rId31" Type="http://schemas.openxmlformats.org/officeDocument/2006/relationships/hyperlink" Target="https://podminky.urs.cz/item/CS_URS_2024_02/742121001" TargetMode="External" /><Relationship Id="rId32" Type="http://schemas.openxmlformats.org/officeDocument/2006/relationships/hyperlink" Target="https://podminky.urs.cz/item/CS_URS_2024_02/742121001" TargetMode="External" /><Relationship Id="rId33" Type="http://schemas.openxmlformats.org/officeDocument/2006/relationships/hyperlink" Target="https://podminky.urs.cz/item/CS_URS_2024_02/742124003" TargetMode="External" /><Relationship Id="rId34" Type="http://schemas.openxmlformats.org/officeDocument/2006/relationships/hyperlink" Target="https://podminky.urs.cz/item/CS_URS_2024_02/741122122" TargetMode="External" /><Relationship Id="rId35" Type="http://schemas.openxmlformats.org/officeDocument/2006/relationships/hyperlink" Target="https://podminky.urs.cz/item/CS_URS_2024_02/742110002" TargetMode="External" /><Relationship Id="rId36" Type="http://schemas.openxmlformats.org/officeDocument/2006/relationships/hyperlink" Target="https://podminky.urs.cz/item/CS_URS_2024_02/977332112" TargetMode="External" /><Relationship Id="rId37" Type="http://schemas.openxmlformats.org/officeDocument/2006/relationships/hyperlink" Target="https://podminky.urs.cz/item/CS_URS_2024_02/971024481" TargetMode="External" /><Relationship Id="rId38" Type="http://schemas.openxmlformats.org/officeDocument/2006/relationships/hyperlink" Target="https://podminky.urs.cz/item/CS_URS_2024_02/742110041" TargetMode="External" /><Relationship Id="rId39" Type="http://schemas.openxmlformats.org/officeDocument/2006/relationships/hyperlink" Target="https://podminky.urs.cz/item/CS_URS_2024_02/HZS1302" TargetMode="External" /><Relationship Id="rId40" Type="http://schemas.openxmlformats.org/officeDocument/2006/relationships/hyperlink" Target="https://podminky.urs.cz/item/CS_URS_2024_02/HZS1312" TargetMode="External" /><Relationship Id="rId41" Type="http://schemas.openxmlformats.org/officeDocument/2006/relationships/hyperlink" Target="https://podminky.urs.cz/item/CS_URS_2024_02/HZS2132" TargetMode="External" /><Relationship Id="rId42" Type="http://schemas.openxmlformats.org/officeDocument/2006/relationships/hyperlink" Target="https://podminky.urs.cz/item/CS_URS_2024_02/HZS2172" TargetMode="External" /><Relationship Id="rId43" Type="http://schemas.openxmlformats.org/officeDocument/2006/relationships/hyperlink" Target="https://podminky.urs.cz/item/CS_URS_2024_02/HZS2232" TargetMode="External" /><Relationship Id="rId44" Type="http://schemas.openxmlformats.org/officeDocument/2006/relationships/hyperlink" Target="https://podminky.urs.cz/item/CS_URS_2024_02/HZS2492" TargetMode="External" /><Relationship Id="rId45" Type="http://schemas.openxmlformats.org/officeDocument/2006/relationships/hyperlink" Target="https://podminky.urs.cz/item/CS_URS_2024_02/HZS2491" TargetMode="External" /><Relationship Id="rId46" Type="http://schemas.openxmlformats.org/officeDocument/2006/relationships/hyperlink" Target="https://podminky.urs.cz/item/CS_URS_2024_02/HZS3222" TargetMode="External" /><Relationship Id="rId47" Type="http://schemas.openxmlformats.org/officeDocument/2006/relationships/hyperlink" Target="https://podminky.urs.cz/item/CS_URS_2024_02/HZS4212" TargetMode="External" /><Relationship Id="rId48" Type="http://schemas.openxmlformats.org/officeDocument/2006/relationships/hyperlink" Target="https://podminky.urs.cz/item/CS_URS_2024_02/HZS4232" TargetMode="External" /><Relationship Id="rId49" Type="http://schemas.openxmlformats.org/officeDocument/2006/relationships/hyperlink" Target="https://podminky.urs.cz/item/CS_URS_2024_02/612125100" TargetMode="External" /><Relationship Id="rId50" Type="http://schemas.openxmlformats.org/officeDocument/2006/relationships/hyperlink" Target="https://podminky.urs.cz/item/CS_URS_2024_02/612315101" TargetMode="External" /><Relationship Id="rId51" Type="http://schemas.openxmlformats.org/officeDocument/2006/relationships/hyperlink" Target="https://podminky.urs.cz/item/CS_URS_2024_02/783813101" TargetMode="External" /><Relationship Id="rId52" Type="http://schemas.openxmlformats.org/officeDocument/2006/relationships/hyperlink" Target="https://podminky.urs.cz/item/CS_URS_2024_02/783827161" TargetMode="External" /><Relationship Id="rId53" Type="http://schemas.openxmlformats.org/officeDocument/2006/relationships/hyperlink" Target="https://podminky.urs.cz/item/CS_URS_2024_02/742190005" TargetMode="External" /><Relationship Id="rId54" Type="http://schemas.openxmlformats.org/officeDocument/2006/relationships/hyperlink" Target="https://podminky.urs.cz/item/CS_URS_2024_02/045002000" TargetMode="External" /><Relationship Id="rId55" Type="http://schemas.openxmlformats.org/officeDocument/2006/relationships/hyperlink" Target="https://podminky.urs.cz/item/CS_URS_2024_02/065002000" TargetMode="External" /><Relationship Id="rId56" Type="http://schemas.openxmlformats.org/officeDocument/2006/relationships/hyperlink" Target="https://podminky.urs.cz/item/CS_URS_2024_02/081002000" TargetMode="External" /><Relationship Id="rId5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42953121" TargetMode="External" /><Relationship Id="rId2" Type="http://schemas.openxmlformats.org/officeDocument/2006/relationships/hyperlink" Target="https://podminky.urs.cz/item/CS_URS_2024_02/968062456" TargetMode="External" /><Relationship Id="rId3" Type="http://schemas.openxmlformats.org/officeDocument/2006/relationships/hyperlink" Target="https://podminky.urs.cz/item/CS_URS_2024_02/997013111" TargetMode="External" /><Relationship Id="rId4" Type="http://schemas.openxmlformats.org/officeDocument/2006/relationships/hyperlink" Target="https://podminky.urs.cz/item/CS_URS_2024_02/997013511" TargetMode="External" /><Relationship Id="rId5" Type="http://schemas.openxmlformats.org/officeDocument/2006/relationships/hyperlink" Target="https://podminky.urs.cz/item/CS_URS_2024_02/997013871" TargetMode="External" /><Relationship Id="rId6" Type="http://schemas.openxmlformats.org/officeDocument/2006/relationships/hyperlink" Target="https://podminky.urs.cz/item/CS_URS_2024_02/HZS1301" TargetMode="External" /><Relationship Id="rId7" Type="http://schemas.openxmlformats.org/officeDocument/2006/relationships/hyperlink" Target="https://podminky.urs.cz/item/CS_URS_2024_02/HZS1311" TargetMode="External" /><Relationship Id="rId8" Type="http://schemas.openxmlformats.org/officeDocument/2006/relationships/hyperlink" Target="https://podminky.urs.cz/item/CS_URS_2024_02/HZS2112" TargetMode="External" /><Relationship Id="rId9" Type="http://schemas.openxmlformats.org/officeDocument/2006/relationships/hyperlink" Target="https://podminky.urs.cz/item/CS_URS_2024_02/HZS2132" TargetMode="External" /><Relationship Id="rId10" Type="http://schemas.openxmlformats.org/officeDocument/2006/relationships/hyperlink" Target="https://podminky.urs.cz/item/CS_URS_2024_02/HZS2491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33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2412171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Muzeum Cheb2024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17. 12. 2024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30</v>
      </c>
      <c r="AJ49" s="39"/>
      <c r="AK49" s="39"/>
      <c r="AL49" s="39"/>
      <c r="AM49" s="72" t="str">
        <f>IF(E17="","",E17)</f>
        <v>ICS - systémy s.ro.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28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35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24.75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'2311301-1 - Muzeum Cheb -...'!J30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'2311301-1 - Muzeum Cheb -...'!P93</f>
        <v>0</v>
      </c>
      <c r="AV55" s="119">
        <f>'2311301-1 - Muzeum Cheb -...'!J33</f>
        <v>0</v>
      </c>
      <c r="AW55" s="119">
        <f>'2311301-1 - Muzeum Cheb -...'!J34</f>
        <v>0</v>
      </c>
      <c r="AX55" s="119">
        <f>'2311301-1 - Muzeum Cheb -...'!J35</f>
        <v>0</v>
      </c>
      <c r="AY55" s="119">
        <f>'2311301-1 - Muzeum Cheb -...'!J36</f>
        <v>0</v>
      </c>
      <c r="AZ55" s="119">
        <f>'2311301-1 - Muzeum Cheb -...'!F33</f>
        <v>0</v>
      </c>
      <c r="BA55" s="119">
        <f>'2311301-1 - Muzeum Cheb -...'!F34</f>
        <v>0</v>
      </c>
      <c r="BB55" s="119">
        <f>'2311301-1 - Muzeum Cheb -...'!F35</f>
        <v>0</v>
      </c>
      <c r="BC55" s="119">
        <f>'2311301-1 - Muzeum Cheb -...'!F36</f>
        <v>0</v>
      </c>
      <c r="BD55" s="121">
        <f>'2311301-1 - Muzeum Cheb -...'!F37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82</v>
      </c>
    </row>
    <row r="56" s="7" customFormat="1" ht="24.75" customHeight="1">
      <c r="A56" s="110" t="s">
        <v>76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'2311301-2 - Muzeum Cheb -...'!J30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23">
        <v>0</v>
      </c>
      <c r="AT56" s="124">
        <f>ROUND(SUM(AV56:AW56),2)</f>
        <v>0</v>
      </c>
      <c r="AU56" s="125">
        <f>'2311301-2 - Muzeum Cheb -...'!P85</f>
        <v>0</v>
      </c>
      <c r="AV56" s="124">
        <f>'2311301-2 - Muzeum Cheb -...'!J33</f>
        <v>0</v>
      </c>
      <c r="AW56" s="124">
        <f>'2311301-2 - Muzeum Cheb -...'!J34</f>
        <v>0</v>
      </c>
      <c r="AX56" s="124">
        <f>'2311301-2 - Muzeum Cheb -...'!J35</f>
        <v>0</v>
      </c>
      <c r="AY56" s="124">
        <f>'2311301-2 - Muzeum Cheb -...'!J36</f>
        <v>0</v>
      </c>
      <c r="AZ56" s="124">
        <f>'2311301-2 - Muzeum Cheb -...'!F33</f>
        <v>0</v>
      </c>
      <c r="BA56" s="124">
        <f>'2311301-2 - Muzeum Cheb -...'!F34</f>
        <v>0</v>
      </c>
      <c r="BB56" s="124">
        <f>'2311301-2 - Muzeum Cheb -...'!F35</f>
        <v>0</v>
      </c>
      <c r="BC56" s="124">
        <f>'2311301-2 - Muzeum Cheb -...'!F36</f>
        <v>0</v>
      </c>
      <c r="BD56" s="126">
        <f>'2311301-2 - Muzeum Cheb -...'!F37</f>
        <v>0</v>
      </c>
      <c r="BE56" s="7"/>
      <c r="BT56" s="122" t="s">
        <v>80</v>
      </c>
      <c r="BV56" s="122" t="s">
        <v>74</v>
      </c>
      <c r="BW56" s="122" t="s">
        <v>85</v>
      </c>
      <c r="BX56" s="122" t="s">
        <v>5</v>
      </c>
      <c r="CL56" s="122" t="s">
        <v>19</v>
      </c>
      <c r="CM56" s="122" t="s">
        <v>82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154LfPKcUjWfG8BoWuGAn5tx7hTXyLWEB9QQUOkuxFWFHk/4Fp4mFum2xqYmQ42lkbeVTl8iwXUpEbwMXRBgLg==" hashValue="qYXExglXNKQUUw97jm6c+dyKA/VG3byqjO7ioWaohcjZMsbPx9uD1WjzUK5e5fi5A2NR0P4owKHyTj/qZ7YEMA==" algorithmName="SHA-512" password="C908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2311301-1 - Muzeum Cheb -...'!C2" display="/"/>
    <hyperlink ref="A56" location="'2311301-2 - Muzeum Cheb -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Muzeum Cheb2024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88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17. 12. 2024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27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28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27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30</v>
      </c>
      <c r="E20" s="37"/>
      <c r="F20" s="37"/>
      <c r="G20" s="37"/>
      <c r="H20" s="37"/>
      <c r="I20" s="131" t="s">
        <v>26</v>
      </c>
      <c r="J20" s="135" t="s">
        <v>31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27</v>
      </c>
      <c r="J21" s="135" t="s">
        <v>33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27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ROUND(J93,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ROUND((SUM(BE93:BE327)),  2)</f>
        <v>0</v>
      </c>
      <c r="G33" s="37"/>
      <c r="H33" s="37"/>
      <c r="I33" s="147">
        <v>0.20999999999999999</v>
      </c>
      <c r="J33" s="146">
        <f>ROUND(((SUM(BE93:BE327))*I33),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ROUND((SUM(BF93:BF327)),  2)</f>
        <v>0</v>
      </c>
      <c r="G34" s="37"/>
      <c r="H34" s="37"/>
      <c r="I34" s="147">
        <v>0.12</v>
      </c>
      <c r="J34" s="146">
        <f>ROUND(((SUM(BF93:BF327))*I34),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ROUND((SUM(BG93:BG327)),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ROUND((SUM(BH93:BH327)),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ROUND((SUM(BI93:BI327)),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Muzeum Cheb2024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2311301-1 - Muzeum Cheb - systém nouzového otevírání dveří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17. 12. 2024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30</v>
      </c>
      <c r="J54" s="35" t="str">
        <f>E21</f>
        <v>ICS - systémy s.ro.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28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J93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s="9" customFormat="1" ht="24.96" customHeight="1">
      <c r="A60" s="9"/>
      <c r="B60" s="164"/>
      <c r="C60" s="165"/>
      <c r="D60" s="166" t="s">
        <v>93</v>
      </c>
      <c r="E60" s="167"/>
      <c r="F60" s="167"/>
      <c r="G60" s="167"/>
      <c r="H60" s="167"/>
      <c r="I60" s="167"/>
      <c r="J60" s="168">
        <f>J94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94</v>
      </c>
      <c r="E61" s="173"/>
      <c r="F61" s="173"/>
      <c r="G61" s="173"/>
      <c r="H61" s="173"/>
      <c r="I61" s="173"/>
      <c r="J61" s="174">
        <f>J95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0"/>
      <c r="C62" s="171"/>
      <c r="D62" s="172" t="s">
        <v>95</v>
      </c>
      <c r="E62" s="173"/>
      <c r="F62" s="173"/>
      <c r="G62" s="173"/>
      <c r="H62" s="173"/>
      <c r="I62" s="173"/>
      <c r="J62" s="174">
        <f>J96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0"/>
      <c r="C63" s="171"/>
      <c r="D63" s="172" t="s">
        <v>96</v>
      </c>
      <c r="E63" s="173"/>
      <c r="F63" s="173"/>
      <c r="G63" s="173"/>
      <c r="H63" s="173"/>
      <c r="I63" s="173"/>
      <c r="J63" s="174">
        <f>J134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0"/>
      <c r="C64" s="171"/>
      <c r="D64" s="172" t="s">
        <v>97</v>
      </c>
      <c r="E64" s="173"/>
      <c r="F64" s="173"/>
      <c r="G64" s="173"/>
      <c r="H64" s="173"/>
      <c r="I64" s="173"/>
      <c r="J64" s="174">
        <f>J150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0"/>
      <c r="C65" s="171"/>
      <c r="D65" s="172" t="s">
        <v>98</v>
      </c>
      <c r="E65" s="173"/>
      <c r="F65" s="173"/>
      <c r="G65" s="173"/>
      <c r="H65" s="173"/>
      <c r="I65" s="173"/>
      <c r="J65" s="174">
        <f>J166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0"/>
      <c r="C66" s="171"/>
      <c r="D66" s="172" t="s">
        <v>99</v>
      </c>
      <c r="E66" s="173"/>
      <c r="F66" s="173"/>
      <c r="G66" s="173"/>
      <c r="H66" s="173"/>
      <c r="I66" s="173"/>
      <c r="J66" s="174">
        <f>J182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0"/>
      <c r="C67" s="171"/>
      <c r="D67" s="172" t="s">
        <v>100</v>
      </c>
      <c r="E67" s="173"/>
      <c r="F67" s="173"/>
      <c r="G67" s="173"/>
      <c r="H67" s="173"/>
      <c r="I67" s="173"/>
      <c r="J67" s="174">
        <f>J199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70"/>
      <c r="C68" s="171"/>
      <c r="D68" s="172" t="s">
        <v>101</v>
      </c>
      <c r="E68" s="173"/>
      <c r="F68" s="173"/>
      <c r="G68" s="173"/>
      <c r="H68" s="173"/>
      <c r="I68" s="173"/>
      <c r="J68" s="174">
        <f>J221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70"/>
      <c r="C69" s="171"/>
      <c r="D69" s="172" t="s">
        <v>102</v>
      </c>
      <c r="E69" s="173"/>
      <c r="F69" s="173"/>
      <c r="G69" s="173"/>
      <c r="H69" s="173"/>
      <c r="I69" s="173"/>
      <c r="J69" s="174">
        <f>J226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70"/>
      <c r="C70" s="171"/>
      <c r="D70" s="172" t="s">
        <v>103</v>
      </c>
      <c r="E70" s="173"/>
      <c r="F70" s="173"/>
      <c r="G70" s="173"/>
      <c r="H70" s="173"/>
      <c r="I70" s="173"/>
      <c r="J70" s="174">
        <f>J231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0"/>
      <c r="C71" s="171"/>
      <c r="D71" s="172" t="s">
        <v>104</v>
      </c>
      <c r="E71" s="173"/>
      <c r="F71" s="173"/>
      <c r="G71" s="173"/>
      <c r="H71" s="173"/>
      <c r="I71" s="173"/>
      <c r="J71" s="174">
        <f>J236</f>
        <v>0</v>
      </c>
      <c r="K71" s="171"/>
      <c r="L71" s="17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0"/>
      <c r="C72" s="171"/>
      <c r="D72" s="172" t="s">
        <v>105</v>
      </c>
      <c r="E72" s="173"/>
      <c r="F72" s="173"/>
      <c r="G72" s="173"/>
      <c r="H72" s="173"/>
      <c r="I72" s="173"/>
      <c r="J72" s="174">
        <f>J249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70"/>
      <c r="C73" s="171"/>
      <c r="D73" s="172" t="s">
        <v>106</v>
      </c>
      <c r="E73" s="173"/>
      <c r="F73" s="173"/>
      <c r="G73" s="173"/>
      <c r="H73" s="173"/>
      <c r="I73" s="173"/>
      <c r="J73" s="174">
        <f>J263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="2" customFormat="1" ht="6.96" customHeight="1">
      <c r="A79" s="37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24.96" customHeight="1">
      <c r="A80" s="37"/>
      <c r="B80" s="38"/>
      <c r="C80" s="22" t="s">
        <v>107</v>
      </c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16</v>
      </c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6.5" customHeight="1">
      <c r="A83" s="37"/>
      <c r="B83" s="38"/>
      <c r="C83" s="39"/>
      <c r="D83" s="39"/>
      <c r="E83" s="159" t="str">
        <f>E7</f>
        <v>Muzeum Cheb2024</v>
      </c>
      <c r="F83" s="31"/>
      <c r="G83" s="31"/>
      <c r="H83" s="31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87</v>
      </c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68" t="str">
        <f>E9</f>
        <v>2311301-1 - Muzeum Cheb - systém nouzového otevírání dveří</v>
      </c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21</v>
      </c>
      <c r="D87" s="39"/>
      <c r="E87" s="39"/>
      <c r="F87" s="26" t="str">
        <f>F12</f>
        <v xml:space="preserve"> </v>
      </c>
      <c r="G87" s="39"/>
      <c r="H87" s="39"/>
      <c r="I87" s="31" t="s">
        <v>23</v>
      </c>
      <c r="J87" s="71" t="str">
        <f>IF(J12="","",J12)</f>
        <v>17. 12. 2024</v>
      </c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25</v>
      </c>
      <c r="D89" s="39"/>
      <c r="E89" s="39"/>
      <c r="F89" s="26" t="str">
        <f>E15</f>
        <v xml:space="preserve"> </v>
      </c>
      <c r="G89" s="39"/>
      <c r="H89" s="39"/>
      <c r="I89" s="31" t="s">
        <v>30</v>
      </c>
      <c r="J89" s="35" t="str">
        <f>E21</f>
        <v>ICS - systémy s.ro.</v>
      </c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IF(E18="","",E18)</f>
        <v>Vyplň údaj</v>
      </c>
      <c r="G90" s="39"/>
      <c r="H90" s="39"/>
      <c r="I90" s="31" t="s">
        <v>35</v>
      </c>
      <c r="J90" s="35" t="str">
        <f>E24</f>
        <v xml:space="preserve"> </v>
      </c>
      <c r="K90" s="39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3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11" customFormat="1" ht="29.28" customHeight="1">
      <c r="A92" s="176"/>
      <c r="B92" s="177"/>
      <c r="C92" s="178" t="s">
        <v>108</v>
      </c>
      <c r="D92" s="179" t="s">
        <v>57</v>
      </c>
      <c r="E92" s="179" t="s">
        <v>53</v>
      </c>
      <c r="F92" s="179" t="s">
        <v>54</v>
      </c>
      <c r="G92" s="179" t="s">
        <v>109</v>
      </c>
      <c r="H92" s="179" t="s">
        <v>110</v>
      </c>
      <c r="I92" s="179" t="s">
        <v>111</v>
      </c>
      <c r="J92" s="179" t="s">
        <v>91</v>
      </c>
      <c r="K92" s="180" t="s">
        <v>112</v>
      </c>
      <c r="L92" s="181"/>
      <c r="M92" s="91" t="s">
        <v>19</v>
      </c>
      <c r="N92" s="92" t="s">
        <v>42</v>
      </c>
      <c r="O92" s="92" t="s">
        <v>113</v>
      </c>
      <c r="P92" s="92" t="s">
        <v>114</v>
      </c>
      <c r="Q92" s="92" t="s">
        <v>115</v>
      </c>
      <c r="R92" s="92" t="s">
        <v>116</v>
      </c>
      <c r="S92" s="92" t="s">
        <v>117</v>
      </c>
      <c r="T92" s="93" t="s">
        <v>118</v>
      </c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</row>
    <row r="93" s="2" customFormat="1" ht="22.8" customHeight="1">
      <c r="A93" s="37"/>
      <c r="B93" s="38"/>
      <c r="C93" s="98" t="s">
        <v>119</v>
      </c>
      <c r="D93" s="39"/>
      <c r="E93" s="39"/>
      <c r="F93" s="39"/>
      <c r="G93" s="39"/>
      <c r="H93" s="39"/>
      <c r="I93" s="39"/>
      <c r="J93" s="182">
        <f>BK93</f>
        <v>0</v>
      </c>
      <c r="K93" s="39"/>
      <c r="L93" s="43"/>
      <c r="M93" s="94"/>
      <c r="N93" s="183"/>
      <c r="O93" s="95"/>
      <c r="P93" s="184">
        <f>P94</f>
        <v>0</v>
      </c>
      <c r="Q93" s="95"/>
      <c r="R93" s="184">
        <f>R94</f>
        <v>1.63713</v>
      </c>
      <c r="S93" s="95"/>
      <c r="T93" s="185">
        <f>T94</f>
        <v>6.9530000000000003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71</v>
      </c>
      <c r="AU93" s="16" t="s">
        <v>92</v>
      </c>
      <c r="BK93" s="186">
        <f>BK94</f>
        <v>0</v>
      </c>
    </row>
    <row r="94" s="12" customFormat="1" ht="25.92" customHeight="1">
      <c r="A94" s="12"/>
      <c r="B94" s="187"/>
      <c r="C94" s="188"/>
      <c r="D94" s="189" t="s">
        <v>71</v>
      </c>
      <c r="E94" s="190" t="s">
        <v>120</v>
      </c>
      <c r="F94" s="190" t="s">
        <v>121</v>
      </c>
      <c r="G94" s="188"/>
      <c r="H94" s="188"/>
      <c r="I94" s="191"/>
      <c r="J94" s="192">
        <f>BK94</f>
        <v>0</v>
      </c>
      <c r="K94" s="188"/>
      <c r="L94" s="193"/>
      <c r="M94" s="194"/>
      <c r="N94" s="195"/>
      <c r="O94" s="195"/>
      <c r="P94" s="196">
        <f>P95</f>
        <v>0</v>
      </c>
      <c r="Q94" s="195"/>
      <c r="R94" s="196">
        <f>R95</f>
        <v>1.63713</v>
      </c>
      <c r="S94" s="195"/>
      <c r="T94" s="197">
        <f>T95</f>
        <v>6.9530000000000003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8" t="s">
        <v>82</v>
      </c>
      <c r="AT94" s="199" t="s">
        <v>71</v>
      </c>
      <c r="AU94" s="199" t="s">
        <v>72</v>
      </c>
      <c r="AY94" s="198" t="s">
        <v>122</v>
      </c>
      <c r="BK94" s="200">
        <f>BK95</f>
        <v>0</v>
      </c>
    </row>
    <row r="95" s="12" customFormat="1" ht="22.8" customHeight="1">
      <c r="A95" s="12"/>
      <c r="B95" s="187"/>
      <c r="C95" s="188"/>
      <c r="D95" s="189" t="s">
        <v>71</v>
      </c>
      <c r="E95" s="201" t="s">
        <v>123</v>
      </c>
      <c r="F95" s="201" t="s">
        <v>124</v>
      </c>
      <c r="G95" s="188"/>
      <c r="H95" s="188"/>
      <c r="I95" s="191"/>
      <c r="J95" s="202">
        <f>BK95</f>
        <v>0</v>
      </c>
      <c r="K95" s="188"/>
      <c r="L95" s="193"/>
      <c r="M95" s="194"/>
      <c r="N95" s="195"/>
      <c r="O95" s="195"/>
      <c r="P95" s="196">
        <f>P96+P134+P150+P166+P182+P199+P221+P226+P231+P236+P249+P263</f>
        <v>0</v>
      </c>
      <c r="Q95" s="195"/>
      <c r="R95" s="196">
        <f>R96+R134+R150+R166+R182+R199+R221+R226+R231+R236+R249+R263</f>
        <v>1.63713</v>
      </c>
      <c r="S95" s="195"/>
      <c r="T95" s="197">
        <f>T96+T134+T150+T166+T182+T199+T221+T226+T231+T236+T249+T263</f>
        <v>6.9530000000000003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8" t="s">
        <v>82</v>
      </c>
      <c r="AT95" s="199" t="s">
        <v>71</v>
      </c>
      <c r="AU95" s="199" t="s">
        <v>80</v>
      </c>
      <c r="AY95" s="198" t="s">
        <v>122</v>
      </c>
      <c r="BK95" s="200">
        <f>BK96+BK134+BK150+BK166+BK182+BK199+BK221+BK226+BK231+BK236+BK249+BK263</f>
        <v>0</v>
      </c>
    </row>
    <row r="96" s="12" customFormat="1" ht="20.88" customHeight="1">
      <c r="A96" s="12"/>
      <c r="B96" s="187"/>
      <c r="C96" s="188"/>
      <c r="D96" s="189" t="s">
        <v>71</v>
      </c>
      <c r="E96" s="201" t="s">
        <v>125</v>
      </c>
      <c r="F96" s="201" t="s">
        <v>126</v>
      </c>
      <c r="G96" s="188"/>
      <c r="H96" s="188"/>
      <c r="I96" s="191"/>
      <c r="J96" s="202">
        <f>BK96</f>
        <v>0</v>
      </c>
      <c r="K96" s="188"/>
      <c r="L96" s="193"/>
      <c r="M96" s="194"/>
      <c r="N96" s="195"/>
      <c r="O96" s="195"/>
      <c r="P96" s="196">
        <f>SUM(P97:P133)</f>
        <v>0</v>
      </c>
      <c r="Q96" s="195"/>
      <c r="R96" s="196">
        <f>SUM(R97:R133)</f>
        <v>0.039009999999999996</v>
      </c>
      <c r="S96" s="195"/>
      <c r="T96" s="197">
        <f>SUM(T97:T133)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8" t="s">
        <v>82</v>
      </c>
      <c r="AT96" s="199" t="s">
        <v>71</v>
      </c>
      <c r="AU96" s="199" t="s">
        <v>82</v>
      </c>
      <c r="AY96" s="198" t="s">
        <v>122</v>
      </c>
      <c r="BK96" s="200">
        <f>SUM(BK97:BK133)</f>
        <v>0</v>
      </c>
    </row>
    <row r="97" s="2" customFormat="1" ht="16.5" customHeight="1">
      <c r="A97" s="37"/>
      <c r="B97" s="38"/>
      <c r="C97" s="203" t="s">
        <v>80</v>
      </c>
      <c r="D97" s="203" t="s">
        <v>127</v>
      </c>
      <c r="E97" s="204" t="s">
        <v>128</v>
      </c>
      <c r="F97" s="205" t="s">
        <v>129</v>
      </c>
      <c r="G97" s="206" t="s">
        <v>130</v>
      </c>
      <c r="H97" s="207">
        <v>1</v>
      </c>
      <c r="I97" s="208"/>
      <c r="J97" s="209">
        <f>ROUND(I97*H97,2)</f>
        <v>0</v>
      </c>
      <c r="K97" s="205" t="s">
        <v>131</v>
      </c>
      <c r="L97" s="43"/>
      <c r="M97" s="210" t="s">
        <v>19</v>
      </c>
      <c r="N97" s="211" t="s">
        <v>43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132</v>
      </c>
      <c r="AT97" s="214" t="s">
        <v>127</v>
      </c>
      <c r="AU97" s="214" t="s">
        <v>133</v>
      </c>
      <c r="AY97" s="16" t="s">
        <v>122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80</v>
      </c>
      <c r="BK97" s="215">
        <f>ROUND(I97*H97,2)</f>
        <v>0</v>
      </c>
      <c r="BL97" s="16" t="s">
        <v>132</v>
      </c>
      <c r="BM97" s="214" t="s">
        <v>134</v>
      </c>
    </row>
    <row r="98" s="2" customFormat="1">
      <c r="A98" s="37"/>
      <c r="B98" s="38"/>
      <c r="C98" s="39"/>
      <c r="D98" s="216" t="s">
        <v>135</v>
      </c>
      <c r="E98" s="39"/>
      <c r="F98" s="217" t="s">
        <v>136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135</v>
      </c>
      <c r="AU98" s="16" t="s">
        <v>133</v>
      </c>
    </row>
    <row r="99" s="2" customFormat="1" ht="16.5" customHeight="1">
      <c r="A99" s="37"/>
      <c r="B99" s="38"/>
      <c r="C99" s="221" t="s">
        <v>82</v>
      </c>
      <c r="D99" s="221" t="s">
        <v>137</v>
      </c>
      <c r="E99" s="222" t="s">
        <v>138</v>
      </c>
      <c r="F99" s="223" t="s">
        <v>139</v>
      </c>
      <c r="G99" s="224" t="s">
        <v>130</v>
      </c>
      <c r="H99" s="225">
        <v>1</v>
      </c>
      <c r="I99" s="226"/>
      <c r="J99" s="227">
        <f>ROUND(I99*H99,2)</f>
        <v>0</v>
      </c>
      <c r="K99" s="223" t="s">
        <v>140</v>
      </c>
      <c r="L99" s="228"/>
      <c r="M99" s="229" t="s">
        <v>19</v>
      </c>
      <c r="N99" s="230" t="s">
        <v>43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141</v>
      </c>
      <c r="AT99" s="214" t="s">
        <v>137</v>
      </c>
      <c r="AU99" s="214" t="s">
        <v>133</v>
      </c>
      <c r="AY99" s="16" t="s">
        <v>122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80</v>
      </c>
      <c r="BK99" s="215">
        <f>ROUND(I99*H99,2)</f>
        <v>0</v>
      </c>
      <c r="BL99" s="16" t="s">
        <v>132</v>
      </c>
      <c r="BM99" s="214" t="s">
        <v>142</v>
      </c>
    </row>
    <row r="100" s="2" customFormat="1" ht="16.5" customHeight="1">
      <c r="A100" s="37"/>
      <c r="B100" s="38"/>
      <c r="C100" s="203" t="s">
        <v>133</v>
      </c>
      <c r="D100" s="203" t="s">
        <v>127</v>
      </c>
      <c r="E100" s="204" t="s">
        <v>143</v>
      </c>
      <c r="F100" s="205" t="s">
        <v>144</v>
      </c>
      <c r="G100" s="206" t="s">
        <v>130</v>
      </c>
      <c r="H100" s="207">
        <v>1</v>
      </c>
      <c r="I100" s="208"/>
      <c r="J100" s="209">
        <f>ROUND(I100*H100,2)</f>
        <v>0</v>
      </c>
      <c r="K100" s="205" t="s">
        <v>131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132</v>
      </c>
      <c r="AT100" s="214" t="s">
        <v>127</v>
      </c>
      <c r="AU100" s="214" t="s">
        <v>133</v>
      </c>
      <c r="AY100" s="16" t="s">
        <v>122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132</v>
      </c>
      <c r="BM100" s="214" t="s">
        <v>145</v>
      </c>
    </row>
    <row r="101" s="2" customFormat="1">
      <c r="A101" s="37"/>
      <c r="B101" s="38"/>
      <c r="C101" s="39"/>
      <c r="D101" s="216" t="s">
        <v>135</v>
      </c>
      <c r="E101" s="39"/>
      <c r="F101" s="217" t="s">
        <v>146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135</v>
      </c>
      <c r="AU101" s="16" t="s">
        <v>133</v>
      </c>
    </row>
    <row r="102" s="2" customFormat="1" ht="16.5" customHeight="1">
      <c r="A102" s="37"/>
      <c r="B102" s="38"/>
      <c r="C102" s="221" t="s">
        <v>147</v>
      </c>
      <c r="D102" s="221" t="s">
        <v>137</v>
      </c>
      <c r="E102" s="222" t="s">
        <v>148</v>
      </c>
      <c r="F102" s="223" t="s">
        <v>149</v>
      </c>
      <c r="G102" s="224" t="s">
        <v>130</v>
      </c>
      <c r="H102" s="225">
        <v>1</v>
      </c>
      <c r="I102" s="226"/>
      <c r="J102" s="227">
        <f>ROUND(I102*H102,2)</f>
        <v>0</v>
      </c>
      <c r="K102" s="223" t="s">
        <v>140</v>
      </c>
      <c r="L102" s="228"/>
      <c r="M102" s="229" t="s">
        <v>19</v>
      </c>
      <c r="N102" s="230" t="s">
        <v>43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141</v>
      </c>
      <c r="AT102" s="214" t="s">
        <v>137</v>
      </c>
      <c r="AU102" s="214" t="s">
        <v>133</v>
      </c>
      <c r="AY102" s="16" t="s">
        <v>122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132</v>
      </c>
      <c r="BM102" s="214" t="s">
        <v>150</v>
      </c>
    </row>
    <row r="103" s="2" customFormat="1">
      <c r="A103" s="37"/>
      <c r="B103" s="38"/>
      <c r="C103" s="39"/>
      <c r="D103" s="231" t="s">
        <v>151</v>
      </c>
      <c r="E103" s="39"/>
      <c r="F103" s="232" t="s">
        <v>152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151</v>
      </c>
      <c r="AU103" s="16" t="s">
        <v>133</v>
      </c>
    </row>
    <row r="104" s="2" customFormat="1" ht="24.15" customHeight="1">
      <c r="A104" s="37"/>
      <c r="B104" s="38"/>
      <c r="C104" s="221" t="s">
        <v>153</v>
      </c>
      <c r="D104" s="221" t="s">
        <v>137</v>
      </c>
      <c r="E104" s="222" t="s">
        <v>154</v>
      </c>
      <c r="F104" s="223" t="s">
        <v>155</v>
      </c>
      <c r="G104" s="224" t="s">
        <v>130</v>
      </c>
      <c r="H104" s="225">
        <v>1</v>
      </c>
      <c r="I104" s="226"/>
      <c r="J104" s="227">
        <f>ROUND(I104*H104,2)</f>
        <v>0</v>
      </c>
      <c r="K104" s="223" t="s">
        <v>140</v>
      </c>
      <c r="L104" s="228"/>
      <c r="M104" s="229" t="s">
        <v>19</v>
      </c>
      <c r="N104" s="230" t="s">
        <v>43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141</v>
      </c>
      <c r="AT104" s="214" t="s">
        <v>137</v>
      </c>
      <c r="AU104" s="214" t="s">
        <v>133</v>
      </c>
      <c r="AY104" s="16" t="s">
        <v>122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80</v>
      </c>
      <c r="BK104" s="215">
        <f>ROUND(I104*H104,2)</f>
        <v>0</v>
      </c>
      <c r="BL104" s="16" t="s">
        <v>132</v>
      </c>
      <c r="BM104" s="214" t="s">
        <v>156</v>
      </c>
    </row>
    <row r="105" s="2" customFormat="1" ht="21.75" customHeight="1">
      <c r="A105" s="37"/>
      <c r="B105" s="38"/>
      <c r="C105" s="203" t="s">
        <v>157</v>
      </c>
      <c r="D105" s="203" t="s">
        <v>127</v>
      </c>
      <c r="E105" s="204" t="s">
        <v>158</v>
      </c>
      <c r="F105" s="205" t="s">
        <v>159</v>
      </c>
      <c r="G105" s="206" t="s">
        <v>130</v>
      </c>
      <c r="H105" s="207">
        <v>1</v>
      </c>
      <c r="I105" s="208"/>
      <c r="J105" s="209">
        <f>ROUND(I105*H105,2)</f>
        <v>0</v>
      </c>
      <c r="K105" s="205" t="s">
        <v>131</v>
      </c>
      <c r="L105" s="43"/>
      <c r="M105" s="210" t="s">
        <v>19</v>
      </c>
      <c r="N105" s="211" t="s">
        <v>43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132</v>
      </c>
      <c r="AT105" s="214" t="s">
        <v>127</v>
      </c>
      <c r="AU105" s="214" t="s">
        <v>133</v>
      </c>
      <c r="AY105" s="16" t="s">
        <v>122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80</v>
      </c>
      <c r="BK105" s="215">
        <f>ROUND(I105*H105,2)</f>
        <v>0</v>
      </c>
      <c r="BL105" s="16" t="s">
        <v>132</v>
      </c>
      <c r="BM105" s="214" t="s">
        <v>160</v>
      </c>
    </row>
    <row r="106" s="2" customFormat="1">
      <c r="A106" s="37"/>
      <c r="B106" s="38"/>
      <c r="C106" s="39"/>
      <c r="D106" s="216" t="s">
        <v>135</v>
      </c>
      <c r="E106" s="39"/>
      <c r="F106" s="217" t="s">
        <v>161</v>
      </c>
      <c r="G106" s="39"/>
      <c r="H106" s="39"/>
      <c r="I106" s="218"/>
      <c r="J106" s="39"/>
      <c r="K106" s="39"/>
      <c r="L106" s="43"/>
      <c r="M106" s="219"/>
      <c r="N106" s="220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135</v>
      </c>
      <c r="AU106" s="16" t="s">
        <v>133</v>
      </c>
    </row>
    <row r="107" s="2" customFormat="1" ht="16.5" customHeight="1">
      <c r="A107" s="37"/>
      <c r="B107" s="38"/>
      <c r="C107" s="221" t="s">
        <v>162</v>
      </c>
      <c r="D107" s="221" t="s">
        <v>137</v>
      </c>
      <c r="E107" s="222" t="s">
        <v>163</v>
      </c>
      <c r="F107" s="223" t="s">
        <v>164</v>
      </c>
      <c r="G107" s="224" t="s">
        <v>130</v>
      </c>
      <c r="H107" s="225">
        <v>1</v>
      </c>
      <c r="I107" s="226"/>
      <c r="J107" s="227">
        <f>ROUND(I107*H107,2)</f>
        <v>0</v>
      </c>
      <c r="K107" s="223" t="s">
        <v>131</v>
      </c>
      <c r="L107" s="228"/>
      <c r="M107" s="229" t="s">
        <v>19</v>
      </c>
      <c r="N107" s="230" t="s">
        <v>43</v>
      </c>
      <c r="O107" s="83"/>
      <c r="P107" s="212">
        <f>O107*H107</f>
        <v>0</v>
      </c>
      <c r="Q107" s="212">
        <v>0.00011</v>
      </c>
      <c r="R107" s="212">
        <f>Q107*H107</f>
        <v>0.00011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141</v>
      </c>
      <c r="AT107" s="214" t="s">
        <v>137</v>
      </c>
      <c r="AU107" s="214" t="s">
        <v>133</v>
      </c>
      <c r="AY107" s="16" t="s">
        <v>122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80</v>
      </c>
      <c r="BK107" s="215">
        <f>ROUND(I107*H107,2)</f>
        <v>0</v>
      </c>
      <c r="BL107" s="16" t="s">
        <v>132</v>
      </c>
      <c r="BM107" s="214" t="s">
        <v>165</v>
      </c>
    </row>
    <row r="108" s="2" customFormat="1" ht="16.5" customHeight="1">
      <c r="A108" s="37"/>
      <c r="B108" s="38"/>
      <c r="C108" s="203" t="s">
        <v>166</v>
      </c>
      <c r="D108" s="203" t="s">
        <v>127</v>
      </c>
      <c r="E108" s="204" t="s">
        <v>167</v>
      </c>
      <c r="F108" s="205" t="s">
        <v>168</v>
      </c>
      <c r="G108" s="206" t="s">
        <v>130</v>
      </c>
      <c r="H108" s="207">
        <v>100</v>
      </c>
      <c r="I108" s="208"/>
      <c r="J108" s="209">
        <f>ROUND(I108*H108,2)</f>
        <v>0</v>
      </c>
      <c r="K108" s="205" t="s">
        <v>131</v>
      </c>
      <c r="L108" s="43"/>
      <c r="M108" s="210" t="s">
        <v>19</v>
      </c>
      <c r="N108" s="211" t="s">
        <v>43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132</v>
      </c>
      <c r="AT108" s="214" t="s">
        <v>127</v>
      </c>
      <c r="AU108" s="214" t="s">
        <v>133</v>
      </c>
      <c r="AY108" s="16" t="s">
        <v>122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80</v>
      </c>
      <c r="BK108" s="215">
        <f>ROUND(I108*H108,2)</f>
        <v>0</v>
      </c>
      <c r="BL108" s="16" t="s">
        <v>132</v>
      </c>
      <c r="BM108" s="214" t="s">
        <v>169</v>
      </c>
    </row>
    <row r="109" s="2" customFormat="1">
      <c r="A109" s="37"/>
      <c r="B109" s="38"/>
      <c r="C109" s="39"/>
      <c r="D109" s="216" t="s">
        <v>135</v>
      </c>
      <c r="E109" s="39"/>
      <c r="F109" s="217" t="s">
        <v>170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135</v>
      </c>
      <c r="AU109" s="16" t="s">
        <v>133</v>
      </c>
    </row>
    <row r="110" s="2" customFormat="1" ht="24.15" customHeight="1">
      <c r="A110" s="37"/>
      <c r="B110" s="38"/>
      <c r="C110" s="221" t="s">
        <v>171</v>
      </c>
      <c r="D110" s="221" t="s">
        <v>137</v>
      </c>
      <c r="E110" s="222" t="s">
        <v>172</v>
      </c>
      <c r="F110" s="223" t="s">
        <v>173</v>
      </c>
      <c r="G110" s="224" t="s">
        <v>130</v>
      </c>
      <c r="H110" s="225">
        <v>100</v>
      </c>
      <c r="I110" s="226"/>
      <c r="J110" s="227">
        <f>ROUND(I110*H110,2)</f>
        <v>0</v>
      </c>
      <c r="K110" s="223" t="s">
        <v>140</v>
      </c>
      <c r="L110" s="228"/>
      <c r="M110" s="229" t="s">
        <v>19</v>
      </c>
      <c r="N110" s="230" t="s">
        <v>43</v>
      </c>
      <c r="O110" s="83"/>
      <c r="P110" s="212">
        <f>O110*H110</f>
        <v>0</v>
      </c>
      <c r="Q110" s="212">
        <v>1.0000000000000001E-05</v>
      </c>
      <c r="R110" s="212">
        <f>Q110*H110</f>
        <v>0.001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141</v>
      </c>
      <c r="AT110" s="214" t="s">
        <v>137</v>
      </c>
      <c r="AU110" s="214" t="s">
        <v>133</v>
      </c>
      <c r="AY110" s="16" t="s">
        <v>122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80</v>
      </c>
      <c r="BK110" s="215">
        <f>ROUND(I110*H110,2)</f>
        <v>0</v>
      </c>
      <c r="BL110" s="16" t="s">
        <v>132</v>
      </c>
      <c r="BM110" s="214" t="s">
        <v>174</v>
      </c>
    </row>
    <row r="111" s="2" customFormat="1" ht="16.5" customHeight="1">
      <c r="A111" s="37"/>
      <c r="B111" s="38"/>
      <c r="C111" s="203" t="s">
        <v>175</v>
      </c>
      <c r="D111" s="203" t="s">
        <v>127</v>
      </c>
      <c r="E111" s="204" t="s">
        <v>176</v>
      </c>
      <c r="F111" s="205" t="s">
        <v>177</v>
      </c>
      <c r="G111" s="206" t="s">
        <v>130</v>
      </c>
      <c r="H111" s="207">
        <v>6</v>
      </c>
      <c r="I111" s="208"/>
      <c r="J111" s="209">
        <f>ROUND(I111*H111,2)</f>
        <v>0</v>
      </c>
      <c r="K111" s="205" t="s">
        <v>131</v>
      </c>
      <c r="L111" s="43"/>
      <c r="M111" s="210" t="s">
        <v>19</v>
      </c>
      <c r="N111" s="211" t="s">
        <v>43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132</v>
      </c>
      <c r="AT111" s="214" t="s">
        <v>127</v>
      </c>
      <c r="AU111" s="214" t="s">
        <v>133</v>
      </c>
      <c r="AY111" s="16" t="s">
        <v>122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80</v>
      </c>
      <c r="BK111" s="215">
        <f>ROUND(I111*H111,2)</f>
        <v>0</v>
      </c>
      <c r="BL111" s="16" t="s">
        <v>132</v>
      </c>
      <c r="BM111" s="214" t="s">
        <v>178</v>
      </c>
    </row>
    <row r="112" s="2" customFormat="1">
      <c r="A112" s="37"/>
      <c r="B112" s="38"/>
      <c r="C112" s="39"/>
      <c r="D112" s="216" t="s">
        <v>135</v>
      </c>
      <c r="E112" s="39"/>
      <c r="F112" s="217" t="s">
        <v>179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135</v>
      </c>
      <c r="AU112" s="16" t="s">
        <v>133</v>
      </c>
    </row>
    <row r="113" s="2" customFormat="1" ht="24.15" customHeight="1">
      <c r="A113" s="37"/>
      <c r="B113" s="38"/>
      <c r="C113" s="221" t="s">
        <v>180</v>
      </c>
      <c r="D113" s="221" t="s">
        <v>137</v>
      </c>
      <c r="E113" s="222" t="s">
        <v>181</v>
      </c>
      <c r="F113" s="223" t="s">
        <v>182</v>
      </c>
      <c r="G113" s="224" t="s">
        <v>130</v>
      </c>
      <c r="H113" s="225">
        <v>5</v>
      </c>
      <c r="I113" s="226"/>
      <c r="J113" s="227">
        <f>ROUND(I113*H113,2)</f>
        <v>0</v>
      </c>
      <c r="K113" s="223" t="s">
        <v>140</v>
      </c>
      <c r="L113" s="228"/>
      <c r="M113" s="229" t="s">
        <v>19</v>
      </c>
      <c r="N113" s="230" t="s">
        <v>43</v>
      </c>
      <c r="O113" s="83"/>
      <c r="P113" s="212">
        <f>O113*H113</f>
        <v>0</v>
      </c>
      <c r="Q113" s="212">
        <v>0.0058999999999999999</v>
      </c>
      <c r="R113" s="212">
        <f>Q113*H113</f>
        <v>0.029499999999999998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141</v>
      </c>
      <c r="AT113" s="214" t="s">
        <v>137</v>
      </c>
      <c r="AU113" s="214" t="s">
        <v>133</v>
      </c>
      <c r="AY113" s="16" t="s">
        <v>122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132</v>
      </c>
      <c r="BM113" s="214" t="s">
        <v>183</v>
      </c>
    </row>
    <row r="114" s="2" customFormat="1" ht="24.15" customHeight="1">
      <c r="A114" s="37"/>
      <c r="B114" s="38"/>
      <c r="C114" s="221" t="s">
        <v>8</v>
      </c>
      <c r="D114" s="221" t="s">
        <v>137</v>
      </c>
      <c r="E114" s="222" t="s">
        <v>184</v>
      </c>
      <c r="F114" s="223" t="s">
        <v>185</v>
      </c>
      <c r="G114" s="224" t="s">
        <v>130</v>
      </c>
      <c r="H114" s="225">
        <v>1</v>
      </c>
      <c r="I114" s="226"/>
      <c r="J114" s="227">
        <f>ROUND(I114*H114,2)</f>
        <v>0</v>
      </c>
      <c r="K114" s="223" t="s">
        <v>140</v>
      </c>
      <c r="L114" s="228"/>
      <c r="M114" s="229" t="s">
        <v>19</v>
      </c>
      <c r="N114" s="230" t="s">
        <v>43</v>
      </c>
      <c r="O114" s="83"/>
      <c r="P114" s="212">
        <f>O114*H114</f>
        <v>0</v>
      </c>
      <c r="Q114" s="212">
        <v>0.0061999999999999998</v>
      </c>
      <c r="R114" s="212">
        <f>Q114*H114</f>
        <v>0.0061999999999999998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141</v>
      </c>
      <c r="AT114" s="214" t="s">
        <v>137</v>
      </c>
      <c r="AU114" s="214" t="s">
        <v>133</v>
      </c>
      <c r="AY114" s="16" t="s">
        <v>122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80</v>
      </c>
      <c r="BK114" s="215">
        <f>ROUND(I114*H114,2)</f>
        <v>0</v>
      </c>
      <c r="BL114" s="16" t="s">
        <v>132</v>
      </c>
      <c r="BM114" s="214" t="s">
        <v>186</v>
      </c>
    </row>
    <row r="115" s="2" customFormat="1" ht="16.5" customHeight="1">
      <c r="A115" s="37"/>
      <c r="B115" s="38"/>
      <c r="C115" s="203" t="s">
        <v>187</v>
      </c>
      <c r="D115" s="203" t="s">
        <v>127</v>
      </c>
      <c r="E115" s="204" t="s">
        <v>188</v>
      </c>
      <c r="F115" s="205" t="s">
        <v>189</v>
      </c>
      <c r="G115" s="206" t="s">
        <v>130</v>
      </c>
      <c r="H115" s="207">
        <v>4</v>
      </c>
      <c r="I115" s="208"/>
      <c r="J115" s="209">
        <f>ROUND(I115*H115,2)</f>
        <v>0</v>
      </c>
      <c r="K115" s="205" t="s">
        <v>131</v>
      </c>
      <c r="L115" s="43"/>
      <c r="M115" s="210" t="s">
        <v>19</v>
      </c>
      <c r="N115" s="211" t="s">
        <v>43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132</v>
      </c>
      <c r="AT115" s="214" t="s">
        <v>127</v>
      </c>
      <c r="AU115" s="214" t="s">
        <v>133</v>
      </c>
      <c r="AY115" s="16" t="s">
        <v>122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80</v>
      </c>
      <c r="BK115" s="215">
        <f>ROUND(I115*H115,2)</f>
        <v>0</v>
      </c>
      <c r="BL115" s="16" t="s">
        <v>132</v>
      </c>
      <c r="BM115" s="214" t="s">
        <v>190</v>
      </c>
    </row>
    <row r="116" s="2" customFormat="1">
      <c r="A116" s="37"/>
      <c r="B116" s="38"/>
      <c r="C116" s="39"/>
      <c r="D116" s="216" t="s">
        <v>135</v>
      </c>
      <c r="E116" s="39"/>
      <c r="F116" s="217" t="s">
        <v>191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135</v>
      </c>
      <c r="AU116" s="16" t="s">
        <v>133</v>
      </c>
    </row>
    <row r="117" s="2" customFormat="1" ht="24.15" customHeight="1">
      <c r="A117" s="37"/>
      <c r="B117" s="38"/>
      <c r="C117" s="221" t="s">
        <v>192</v>
      </c>
      <c r="D117" s="221" t="s">
        <v>137</v>
      </c>
      <c r="E117" s="222" t="s">
        <v>193</v>
      </c>
      <c r="F117" s="223" t="s">
        <v>194</v>
      </c>
      <c r="G117" s="224" t="s">
        <v>130</v>
      </c>
      <c r="H117" s="225">
        <v>8</v>
      </c>
      <c r="I117" s="226"/>
      <c r="J117" s="227">
        <f>ROUND(I117*H117,2)</f>
        <v>0</v>
      </c>
      <c r="K117" s="223" t="s">
        <v>140</v>
      </c>
      <c r="L117" s="228"/>
      <c r="M117" s="229" t="s">
        <v>19</v>
      </c>
      <c r="N117" s="230" t="s">
        <v>43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141</v>
      </c>
      <c r="AT117" s="214" t="s">
        <v>137</v>
      </c>
      <c r="AU117" s="214" t="s">
        <v>133</v>
      </c>
      <c r="AY117" s="16" t="s">
        <v>122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80</v>
      </c>
      <c r="BK117" s="215">
        <f>ROUND(I117*H117,2)</f>
        <v>0</v>
      </c>
      <c r="BL117" s="16" t="s">
        <v>132</v>
      </c>
      <c r="BM117" s="214" t="s">
        <v>195</v>
      </c>
    </row>
    <row r="118" s="2" customFormat="1" ht="16.5" customHeight="1">
      <c r="A118" s="37"/>
      <c r="B118" s="38"/>
      <c r="C118" s="203" t="s">
        <v>196</v>
      </c>
      <c r="D118" s="203" t="s">
        <v>127</v>
      </c>
      <c r="E118" s="204" t="s">
        <v>197</v>
      </c>
      <c r="F118" s="205" t="s">
        <v>198</v>
      </c>
      <c r="G118" s="206" t="s">
        <v>130</v>
      </c>
      <c r="H118" s="207">
        <v>4</v>
      </c>
      <c r="I118" s="208"/>
      <c r="J118" s="209">
        <f>ROUND(I118*H118,2)</f>
        <v>0</v>
      </c>
      <c r="K118" s="205" t="s">
        <v>131</v>
      </c>
      <c r="L118" s="43"/>
      <c r="M118" s="210" t="s">
        <v>19</v>
      </c>
      <c r="N118" s="211" t="s">
        <v>43</v>
      </c>
      <c r="O118" s="83"/>
      <c r="P118" s="212">
        <f>O118*H118</f>
        <v>0</v>
      </c>
      <c r="Q118" s="212">
        <v>0</v>
      </c>
      <c r="R118" s="212">
        <f>Q118*H118</f>
        <v>0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132</v>
      </c>
      <c r="AT118" s="214" t="s">
        <v>127</v>
      </c>
      <c r="AU118" s="214" t="s">
        <v>133</v>
      </c>
      <c r="AY118" s="16" t="s">
        <v>122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80</v>
      </c>
      <c r="BK118" s="215">
        <f>ROUND(I118*H118,2)</f>
        <v>0</v>
      </c>
      <c r="BL118" s="16" t="s">
        <v>132</v>
      </c>
      <c r="BM118" s="214" t="s">
        <v>199</v>
      </c>
    </row>
    <row r="119" s="2" customFormat="1">
      <c r="A119" s="37"/>
      <c r="B119" s="38"/>
      <c r="C119" s="39"/>
      <c r="D119" s="216" t="s">
        <v>135</v>
      </c>
      <c r="E119" s="39"/>
      <c r="F119" s="217" t="s">
        <v>200</v>
      </c>
      <c r="G119" s="39"/>
      <c r="H119" s="39"/>
      <c r="I119" s="218"/>
      <c r="J119" s="39"/>
      <c r="K119" s="39"/>
      <c r="L119" s="43"/>
      <c r="M119" s="219"/>
      <c r="N119" s="22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135</v>
      </c>
      <c r="AU119" s="16" t="s">
        <v>133</v>
      </c>
    </row>
    <row r="120" s="2" customFormat="1" ht="16.5" customHeight="1">
      <c r="A120" s="37"/>
      <c r="B120" s="38"/>
      <c r="C120" s="221" t="s">
        <v>132</v>
      </c>
      <c r="D120" s="221" t="s">
        <v>137</v>
      </c>
      <c r="E120" s="222" t="s">
        <v>201</v>
      </c>
      <c r="F120" s="223" t="s">
        <v>202</v>
      </c>
      <c r="G120" s="224" t="s">
        <v>130</v>
      </c>
      <c r="H120" s="225">
        <v>4</v>
      </c>
      <c r="I120" s="226"/>
      <c r="J120" s="227">
        <f>ROUND(I120*H120,2)</f>
        <v>0</v>
      </c>
      <c r="K120" s="223" t="s">
        <v>131</v>
      </c>
      <c r="L120" s="228"/>
      <c r="M120" s="229" t="s">
        <v>19</v>
      </c>
      <c r="N120" s="230" t="s">
        <v>43</v>
      </c>
      <c r="O120" s="83"/>
      <c r="P120" s="212">
        <f>O120*H120</f>
        <v>0</v>
      </c>
      <c r="Q120" s="212">
        <v>0.00040000000000000002</v>
      </c>
      <c r="R120" s="212">
        <f>Q120*H120</f>
        <v>0.0016000000000000001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141</v>
      </c>
      <c r="AT120" s="214" t="s">
        <v>137</v>
      </c>
      <c r="AU120" s="214" t="s">
        <v>133</v>
      </c>
      <c r="AY120" s="16" t="s">
        <v>122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80</v>
      </c>
      <c r="BK120" s="215">
        <f>ROUND(I120*H120,2)</f>
        <v>0</v>
      </c>
      <c r="BL120" s="16" t="s">
        <v>132</v>
      </c>
      <c r="BM120" s="214" t="s">
        <v>203</v>
      </c>
    </row>
    <row r="121" s="2" customFormat="1" ht="16.5" customHeight="1">
      <c r="A121" s="37"/>
      <c r="B121" s="38"/>
      <c r="C121" s="203" t="s">
        <v>204</v>
      </c>
      <c r="D121" s="203" t="s">
        <v>127</v>
      </c>
      <c r="E121" s="204" t="s">
        <v>205</v>
      </c>
      <c r="F121" s="205" t="s">
        <v>206</v>
      </c>
      <c r="G121" s="206" t="s">
        <v>130</v>
      </c>
      <c r="H121" s="207">
        <v>2</v>
      </c>
      <c r="I121" s="208"/>
      <c r="J121" s="209">
        <f>ROUND(I121*H121,2)</f>
        <v>0</v>
      </c>
      <c r="K121" s="205" t="s">
        <v>131</v>
      </c>
      <c r="L121" s="43"/>
      <c r="M121" s="210" t="s">
        <v>19</v>
      </c>
      <c r="N121" s="211" t="s">
        <v>43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132</v>
      </c>
      <c r="AT121" s="214" t="s">
        <v>127</v>
      </c>
      <c r="AU121" s="214" t="s">
        <v>133</v>
      </c>
      <c r="AY121" s="16" t="s">
        <v>122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80</v>
      </c>
      <c r="BK121" s="215">
        <f>ROUND(I121*H121,2)</f>
        <v>0</v>
      </c>
      <c r="BL121" s="16" t="s">
        <v>132</v>
      </c>
      <c r="BM121" s="214" t="s">
        <v>207</v>
      </c>
    </row>
    <row r="122" s="2" customFormat="1">
      <c r="A122" s="37"/>
      <c r="B122" s="38"/>
      <c r="C122" s="39"/>
      <c r="D122" s="216" t="s">
        <v>135</v>
      </c>
      <c r="E122" s="39"/>
      <c r="F122" s="217" t="s">
        <v>208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135</v>
      </c>
      <c r="AU122" s="16" t="s">
        <v>133</v>
      </c>
    </row>
    <row r="123" s="2" customFormat="1" ht="16.5" customHeight="1">
      <c r="A123" s="37"/>
      <c r="B123" s="38"/>
      <c r="C123" s="221" t="s">
        <v>209</v>
      </c>
      <c r="D123" s="221" t="s">
        <v>137</v>
      </c>
      <c r="E123" s="222" t="s">
        <v>210</v>
      </c>
      <c r="F123" s="223" t="s">
        <v>211</v>
      </c>
      <c r="G123" s="224" t="s">
        <v>130</v>
      </c>
      <c r="H123" s="225">
        <v>2</v>
      </c>
      <c r="I123" s="226"/>
      <c r="J123" s="227">
        <f>ROUND(I123*H123,2)</f>
        <v>0</v>
      </c>
      <c r="K123" s="223" t="s">
        <v>131</v>
      </c>
      <c r="L123" s="228"/>
      <c r="M123" s="229" t="s">
        <v>19</v>
      </c>
      <c r="N123" s="230" t="s">
        <v>43</v>
      </c>
      <c r="O123" s="83"/>
      <c r="P123" s="212">
        <f>O123*H123</f>
        <v>0</v>
      </c>
      <c r="Q123" s="212">
        <v>0.00029999999999999997</v>
      </c>
      <c r="R123" s="212">
        <f>Q123*H123</f>
        <v>0.00059999999999999995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141</v>
      </c>
      <c r="AT123" s="214" t="s">
        <v>137</v>
      </c>
      <c r="AU123" s="214" t="s">
        <v>133</v>
      </c>
      <c r="AY123" s="16" t="s">
        <v>122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80</v>
      </c>
      <c r="BK123" s="215">
        <f>ROUND(I123*H123,2)</f>
        <v>0</v>
      </c>
      <c r="BL123" s="16" t="s">
        <v>132</v>
      </c>
      <c r="BM123" s="214" t="s">
        <v>212</v>
      </c>
    </row>
    <row r="124" s="2" customFormat="1" ht="16.5" customHeight="1">
      <c r="A124" s="37"/>
      <c r="B124" s="38"/>
      <c r="C124" s="203" t="s">
        <v>213</v>
      </c>
      <c r="D124" s="203" t="s">
        <v>127</v>
      </c>
      <c r="E124" s="204" t="s">
        <v>214</v>
      </c>
      <c r="F124" s="205" t="s">
        <v>215</v>
      </c>
      <c r="G124" s="206" t="s">
        <v>130</v>
      </c>
      <c r="H124" s="207">
        <v>6</v>
      </c>
      <c r="I124" s="208"/>
      <c r="J124" s="209">
        <f>ROUND(I124*H124,2)</f>
        <v>0</v>
      </c>
      <c r="K124" s="205" t="s">
        <v>131</v>
      </c>
      <c r="L124" s="43"/>
      <c r="M124" s="210" t="s">
        <v>19</v>
      </c>
      <c r="N124" s="211" t="s">
        <v>43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132</v>
      </c>
      <c r="AT124" s="214" t="s">
        <v>127</v>
      </c>
      <c r="AU124" s="214" t="s">
        <v>133</v>
      </c>
      <c r="AY124" s="16" t="s">
        <v>122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80</v>
      </c>
      <c r="BK124" s="215">
        <f>ROUND(I124*H124,2)</f>
        <v>0</v>
      </c>
      <c r="BL124" s="16" t="s">
        <v>132</v>
      </c>
      <c r="BM124" s="214" t="s">
        <v>216</v>
      </c>
    </row>
    <row r="125" s="2" customFormat="1">
      <c r="A125" s="37"/>
      <c r="B125" s="38"/>
      <c r="C125" s="39"/>
      <c r="D125" s="216" t="s">
        <v>135</v>
      </c>
      <c r="E125" s="39"/>
      <c r="F125" s="217" t="s">
        <v>217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135</v>
      </c>
      <c r="AU125" s="16" t="s">
        <v>133</v>
      </c>
    </row>
    <row r="126" s="2" customFormat="1" ht="16.5" customHeight="1">
      <c r="A126" s="37"/>
      <c r="B126" s="38"/>
      <c r="C126" s="203" t="s">
        <v>218</v>
      </c>
      <c r="D126" s="203" t="s">
        <v>127</v>
      </c>
      <c r="E126" s="204" t="s">
        <v>219</v>
      </c>
      <c r="F126" s="205" t="s">
        <v>220</v>
      </c>
      <c r="G126" s="206" t="s">
        <v>130</v>
      </c>
      <c r="H126" s="207">
        <v>6</v>
      </c>
      <c r="I126" s="208"/>
      <c r="J126" s="209">
        <f>ROUND(I126*H126,2)</f>
        <v>0</v>
      </c>
      <c r="K126" s="205" t="s">
        <v>131</v>
      </c>
      <c r="L126" s="43"/>
      <c r="M126" s="210" t="s">
        <v>19</v>
      </c>
      <c r="N126" s="211" t="s">
        <v>43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132</v>
      </c>
      <c r="AT126" s="214" t="s">
        <v>127</v>
      </c>
      <c r="AU126" s="214" t="s">
        <v>133</v>
      </c>
      <c r="AY126" s="16" t="s">
        <v>122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80</v>
      </c>
      <c r="BK126" s="215">
        <f>ROUND(I126*H126,2)</f>
        <v>0</v>
      </c>
      <c r="BL126" s="16" t="s">
        <v>132</v>
      </c>
      <c r="BM126" s="214" t="s">
        <v>221</v>
      </c>
    </row>
    <row r="127" s="2" customFormat="1">
      <c r="A127" s="37"/>
      <c r="B127" s="38"/>
      <c r="C127" s="39"/>
      <c r="D127" s="216" t="s">
        <v>135</v>
      </c>
      <c r="E127" s="39"/>
      <c r="F127" s="217" t="s">
        <v>222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135</v>
      </c>
      <c r="AU127" s="16" t="s">
        <v>133</v>
      </c>
    </row>
    <row r="128" s="2" customFormat="1" ht="16.5" customHeight="1">
      <c r="A128" s="37"/>
      <c r="B128" s="38"/>
      <c r="C128" s="203" t="s">
        <v>7</v>
      </c>
      <c r="D128" s="203" t="s">
        <v>127</v>
      </c>
      <c r="E128" s="204" t="s">
        <v>223</v>
      </c>
      <c r="F128" s="205" t="s">
        <v>224</v>
      </c>
      <c r="G128" s="206" t="s">
        <v>130</v>
      </c>
      <c r="H128" s="207">
        <v>6</v>
      </c>
      <c r="I128" s="208"/>
      <c r="J128" s="209">
        <f>ROUND(I128*H128,2)</f>
        <v>0</v>
      </c>
      <c r="K128" s="205" t="s">
        <v>131</v>
      </c>
      <c r="L128" s="43"/>
      <c r="M128" s="210" t="s">
        <v>19</v>
      </c>
      <c r="N128" s="211" t="s">
        <v>43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132</v>
      </c>
      <c r="AT128" s="214" t="s">
        <v>127</v>
      </c>
      <c r="AU128" s="214" t="s">
        <v>133</v>
      </c>
      <c r="AY128" s="16" t="s">
        <v>122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80</v>
      </c>
      <c r="BK128" s="215">
        <f>ROUND(I128*H128,2)</f>
        <v>0</v>
      </c>
      <c r="BL128" s="16" t="s">
        <v>132</v>
      </c>
      <c r="BM128" s="214" t="s">
        <v>225</v>
      </c>
    </row>
    <row r="129" s="2" customFormat="1">
      <c r="A129" s="37"/>
      <c r="B129" s="38"/>
      <c r="C129" s="39"/>
      <c r="D129" s="216" t="s">
        <v>135</v>
      </c>
      <c r="E129" s="39"/>
      <c r="F129" s="217" t="s">
        <v>226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135</v>
      </c>
      <c r="AU129" s="16" t="s">
        <v>133</v>
      </c>
    </row>
    <row r="130" s="2" customFormat="1" ht="16.5" customHeight="1">
      <c r="A130" s="37"/>
      <c r="B130" s="38"/>
      <c r="C130" s="203" t="s">
        <v>227</v>
      </c>
      <c r="D130" s="203" t="s">
        <v>127</v>
      </c>
      <c r="E130" s="204" t="s">
        <v>228</v>
      </c>
      <c r="F130" s="205" t="s">
        <v>229</v>
      </c>
      <c r="G130" s="206" t="s">
        <v>130</v>
      </c>
      <c r="H130" s="207">
        <v>6</v>
      </c>
      <c r="I130" s="208"/>
      <c r="J130" s="209">
        <f>ROUND(I130*H130,2)</f>
        <v>0</v>
      </c>
      <c r="K130" s="205" t="s">
        <v>131</v>
      </c>
      <c r="L130" s="43"/>
      <c r="M130" s="210" t="s">
        <v>19</v>
      </c>
      <c r="N130" s="211" t="s">
        <v>43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132</v>
      </c>
      <c r="AT130" s="214" t="s">
        <v>127</v>
      </c>
      <c r="AU130" s="214" t="s">
        <v>133</v>
      </c>
      <c r="AY130" s="16" t="s">
        <v>122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80</v>
      </c>
      <c r="BK130" s="215">
        <f>ROUND(I130*H130,2)</f>
        <v>0</v>
      </c>
      <c r="BL130" s="16" t="s">
        <v>132</v>
      </c>
      <c r="BM130" s="214" t="s">
        <v>230</v>
      </c>
    </row>
    <row r="131" s="2" customFormat="1">
      <c r="A131" s="37"/>
      <c r="B131" s="38"/>
      <c r="C131" s="39"/>
      <c r="D131" s="216" t="s">
        <v>135</v>
      </c>
      <c r="E131" s="39"/>
      <c r="F131" s="217" t="s">
        <v>231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135</v>
      </c>
      <c r="AU131" s="16" t="s">
        <v>133</v>
      </c>
    </row>
    <row r="132" s="2" customFormat="1" ht="16.5" customHeight="1">
      <c r="A132" s="37"/>
      <c r="B132" s="38"/>
      <c r="C132" s="203" t="s">
        <v>232</v>
      </c>
      <c r="D132" s="203" t="s">
        <v>127</v>
      </c>
      <c r="E132" s="204" t="s">
        <v>233</v>
      </c>
      <c r="F132" s="205" t="s">
        <v>234</v>
      </c>
      <c r="G132" s="206" t="s">
        <v>130</v>
      </c>
      <c r="H132" s="207">
        <v>1</v>
      </c>
      <c r="I132" s="208"/>
      <c r="J132" s="209">
        <f>ROUND(I132*H132,2)</f>
        <v>0</v>
      </c>
      <c r="K132" s="205" t="s">
        <v>131</v>
      </c>
      <c r="L132" s="43"/>
      <c r="M132" s="210" t="s">
        <v>19</v>
      </c>
      <c r="N132" s="211" t="s">
        <v>43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132</v>
      </c>
      <c r="AT132" s="214" t="s">
        <v>127</v>
      </c>
      <c r="AU132" s="214" t="s">
        <v>133</v>
      </c>
      <c r="AY132" s="16" t="s">
        <v>122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80</v>
      </c>
      <c r="BK132" s="215">
        <f>ROUND(I132*H132,2)</f>
        <v>0</v>
      </c>
      <c r="BL132" s="16" t="s">
        <v>132</v>
      </c>
      <c r="BM132" s="214" t="s">
        <v>235</v>
      </c>
    </row>
    <row r="133" s="2" customFormat="1">
      <c r="A133" s="37"/>
      <c r="B133" s="38"/>
      <c r="C133" s="39"/>
      <c r="D133" s="216" t="s">
        <v>135</v>
      </c>
      <c r="E133" s="39"/>
      <c r="F133" s="217" t="s">
        <v>236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135</v>
      </c>
      <c r="AU133" s="16" t="s">
        <v>133</v>
      </c>
    </row>
    <row r="134" s="12" customFormat="1" ht="20.88" customHeight="1">
      <c r="A134" s="12"/>
      <c r="B134" s="187"/>
      <c r="C134" s="188"/>
      <c r="D134" s="189" t="s">
        <v>71</v>
      </c>
      <c r="E134" s="201" t="s">
        <v>237</v>
      </c>
      <c r="F134" s="201" t="s">
        <v>238</v>
      </c>
      <c r="G134" s="188"/>
      <c r="H134" s="188"/>
      <c r="I134" s="191"/>
      <c r="J134" s="202">
        <f>BK134</f>
        <v>0</v>
      </c>
      <c r="K134" s="188"/>
      <c r="L134" s="193"/>
      <c r="M134" s="194"/>
      <c r="N134" s="195"/>
      <c r="O134" s="195"/>
      <c r="P134" s="196">
        <f>SUM(P135:P149)</f>
        <v>0</v>
      </c>
      <c r="Q134" s="195"/>
      <c r="R134" s="196">
        <f>SUM(R135:R149)</f>
        <v>0</v>
      </c>
      <c r="S134" s="195"/>
      <c r="T134" s="197">
        <f>SUM(T135:T149)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8" t="s">
        <v>82</v>
      </c>
      <c r="AT134" s="199" t="s">
        <v>71</v>
      </c>
      <c r="AU134" s="199" t="s">
        <v>82</v>
      </c>
      <c r="AY134" s="198" t="s">
        <v>122</v>
      </c>
      <c r="BK134" s="200">
        <f>SUM(BK135:BK149)</f>
        <v>0</v>
      </c>
    </row>
    <row r="135" s="2" customFormat="1" ht="16.5" customHeight="1">
      <c r="A135" s="37"/>
      <c r="B135" s="38"/>
      <c r="C135" s="203" t="s">
        <v>239</v>
      </c>
      <c r="D135" s="203" t="s">
        <v>127</v>
      </c>
      <c r="E135" s="204" t="s">
        <v>240</v>
      </c>
      <c r="F135" s="205" t="s">
        <v>241</v>
      </c>
      <c r="G135" s="206" t="s">
        <v>130</v>
      </c>
      <c r="H135" s="207">
        <v>1</v>
      </c>
      <c r="I135" s="208"/>
      <c r="J135" s="209">
        <f>ROUND(I135*H135,2)</f>
        <v>0</v>
      </c>
      <c r="K135" s="205" t="s">
        <v>140</v>
      </c>
      <c r="L135" s="43"/>
      <c r="M135" s="210" t="s">
        <v>19</v>
      </c>
      <c r="N135" s="211" t="s">
        <v>43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132</v>
      </c>
      <c r="AT135" s="214" t="s">
        <v>127</v>
      </c>
      <c r="AU135" s="214" t="s">
        <v>133</v>
      </c>
      <c r="AY135" s="16" t="s">
        <v>122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80</v>
      </c>
      <c r="BK135" s="215">
        <f>ROUND(I135*H135,2)</f>
        <v>0</v>
      </c>
      <c r="BL135" s="16" t="s">
        <v>132</v>
      </c>
      <c r="BM135" s="214" t="s">
        <v>242</v>
      </c>
    </row>
    <row r="136" s="2" customFormat="1" ht="24.15" customHeight="1">
      <c r="A136" s="37"/>
      <c r="B136" s="38"/>
      <c r="C136" s="221" t="s">
        <v>243</v>
      </c>
      <c r="D136" s="221" t="s">
        <v>137</v>
      </c>
      <c r="E136" s="222" t="s">
        <v>244</v>
      </c>
      <c r="F136" s="223" t="s">
        <v>245</v>
      </c>
      <c r="G136" s="224" t="s">
        <v>130</v>
      </c>
      <c r="H136" s="225">
        <v>1</v>
      </c>
      <c r="I136" s="226"/>
      <c r="J136" s="227">
        <f>ROUND(I136*H136,2)</f>
        <v>0</v>
      </c>
      <c r="K136" s="223" t="s">
        <v>140</v>
      </c>
      <c r="L136" s="228"/>
      <c r="M136" s="229" t="s">
        <v>19</v>
      </c>
      <c r="N136" s="230" t="s">
        <v>43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141</v>
      </c>
      <c r="AT136" s="214" t="s">
        <v>137</v>
      </c>
      <c r="AU136" s="214" t="s">
        <v>133</v>
      </c>
      <c r="AY136" s="16" t="s">
        <v>122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80</v>
      </c>
      <c r="BK136" s="215">
        <f>ROUND(I136*H136,2)</f>
        <v>0</v>
      </c>
      <c r="BL136" s="16" t="s">
        <v>132</v>
      </c>
      <c r="BM136" s="214" t="s">
        <v>246</v>
      </c>
    </row>
    <row r="137" s="2" customFormat="1">
      <c r="A137" s="37"/>
      <c r="B137" s="38"/>
      <c r="C137" s="39"/>
      <c r="D137" s="231" t="s">
        <v>151</v>
      </c>
      <c r="E137" s="39"/>
      <c r="F137" s="232" t="s">
        <v>247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151</v>
      </c>
      <c r="AU137" s="16" t="s">
        <v>133</v>
      </c>
    </row>
    <row r="138" s="2" customFormat="1" ht="16.5" customHeight="1">
      <c r="A138" s="37"/>
      <c r="B138" s="38"/>
      <c r="C138" s="221" t="s">
        <v>248</v>
      </c>
      <c r="D138" s="221" t="s">
        <v>137</v>
      </c>
      <c r="E138" s="222" t="s">
        <v>249</v>
      </c>
      <c r="F138" s="223" t="s">
        <v>250</v>
      </c>
      <c r="G138" s="224" t="s">
        <v>130</v>
      </c>
      <c r="H138" s="225">
        <v>1</v>
      </c>
      <c r="I138" s="226"/>
      <c r="J138" s="227">
        <f>ROUND(I138*H138,2)</f>
        <v>0</v>
      </c>
      <c r="K138" s="223" t="s">
        <v>140</v>
      </c>
      <c r="L138" s="228"/>
      <c r="M138" s="229" t="s">
        <v>19</v>
      </c>
      <c r="N138" s="230" t="s">
        <v>43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141</v>
      </c>
      <c r="AT138" s="214" t="s">
        <v>137</v>
      </c>
      <c r="AU138" s="214" t="s">
        <v>133</v>
      </c>
      <c r="AY138" s="16" t="s">
        <v>122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80</v>
      </c>
      <c r="BK138" s="215">
        <f>ROUND(I138*H138,2)</f>
        <v>0</v>
      </c>
      <c r="BL138" s="16" t="s">
        <v>132</v>
      </c>
      <c r="BM138" s="214" t="s">
        <v>251</v>
      </c>
    </row>
    <row r="139" s="2" customFormat="1" ht="16.5" customHeight="1">
      <c r="A139" s="37"/>
      <c r="B139" s="38"/>
      <c r="C139" s="203" t="s">
        <v>252</v>
      </c>
      <c r="D139" s="203" t="s">
        <v>127</v>
      </c>
      <c r="E139" s="204" t="s">
        <v>253</v>
      </c>
      <c r="F139" s="205" t="s">
        <v>254</v>
      </c>
      <c r="G139" s="206" t="s">
        <v>130</v>
      </c>
      <c r="H139" s="207">
        <v>1</v>
      </c>
      <c r="I139" s="208"/>
      <c r="J139" s="209">
        <f>ROUND(I139*H139,2)</f>
        <v>0</v>
      </c>
      <c r="K139" s="205" t="s">
        <v>131</v>
      </c>
      <c r="L139" s="43"/>
      <c r="M139" s="210" t="s">
        <v>19</v>
      </c>
      <c r="N139" s="211" t="s">
        <v>43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132</v>
      </c>
      <c r="AT139" s="214" t="s">
        <v>127</v>
      </c>
      <c r="AU139" s="214" t="s">
        <v>133</v>
      </c>
      <c r="AY139" s="16" t="s">
        <v>122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80</v>
      </c>
      <c r="BK139" s="215">
        <f>ROUND(I139*H139,2)</f>
        <v>0</v>
      </c>
      <c r="BL139" s="16" t="s">
        <v>132</v>
      </c>
      <c r="BM139" s="214" t="s">
        <v>255</v>
      </c>
    </row>
    <row r="140" s="2" customFormat="1">
      <c r="A140" s="37"/>
      <c r="B140" s="38"/>
      <c r="C140" s="39"/>
      <c r="D140" s="216" t="s">
        <v>135</v>
      </c>
      <c r="E140" s="39"/>
      <c r="F140" s="217" t="s">
        <v>256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135</v>
      </c>
      <c r="AU140" s="16" t="s">
        <v>133</v>
      </c>
    </row>
    <row r="141" s="2" customFormat="1" ht="16.5" customHeight="1">
      <c r="A141" s="37"/>
      <c r="B141" s="38"/>
      <c r="C141" s="221" t="s">
        <v>257</v>
      </c>
      <c r="D141" s="221" t="s">
        <v>137</v>
      </c>
      <c r="E141" s="222" t="s">
        <v>258</v>
      </c>
      <c r="F141" s="223" t="s">
        <v>259</v>
      </c>
      <c r="G141" s="224" t="s">
        <v>130</v>
      </c>
      <c r="H141" s="225">
        <v>1</v>
      </c>
      <c r="I141" s="226"/>
      <c r="J141" s="227">
        <f>ROUND(I141*H141,2)</f>
        <v>0</v>
      </c>
      <c r="K141" s="223" t="s">
        <v>140</v>
      </c>
      <c r="L141" s="228"/>
      <c r="M141" s="229" t="s">
        <v>19</v>
      </c>
      <c r="N141" s="230" t="s">
        <v>43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141</v>
      </c>
      <c r="AT141" s="214" t="s">
        <v>137</v>
      </c>
      <c r="AU141" s="214" t="s">
        <v>133</v>
      </c>
      <c r="AY141" s="16" t="s">
        <v>122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80</v>
      </c>
      <c r="BK141" s="215">
        <f>ROUND(I141*H141,2)</f>
        <v>0</v>
      </c>
      <c r="BL141" s="16" t="s">
        <v>132</v>
      </c>
      <c r="BM141" s="214" t="s">
        <v>260</v>
      </c>
    </row>
    <row r="142" s="2" customFormat="1" ht="16.5" customHeight="1">
      <c r="A142" s="37"/>
      <c r="B142" s="38"/>
      <c r="C142" s="221" t="s">
        <v>261</v>
      </c>
      <c r="D142" s="221" t="s">
        <v>137</v>
      </c>
      <c r="E142" s="222" t="s">
        <v>262</v>
      </c>
      <c r="F142" s="223" t="s">
        <v>263</v>
      </c>
      <c r="G142" s="224" t="s">
        <v>130</v>
      </c>
      <c r="H142" s="225">
        <v>1</v>
      </c>
      <c r="I142" s="226"/>
      <c r="J142" s="227">
        <f>ROUND(I142*H142,2)</f>
        <v>0</v>
      </c>
      <c r="K142" s="223" t="s">
        <v>140</v>
      </c>
      <c r="L142" s="228"/>
      <c r="M142" s="229" t="s">
        <v>19</v>
      </c>
      <c r="N142" s="230" t="s">
        <v>43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141</v>
      </c>
      <c r="AT142" s="214" t="s">
        <v>137</v>
      </c>
      <c r="AU142" s="214" t="s">
        <v>133</v>
      </c>
      <c r="AY142" s="16" t="s">
        <v>122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80</v>
      </c>
      <c r="BK142" s="215">
        <f>ROUND(I142*H142,2)</f>
        <v>0</v>
      </c>
      <c r="BL142" s="16" t="s">
        <v>132</v>
      </c>
      <c r="BM142" s="214" t="s">
        <v>264</v>
      </c>
    </row>
    <row r="143" s="2" customFormat="1">
      <c r="A143" s="37"/>
      <c r="B143" s="38"/>
      <c r="C143" s="39"/>
      <c r="D143" s="231" t="s">
        <v>151</v>
      </c>
      <c r="E143" s="39"/>
      <c r="F143" s="232" t="s">
        <v>265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151</v>
      </c>
      <c r="AU143" s="16" t="s">
        <v>133</v>
      </c>
    </row>
    <row r="144" s="2" customFormat="1" ht="16.5" customHeight="1">
      <c r="A144" s="37"/>
      <c r="B144" s="38"/>
      <c r="C144" s="203" t="s">
        <v>266</v>
      </c>
      <c r="D144" s="203" t="s">
        <v>127</v>
      </c>
      <c r="E144" s="204" t="s">
        <v>267</v>
      </c>
      <c r="F144" s="205" t="s">
        <v>268</v>
      </c>
      <c r="G144" s="206" t="s">
        <v>130</v>
      </c>
      <c r="H144" s="207">
        <v>1</v>
      </c>
      <c r="I144" s="208"/>
      <c r="J144" s="209">
        <f>ROUND(I144*H144,2)</f>
        <v>0</v>
      </c>
      <c r="K144" s="205" t="s">
        <v>140</v>
      </c>
      <c r="L144" s="43"/>
      <c r="M144" s="210" t="s">
        <v>19</v>
      </c>
      <c r="N144" s="211" t="s">
        <v>43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132</v>
      </c>
      <c r="AT144" s="214" t="s">
        <v>127</v>
      </c>
      <c r="AU144" s="214" t="s">
        <v>133</v>
      </c>
      <c r="AY144" s="16" t="s">
        <v>122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80</v>
      </c>
      <c r="BK144" s="215">
        <f>ROUND(I144*H144,2)</f>
        <v>0</v>
      </c>
      <c r="BL144" s="16" t="s">
        <v>132</v>
      </c>
      <c r="BM144" s="214" t="s">
        <v>269</v>
      </c>
    </row>
    <row r="145" s="2" customFormat="1" ht="24.15" customHeight="1">
      <c r="A145" s="37"/>
      <c r="B145" s="38"/>
      <c r="C145" s="221" t="s">
        <v>270</v>
      </c>
      <c r="D145" s="221" t="s">
        <v>137</v>
      </c>
      <c r="E145" s="222" t="s">
        <v>271</v>
      </c>
      <c r="F145" s="223" t="s">
        <v>272</v>
      </c>
      <c r="G145" s="224" t="s">
        <v>130</v>
      </c>
      <c r="H145" s="225">
        <v>1</v>
      </c>
      <c r="I145" s="226"/>
      <c r="J145" s="227">
        <f>ROUND(I145*H145,2)</f>
        <v>0</v>
      </c>
      <c r="K145" s="223" t="s">
        <v>140</v>
      </c>
      <c r="L145" s="228"/>
      <c r="M145" s="229" t="s">
        <v>19</v>
      </c>
      <c r="N145" s="230" t="s">
        <v>43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141</v>
      </c>
      <c r="AT145" s="214" t="s">
        <v>137</v>
      </c>
      <c r="AU145" s="214" t="s">
        <v>133</v>
      </c>
      <c r="AY145" s="16" t="s">
        <v>122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80</v>
      </c>
      <c r="BK145" s="215">
        <f>ROUND(I145*H145,2)</f>
        <v>0</v>
      </c>
      <c r="BL145" s="16" t="s">
        <v>132</v>
      </c>
      <c r="BM145" s="214" t="s">
        <v>273</v>
      </c>
    </row>
    <row r="146" s="2" customFormat="1">
      <c r="A146" s="37"/>
      <c r="B146" s="38"/>
      <c r="C146" s="39"/>
      <c r="D146" s="231" t="s">
        <v>151</v>
      </c>
      <c r="E146" s="39"/>
      <c r="F146" s="232" t="s">
        <v>274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151</v>
      </c>
      <c r="AU146" s="16" t="s">
        <v>133</v>
      </c>
    </row>
    <row r="147" s="2" customFormat="1" ht="16.5" customHeight="1">
      <c r="A147" s="37"/>
      <c r="B147" s="38"/>
      <c r="C147" s="203" t="s">
        <v>141</v>
      </c>
      <c r="D147" s="203" t="s">
        <v>127</v>
      </c>
      <c r="E147" s="204" t="s">
        <v>275</v>
      </c>
      <c r="F147" s="205" t="s">
        <v>276</v>
      </c>
      <c r="G147" s="206" t="s">
        <v>130</v>
      </c>
      <c r="H147" s="207">
        <v>2</v>
      </c>
      <c r="I147" s="208"/>
      <c r="J147" s="209">
        <f>ROUND(I147*H147,2)</f>
        <v>0</v>
      </c>
      <c r="K147" s="205" t="s">
        <v>131</v>
      </c>
      <c r="L147" s="43"/>
      <c r="M147" s="210" t="s">
        <v>19</v>
      </c>
      <c r="N147" s="211" t="s">
        <v>43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132</v>
      </c>
      <c r="AT147" s="214" t="s">
        <v>127</v>
      </c>
      <c r="AU147" s="214" t="s">
        <v>133</v>
      </c>
      <c r="AY147" s="16" t="s">
        <v>122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80</v>
      </c>
      <c r="BK147" s="215">
        <f>ROUND(I147*H147,2)</f>
        <v>0</v>
      </c>
      <c r="BL147" s="16" t="s">
        <v>132</v>
      </c>
      <c r="BM147" s="214" t="s">
        <v>277</v>
      </c>
    </row>
    <row r="148" s="2" customFormat="1">
      <c r="A148" s="37"/>
      <c r="B148" s="38"/>
      <c r="C148" s="39"/>
      <c r="D148" s="216" t="s">
        <v>135</v>
      </c>
      <c r="E148" s="39"/>
      <c r="F148" s="217" t="s">
        <v>278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135</v>
      </c>
      <c r="AU148" s="16" t="s">
        <v>133</v>
      </c>
    </row>
    <row r="149" s="2" customFormat="1" ht="16.5" customHeight="1">
      <c r="A149" s="37"/>
      <c r="B149" s="38"/>
      <c r="C149" s="221" t="s">
        <v>279</v>
      </c>
      <c r="D149" s="221" t="s">
        <v>137</v>
      </c>
      <c r="E149" s="222" t="s">
        <v>280</v>
      </c>
      <c r="F149" s="223" t="s">
        <v>281</v>
      </c>
      <c r="G149" s="224" t="s">
        <v>130</v>
      </c>
      <c r="H149" s="225">
        <v>2</v>
      </c>
      <c r="I149" s="226"/>
      <c r="J149" s="227">
        <f>ROUND(I149*H149,2)</f>
        <v>0</v>
      </c>
      <c r="K149" s="223" t="s">
        <v>140</v>
      </c>
      <c r="L149" s="228"/>
      <c r="M149" s="229" t="s">
        <v>19</v>
      </c>
      <c r="N149" s="230" t="s">
        <v>43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141</v>
      </c>
      <c r="AT149" s="214" t="s">
        <v>137</v>
      </c>
      <c r="AU149" s="214" t="s">
        <v>133</v>
      </c>
      <c r="AY149" s="16" t="s">
        <v>122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80</v>
      </c>
      <c r="BK149" s="215">
        <f>ROUND(I149*H149,2)</f>
        <v>0</v>
      </c>
      <c r="BL149" s="16" t="s">
        <v>132</v>
      </c>
      <c r="BM149" s="214" t="s">
        <v>282</v>
      </c>
    </row>
    <row r="150" s="12" customFormat="1" ht="20.88" customHeight="1">
      <c r="A150" s="12"/>
      <c r="B150" s="187"/>
      <c r="C150" s="188"/>
      <c r="D150" s="189" t="s">
        <v>71</v>
      </c>
      <c r="E150" s="201" t="s">
        <v>283</v>
      </c>
      <c r="F150" s="201" t="s">
        <v>284</v>
      </c>
      <c r="G150" s="188"/>
      <c r="H150" s="188"/>
      <c r="I150" s="191"/>
      <c r="J150" s="202">
        <f>BK150</f>
        <v>0</v>
      </c>
      <c r="K150" s="188"/>
      <c r="L150" s="193"/>
      <c r="M150" s="194"/>
      <c r="N150" s="195"/>
      <c r="O150" s="195"/>
      <c r="P150" s="196">
        <f>SUM(P151:P165)</f>
        <v>0</v>
      </c>
      <c r="Q150" s="195"/>
      <c r="R150" s="196">
        <f>SUM(R151:R165)</f>
        <v>0</v>
      </c>
      <c r="S150" s="195"/>
      <c r="T150" s="197">
        <f>SUM(T151:T165)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8" t="s">
        <v>82</v>
      </c>
      <c r="AT150" s="199" t="s">
        <v>71</v>
      </c>
      <c r="AU150" s="199" t="s">
        <v>82</v>
      </c>
      <c r="AY150" s="198" t="s">
        <v>122</v>
      </c>
      <c r="BK150" s="200">
        <f>SUM(BK151:BK165)</f>
        <v>0</v>
      </c>
    </row>
    <row r="151" s="2" customFormat="1" ht="16.5" customHeight="1">
      <c r="A151" s="37"/>
      <c r="B151" s="38"/>
      <c r="C151" s="203" t="s">
        <v>285</v>
      </c>
      <c r="D151" s="203" t="s">
        <v>127</v>
      </c>
      <c r="E151" s="204" t="s">
        <v>240</v>
      </c>
      <c r="F151" s="205" t="s">
        <v>241</v>
      </c>
      <c r="G151" s="206" t="s">
        <v>130</v>
      </c>
      <c r="H151" s="207">
        <v>1</v>
      </c>
      <c r="I151" s="208"/>
      <c r="J151" s="209">
        <f>ROUND(I151*H151,2)</f>
        <v>0</v>
      </c>
      <c r="K151" s="205" t="s">
        <v>140</v>
      </c>
      <c r="L151" s="43"/>
      <c r="M151" s="210" t="s">
        <v>19</v>
      </c>
      <c r="N151" s="211" t="s">
        <v>43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132</v>
      </c>
      <c r="AT151" s="214" t="s">
        <v>127</v>
      </c>
      <c r="AU151" s="214" t="s">
        <v>133</v>
      </c>
      <c r="AY151" s="16" t="s">
        <v>122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80</v>
      </c>
      <c r="BK151" s="215">
        <f>ROUND(I151*H151,2)</f>
        <v>0</v>
      </c>
      <c r="BL151" s="16" t="s">
        <v>132</v>
      </c>
      <c r="BM151" s="214" t="s">
        <v>286</v>
      </c>
    </row>
    <row r="152" s="2" customFormat="1" ht="24.15" customHeight="1">
      <c r="A152" s="37"/>
      <c r="B152" s="38"/>
      <c r="C152" s="221" t="s">
        <v>287</v>
      </c>
      <c r="D152" s="221" t="s">
        <v>137</v>
      </c>
      <c r="E152" s="222" t="s">
        <v>244</v>
      </c>
      <c r="F152" s="223" t="s">
        <v>245</v>
      </c>
      <c r="G152" s="224" t="s">
        <v>130</v>
      </c>
      <c r="H152" s="225">
        <v>1</v>
      </c>
      <c r="I152" s="226"/>
      <c r="J152" s="227">
        <f>ROUND(I152*H152,2)</f>
        <v>0</v>
      </c>
      <c r="K152" s="223" t="s">
        <v>140</v>
      </c>
      <c r="L152" s="228"/>
      <c r="M152" s="229" t="s">
        <v>19</v>
      </c>
      <c r="N152" s="230" t="s">
        <v>43</v>
      </c>
      <c r="O152" s="83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141</v>
      </c>
      <c r="AT152" s="214" t="s">
        <v>137</v>
      </c>
      <c r="AU152" s="214" t="s">
        <v>133</v>
      </c>
      <c r="AY152" s="16" t="s">
        <v>122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80</v>
      </c>
      <c r="BK152" s="215">
        <f>ROUND(I152*H152,2)</f>
        <v>0</v>
      </c>
      <c r="BL152" s="16" t="s">
        <v>132</v>
      </c>
      <c r="BM152" s="214" t="s">
        <v>288</v>
      </c>
    </row>
    <row r="153" s="2" customFormat="1">
      <c r="A153" s="37"/>
      <c r="B153" s="38"/>
      <c r="C153" s="39"/>
      <c r="D153" s="231" t="s">
        <v>151</v>
      </c>
      <c r="E153" s="39"/>
      <c r="F153" s="232" t="s">
        <v>247</v>
      </c>
      <c r="G153" s="39"/>
      <c r="H153" s="39"/>
      <c r="I153" s="218"/>
      <c r="J153" s="39"/>
      <c r="K153" s="39"/>
      <c r="L153" s="43"/>
      <c r="M153" s="219"/>
      <c r="N153" s="22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151</v>
      </c>
      <c r="AU153" s="16" t="s">
        <v>133</v>
      </c>
    </row>
    <row r="154" s="2" customFormat="1" ht="16.5" customHeight="1">
      <c r="A154" s="37"/>
      <c r="B154" s="38"/>
      <c r="C154" s="221" t="s">
        <v>289</v>
      </c>
      <c r="D154" s="221" t="s">
        <v>137</v>
      </c>
      <c r="E154" s="222" t="s">
        <v>249</v>
      </c>
      <c r="F154" s="223" t="s">
        <v>250</v>
      </c>
      <c r="G154" s="224" t="s">
        <v>130</v>
      </c>
      <c r="H154" s="225">
        <v>1</v>
      </c>
      <c r="I154" s="226"/>
      <c r="J154" s="227">
        <f>ROUND(I154*H154,2)</f>
        <v>0</v>
      </c>
      <c r="K154" s="223" t="s">
        <v>140</v>
      </c>
      <c r="L154" s="228"/>
      <c r="M154" s="229" t="s">
        <v>19</v>
      </c>
      <c r="N154" s="230" t="s">
        <v>43</v>
      </c>
      <c r="O154" s="83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141</v>
      </c>
      <c r="AT154" s="214" t="s">
        <v>137</v>
      </c>
      <c r="AU154" s="214" t="s">
        <v>133</v>
      </c>
      <c r="AY154" s="16" t="s">
        <v>122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80</v>
      </c>
      <c r="BK154" s="215">
        <f>ROUND(I154*H154,2)</f>
        <v>0</v>
      </c>
      <c r="BL154" s="16" t="s">
        <v>132</v>
      </c>
      <c r="BM154" s="214" t="s">
        <v>290</v>
      </c>
    </row>
    <row r="155" s="2" customFormat="1" ht="16.5" customHeight="1">
      <c r="A155" s="37"/>
      <c r="B155" s="38"/>
      <c r="C155" s="203" t="s">
        <v>291</v>
      </c>
      <c r="D155" s="203" t="s">
        <v>127</v>
      </c>
      <c r="E155" s="204" t="s">
        <v>253</v>
      </c>
      <c r="F155" s="205" t="s">
        <v>254</v>
      </c>
      <c r="G155" s="206" t="s">
        <v>130</v>
      </c>
      <c r="H155" s="207">
        <v>1</v>
      </c>
      <c r="I155" s="208"/>
      <c r="J155" s="209">
        <f>ROUND(I155*H155,2)</f>
        <v>0</v>
      </c>
      <c r="K155" s="205" t="s">
        <v>131</v>
      </c>
      <c r="L155" s="43"/>
      <c r="M155" s="210" t="s">
        <v>19</v>
      </c>
      <c r="N155" s="211" t="s">
        <v>43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132</v>
      </c>
      <c r="AT155" s="214" t="s">
        <v>127</v>
      </c>
      <c r="AU155" s="214" t="s">
        <v>133</v>
      </c>
      <c r="AY155" s="16" t="s">
        <v>122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80</v>
      </c>
      <c r="BK155" s="215">
        <f>ROUND(I155*H155,2)</f>
        <v>0</v>
      </c>
      <c r="BL155" s="16" t="s">
        <v>132</v>
      </c>
      <c r="BM155" s="214" t="s">
        <v>292</v>
      </c>
    </row>
    <row r="156" s="2" customFormat="1">
      <c r="A156" s="37"/>
      <c r="B156" s="38"/>
      <c r="C156" s="39"/>
      <c r="D156" s="216" t="s">
        <v>135</v>
      </c>
      <c r="E156" s="39"/>
      <c r="F156" s="217" t="s">
        <v>256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135</v>
      </c>
      <c r="AU156" s="16" t="s">
        <v>133</v>
      </c>
    </row>
    <row r="157" s="2" customFormat="1" ht="16.5" customHeight="1">
      <c r="A157" s="37"/>
      <c r="B157" s="38"/>
      <c r="C157" s="221" t="s">
        <v>293</v>
      </c>
      <c r="D157" s="221" t="s">
        <v>137</v>
      </c>
      <c r="E157" s="222" t="s">
        <v>258</v>
      </c>
      <c r="F157" s="223" t="s">
        <v>259</v>
      </c>
      <c r="G157" s="224" t="s">
        <v>130</v>
      </c>
      <c r="H157" s="225">
        <v>1</v>
      </c>
      <c r="I157" s="226"/>
      <c r="J157" s="227">
        <f>ROUND(I157*H157,2)</f>
        <v>0</v>
      </c>
      <c r="K157" s="223" t="s">
        <v>140</v>
      </c>
      <c r="L157" s="228"/>
      <c r="M157" s="229" t="s">
        <v>19</v>
      </c>
      <c r="N157" s="230" t="s">
        <v>43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141</v>
      </c>
      <c r="AT157" s="214" t="s">
        <v>137</v>
      </c>
      <c r="AU157" s="214" t="s">
        <v>133</v>
      </c>
      <c r="AY157" s="16" t="s">
        <v>122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80</v>
      </c>
      <c r="BK157" s="215">
        <f>ROUND(I157*H157,2)</f>
        <v>0</v>
      </c>
      <c r="BL157" s="16" t="s">
        <v>132</v>
      </c>
      <c r="BM157" s="214" t="s">
        <v>294</v>
      </c>
    </row>
    <row r="158" s="2" customFormat="1" ht="16.5" customHeight="1">
      <c r="A158" s="37"/>
      <c r="B158" s="38"/>
      <c r="C158" s="221" t="s">
        <v>295</v>
      </c>
      <c r="D158" s="221" t="s">
        <v>137</v>
      </c>
      <c r="E158" s="222" t="s">
        <v>262</v>
      </c>
      <c r="F158" s="223" t="s">
        <v>263</v>
      </c>
      <c r="G158" s="224" t="s">
        <v>130</v>
      </c>
      <c r="H158" s="225">
        <v>1</v>
      </c>
      <c r="I158" s="226"/>
      <c r="J158" s="227">
        <f>ROUND(I158*H158,2)</f>
        <v>0</v>
      </c>
      <c r="K158" s="223" t="s">
        <v>140</v>
      </c>
      <c r="L158" s="228"/>
      <c r="M158" s="229" t="s">
        <v>19</v>
      </c>
      <c r="N158" s="230" t="s">
        <v>43</v>
      </c>
      <c r="O158" s="83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141</v>
      </c>
      <c r="AT158" s="214" t="s">
        <v>137</v>
      </c>
      <c r="AU158" s="214" t="s">
        <v>133</v>
      </c>
      <c r="AY158" s="16" t="s">
        <v>122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80</v>
      </c>
      <c r="BK158" s="215">
        <f>ROUND(I158*H158,2)</f>
        <v>0</v>
      </c>
      <c r="BL158" s="16" t="s">
        <v>132</v>
      </c>
      <c r="BM158" s="214" t="s">
        <v>296</v>
      </c>
    </row>
    <row r="159" s="2" customFormat="1">
      <c r="A159" s="37"/>
      <c r="B159" s="38"/>
      <c r="C159" s="39"/>
      <c r="D159" s="231" t="s">
        <v>151</v>
      </c>
      <c r="E159" s="39"/>
      <c r="F159" s="232" t="s">
        <v>265</v>
      </c>
      <c r="G159" s="39"/>
      <c r="H159" s="39"/>
      <c r="I159" s="218"/>
      <c r="J159" s="39"/>
      <c r="K159" s="39"/>
      <c r="L159" s="43"/>
      <c r="M159" s="219"/>
      <c r="N159" s="22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151</v>
      </c>
      <c r="AU159" s="16" t="s">
        <v>133</v>
      </c>
    </row>
    <row r="160" s="2" customFormat="1" ht="16.5" customHeight="1">
      <c r="A160" s="37"/>
      <c r="B160" s="38"/>
      <c r="C160" s="203" t="s">
        <v>297</v>
      </c>
      <c r="D160" s="203" t="s">
        <v>127</v>
      </c>
      <c r="E160" s="204" t="s">
        <v>267</v>
      </c>
      <c r="F160" s="205" t="s">
        <v>268</v>
      </c>
      <c r="G160" s="206" t="s">
        <v>130</v>
      </c>
      <c r="H160" s="207">
        <v>1</v>
      </c>
      <c r="I160" s="208"/>
      <c r="J160" s="209">
        <f>ROUND(I160*H160,2)</f>
        <v>0</v>
      </c>
      <c r="K160" s="205" t="s">
        <v>140</v>
      </c>
      <c r="L160" s="43"/>
      <c r="M160" s="210" t="s">
        <v>19</v>
      </c>
      <c r="N160" s="211" t="s">
        <v>43</v>
      </c>
      <c r="O160" s="83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4" t="s">
        <v>132</v>
      </c>
      <c r="AT160" s="214" t="s">
        <v>127</v>
      </c>
      <c r="AU160" s="214" t="s">
        <v>133</v>
      </c>
      <c r="AY160" s="16" t="s">
        <v>122</v>
      </c>
      <c r="BE160" s="215">
        <f>IF(N160="základní",J160,0)</f>
        <v>0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6" t="s">
        <v>80</v>
      </c>
      <c r="BK160" s="215">
        <f>ROUND(I160*H160,2)</f>
        <v>0</v>
      </c>
      <c r="BL160" s="16" t="s">
        <v>132</v>
      </c>
      <c r="BM160" s="214" t="s">
        <v>298</v>
      </c>
    </row>
    <row r="161" s="2" customFormat="1" ht="24.15" customHeight="1">
      <c r="A161" s="37"/>
      <c r="B161" s="38"/>
      <c r="C161" s="221" t="s">
        <v>299</v>
      </c>
      <c r="D161" s="221" t="s">
        <v>137</v>
      </c>
      <c r="E161" s="222" t="s">
        <v>271</v>
      </c>
      <c r="F161" s="223" t="s">
        <v>272</v>
      </c>
      <c r="G161" s="224" t="s">
        <v>130</v>
      </c>
      <c r="H161" s="225">
        <v>1</v>
      </c>
      <c r="I161" s="226"/>
      <c r="J161" s="227">
        <f>ROUND(I161*H161,2)</f>
        <v>0</v>
      </c>
      <c r="K161" s="223" t="s">
        <v>140</v>
      </c>
      <c r="L161" s="228"/>
      <c r="M161" s="229" t="s">
        <v>19</v>
      </c>
      <c r="N161" s="230" t="s">
        <v>43</v>
      </c>
      <c r="O161" s="83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141</v>
      </c>
      <c r="AT161" s="214" t="s">
        <v>137</v>
      </c>
      <c r="AU161" s="214" t="s">
        <v>133</v>
      </c>
      <c r="AY161" s="16" t="s">
        <v>122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80</v>
      </c>
      <c r="BK161" s="215">
        <f>ROUND(I161*H161,2)</f>
        <v>0</v>
      </c>
      <c r="BL161" s="16" t="s">
        <v>132</v>
      </c>
      <c r="BM161" s="214" t="s">
        <v>300</v>
      </c>
    </row>
    <row r="162" s="2" customFormat="1">
      <c r="A162" s="37"/>
      <c r="B162" s="38"/>
      <c r="C162" s="39"/>
      <c r="D162" s="231" t="s">
        <v>151</v>
      </c>
      <c r="E162" s="39"/>
      <c r="F162" s="232" t="s">
        <v>274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151</v>
      </c>
      <c r="AU162" s="16" t="s">
        <v>133</v>
      </c>
    </row>
    <row r="163" s="2" customFormat="1" ht="16.5" customHeight="1">
      <c r="A163" s="37"/>
      <c r="B163" s="38"/>
      <c r="C163" s="203" t="s">
        <v>301</v>
      </c>
      <c r="D163" s="203" t="s">
        <v>127</v>
      </c>
      <c r="E163" s="204" t="s">
        <v>275</v>
      </c>
      <c r="F163" s="205" t="s">
        <v>276</v>
      </c>
      <c r="G163" s="206" t="s">
        <v>130</v>
      </c>
      <c r="H163" s="207">
        <v>2</v>
      </c>
      <c r="I163" s="208"/>
      <c r="J163" s="209">
        <f>ROUND(I163*H163,2)</f>
        <v>0</v>
      </c>
      <c r="K163" s="205" t="s">
        <v>131</v>
      </c>
      <c r="L163" s="43"/>
      <c r="M163" s="210" t="s">
        <v>19</v>
      </c>
      <c r="N163" s="211" t="s">
        <v>43</v>
      </c>
      <c r="O163" s="83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132</v>
      </c>
      <c r="AT163" s="214" t="s">
        <v>127</v>
      </c>
      <c r="AU163" s="214" t="s">
        <v>133</v>
      </c>
      <c r="AY163" s="16" t="s">
        <v>122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80</v>
      </c>
      <c r="BK163" s="215">
        <f>ROUND(I163*H163,2)</f>
        <v>0</v>
      </c>
      <c r="BL163" s="16" t="s">
        <v>132</v>
      </c>
      <c r="BM163" s="214" t="s">
        <v>302</v>
      </c>
    </row>
    <row r="164" s="2" customFormat="1">
      <c r="A164" s="37"/>
      <c r="B164" s="38"/>
      <c r="C164" s="39"/>
      <c r="D164" s="216" t="s">
        <v>135</v>
      </c>
      <c r="E164" s="39"/>
      <c r="F164" s="217" t="s">
        <v>278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135</v>
      </c>
      <c r="AU164" s="16" t="s">
        <v>133</v>
      </c>
    </row>
    <row r="165" s="2" customFormat="1" ht="16.5" customHeight="1">
      <c r="A165" s="37"/>
      <c r="B165" s="38"/>
      <c r="C165" s="221" t="s">
        <v>303</v>
      </c>
      <c r="D165" s="221" t="s">
        <v>137</v>
      </c>
      <c r="E165" s="222" t="s">
        <v>280</v>
      </c>
      <c r="F165" s="223" t="s">
        <v>281</v>
      </c>
      <c r="G165" s="224" t="s">
        <v>130</v>
      </c>
      <c r="H165" s="225">
        <v>2</v>
      </c>
      <c r="I165" s="226"/>
      <c r="J165" s="227">
        <f>ROUND(I165*H165,2)</f>
        <v>0</v>
      </c>
      <c r="K165" s="223" t="s">
        <v>140</v>
      </c>
      <c r="L165" s="228"/>
      <c r="M165" s="229" t="s">
        <v>19</v>
      </c>
      <c r="N165" s="230" t="s">
        <v>43</v>
      </c>
      <c r="O165" s="83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141</v>
      </c>
      <c r="AT165" s="214" t="s">
        <v>137</v>
      </c>
      <c r="AU165" s="214" t="s">
        <v>133</v>
      </c>
      <c r="AY165" s="16" t="s">
        <v>122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80</v>
      </c>
      <c r="BK165" s="215">
        <f>ROUND(I165*H165,2)</f>
        <v>0</v>
      </c>
      <c r="BL165" s="16" t="s">
        <v>132</v>
      </c>
      <c r="BM165" s="214" t="s">
        <v>304</v>
      </c>
    </row>
    <row r="166" s="12" customFormat="1" ht="20.88" customHeight="1">
      <c r="A166" s="12"/>
      <c r="B166" s="187"/>
      <c r="C166" s="188"/>
      <c r="D166" s="189" t="s">
        <v>71</v>
      </c>
      <c r="E166" s="201" t="s">
        <v>305</v>
      </c>
      <c r="F166" s="201" t="s">
        <v>306</v>
      </c>
      <c r="G166" s="188"/>
      <c r="H166" s="188"/>
      <c r="I166" s="191"/>
      <c r="J166" s="202">
        <f>BK166</f>
        <v>0</v>
      </c>
      <c r="K166" s="188"/>
      <c r="L166" s="193"/>
      <c r="M166" s="194"/>
      <c r="N166" s="195"/>
      <c r="O166" s="195"/>
      <c r="P166" s="196">
        <f>SUM(P167:P181)</f>
        <v>0</v>
      </c>
      <c r="Q166" s="195"/>
      <c r="R166" s="196">
        <f>SUM(R167:R181)</f>
        <v>0</v>
      </c>
      <c r="S166" s="195"/>
      <c r="T166" s="197">
        <f>SUM(T167:T181)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98" t="s">
        <v>82</v>
      </c>
      <c r="AT166" s="199" t="s">
        <v>71</v>
      </c>
      <c r="AU166" s="199" t="s">
        <v>82</v>
      </c>
      <c r="AY166" s="198" t="s">
        <v>122</v>
      </c>
      <c r="BK166" s="200">
        <f>SUM(BK167:BK181)</f>
        <v>0</v>
      </c>
    </row>
    <row r="167" s="2" customFormat="1" ht="16.5" customHeight="1">
      <c r="A167" s="37"/>
      <c r="B167" s="38"/>
      <c r="C167" s="203" t="s">
        <v>307</v>
      </c>
      <c r="D167" s="203" t="s">
        <v>127</v>
      </c>
      <c r="E167" s="204" t="s">
        <v>240</v>
      </c>
      <c r="F167" s="205" t="s">
        <v>241</v>
      </c>
      <c r="G167" s="206" t="s">
        <v>130</v>
      </c>
      <c r="H167" s="207">
        <v>1</v>
      </c>
      <c r="I167" s="208"/>
      <c r="J167" s="209">
        <f>ROUND(I167*H167,2)</f>
        <v>0</v>
      </c>
      <c r="K167" s="205" t="s">
        <v>140</v>
      </c>
      <c r="L167" s="43"/>
      <c r="M167" s="210" t="s">
        <v>19</v>
      </c>
      <c r="N167" s="211" t="s">
        <v>43</v>
      </c>
      <c r="O167" s="83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132</v>
      </c>
      <c r="AT167" s="214" t="s">
        <v>127</v>
      </c>
      <c r="AU167" s="214" t="s">
        <v>133</v>
      </c>
      <c r="AY167" s="16" t="s">
        <v>122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80</v>
      </c>
      <c r="BK167" s="215">
        <f>ROUND(I167*H167,2)</f>
        <v>0</v>
      </c>
      <c r="BL167" s="16" t="s">
        <v>132</v>
      </c>
      <c r="BM167" s="214" t="s">
        <v>308</v>
      </c>
    </row>
    <row r="168" s="2" customFormat="1" ht="24.15" customHeight="1">
      <c r="A168" s="37"/>
      <c r="B168" s="38"/>
      <c r="C168" s="221" t="s">
        <v>309</v>
      </c>
      <c r="D168" s="221" t="s">
        <v>137</v>
      </c>
      <c r="E168" s="222" t="s">
        <v>244</v>
      </c>
      <c r="F168" s="223" t="s">
        <v>245</v>
      </c>
      <c r="G168" s="224" t="s">
        <v>130</v>
      </c>
      <c r="H168" s="225">
        <v>1</v>
      </c>
      <c r="I168" s="226"/>
      <c r="J168" s="227">
        <f>ROUND(I168*H168,2)</f>
        <v>0</v>
      </c>
      <c r="K168" s="223" t="s">
        <v>140</v>
      </c>
      <c r="L168" s="228"/>
      <c r="M168" s="229" t="s">
        <v>19</v>
      </c>
      <c r="N168" s="230" t="s">
        <v>43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141</v>
      </c>
      <c r="AT168" s="214" t="s">
        <v>137</v>
      </c>
      <c r="AU168" s="214" t="s">
        <v>133</v>
      </c>
      <c r="AY168" s="16" t="s">
        <v>122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80</v>
      </c>
      <c r="BK168" s="215">
        <f>ROUND(I168*H168,2)</f>
        <v>0</v>
      </c>
      <c r="BL168" s="16" t="s">
        <v>132</v>
      </c>
      <c r="BM168" s="214" t="s">
        <v>310</v>
      </c>
    </row>
    <row r="169" s="2" customFormat="1">
      <c r="A169" s="37"/>
      <c r="B169" s="38"/>
      <c r="C169" s="39"/>
      <c r="D169" s="231" t="s">
        <v>151</v>
      </c>
      <c r="E169" s="39"/>
      <c r="F169" s="232" t="s">
        <v>247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151</v>
      </c>
      <c r="AU169" s="16" t="s">
        <v>133</v>
      </c>
    </row>
    <row r="170" s="2" customFormat="1" ht="16.5" customHeight="1">
      <c r="A170" s="37"/>
      <c r="B170" s="38"/>
      <c r="C170" s="221" t="s">
        <v>311</v>
      </c>
      <c r="D170" s="221" t="s">
        <v>137</v>
      </c>
      <c r="E170" s="222" t="s">
        <v>249</v>
      </c>
      <c r="F170" s="223" t="s">
        <v>250</v>
      </c>
      <c r="G170" s="224" t="s">
        <v>130</v>
      </c>
      <c r="H170" s="225">
        <v>1</v>
      </c>
      <c r="I170" s="226"/>
      <c r="J170" s="227">
        <f>ROUND(I170*H170,2)</f>
        <v>0</v>
      </c>
      <c r="K170" s="223" t="s">
        <v>140</v>
      </c>
      <c r="L170" s="228"/>
      <c r="M170" s="229" t="s">
        <v>19</v>
      </c>
      <c r="N170" s="230" t="s">
        <v>43</v>
      </c>
      <c r="O170" s="83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141</v>
      </c>
      <c r="AT170" s="214" t="s">
        <v>137</v>
      </c>
      <c r="AU170" s="214" t="s">
        <v>133</v>
      </c>
      <c r="AY170" s="16" t="s">
        <v>122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80</v>
      </c>
      <c r="BK170" s="215">
        <f>ROUND(I170*H170,2)</f>
        <v>0</v>
      </c>
      <c r="BL170" s="16" t="s">
        <v>132</v>
      </c>
      <c r="BM170" s="214" t="s">
        <v>312</v>
      </c>
    </row>
    <row r="171" s="2" customFormat="1" ht="16.5" customHeight="1">
      <c r="A171" s="37"/>
      <c r="B171" s="38"/>
      <c r="C171" s="203" t="s">
        <v>313</v>
      </c>
      <c r="D171" s="203" t="s">
        <v>127</v>
      </c>
      <c r="E171" s="204" t="s">
        <v>253</v>
      </c>
      <c r="F171" s="205" t="s">
        <v>254</v>
      </c>
      <c r="G171" s="206" t="s">
        <v>130</v>
      </c>
      <c r="H171" s="207">
        <v>1</v>
      </c>
      <c r="I171" s="208"/>
      <c r="J171" s="209">
        <f>ROUND(I171*H171,2)</f>
        <v>0</v>
      </c>
      <c r="K171" s="205" t="s">
        <v>131</v>
      </c>
      <c r="L171" s="43"/>
      <c r="M171" s="210" t="s">
        <v>19</v>
      </c>
      <c r="N171" s="211" t="s">
        <v>43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132</v>
      </c>
      <c r="AT171" s="214" t="s">
        <v>127</v>
      </c>
      <c r="AU171" s="214" t="s">
        <v>133</v>
      </c>
      <c r="AY171" s="16" t="s">
        <v>122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80</v>
      </c>
      <c r="BK171" s="215">
        <f>ROUND(I171*H171,2)</f>
        <v>0</v>
      </c>
      <c r="BL171" s="16" t="s">
        <v>132</v>
      </c>
      <c r="BM171" s="214" t="s">
        <v>314</v>
      </c>
    </row>
    <row r="172" s="2" customFormat="1">
      <c r="A172" s="37"/>
      <c r="B172" s="38"/>
      <c r="C172" s="39"/>
      <c r="D172" s="216" t="s">
        <v>135</v>
      </c>
      <c r="E172" s="39"/>
      <c r="F172" s="217" t="s">
        <v>256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135</v>
      </c>
      <c r="AU172" s="16" t="s">
        <v>133</v>
      </c>
    </row>
    <row r="173" s="2" customFormat="1" ht="16.5" customHeight="1">
      <c r="A173" s="37"/>
      <c r="B173" s="38"/>
      <c r="C173" s="221" t="s">
        <v>315</v>
      </c>
      <c r="D173" s="221" t="s">
        <v>137</v>
      </c>
      <c r="E173" s="222" t="s">
        <v>258</v>
      </c>
      <c r="F173" s="223" t="s">
        <v>259</v>
      </c>
      <c r="G173" s="224" t="s">
        <v>130</v>
      </c>
      <c r="H173" s="225">
        <v>1</v>
      </c>
      <c r="I173" s="226"/>
      <c r="J173" s="227">
        <f>ROUND(I173*H173,2)</f>
        <v>0</v>
      </c>
      <c r="K173" s="223" t="s">
        <v>140</v>
      </c>
      <c r="L173" s="228"/>
      <c r="M173" s="229" t="s">
        <v>19</v>
      </c>
      <c r="N173" s="230" t="s">
        <v>43</v>
      </c>
      <c r="O173" s="83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141</v>
      </c>
      <c r="AT173" s="214" t="s">
        <v>137</v>
      </c>
      <c r="AU173" s="214" t="s">
        <v>133</v>
      </c>
      <c r="AY173" s="16" t="s">
        <v>122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80</v>
      </c>
      <c r="BK173" s="215">
        <f>ROUND(I173*H173,2)</f>
        <v>0</v>
      </c>
      <c r="BL173" s="16" t="s">
        <v>132</v>
      </c>
      <c r="BM173" s="214" t="s">
        <v>316</v>
      </c>
    </row>
    <row r="174" s="2" customFormat="1" ht="16.5" customHeight="1">
      <c r="A174" s="37"/>
      <c r="B174" s="38"/>
      <c r="C174" s="221" t="s">
        <v>317</v>
      </c>
      <c r="D174" s="221" t="s">
        <v>137</v>
      </c>
      <c r="E174" s="222" t="s">
        <v>262</v>
      </c>
      <c r="F174" s="223" t="s">
        <v>263</v>
      </c>
      <c r="G174" s="224" t="s">
        <v>130</v>
      </c>
      <c r="H174" s="225">
        <v>1</v>
      </c>
      <c r="I174" s="226"/>
      <c r="J174" s="227">
        <f>ROUND(I174*H174,2)</f>
        <v>0</v>
      </c>
      <c r="K174" s="223" t="s">
        <v>140</v>
      </c>
      <c r="L174" s="228"/>
      <c r="M174" s="229" t="s">
        <v>19</v>
      </c>
      <c r="N174" s="230" t="s">
        <v>43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141</v>
      </c>
      <c r="AT174" s="214" t="s">
        <v>137</v>
      </c>
      <c r="AU174" s="214" t="s">
        <v>133</v>
      </c>
      <c r="AY174" s="16" t="s">
        <v>122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80</v>
      </c>
      <c r="BK174" s="215">
        <f>ROUND(I174*H174,2)</f>
        <v>0</v>
      </c>
      <c r="BL174" s="16" t="s">
        <v>132</v>
      </c>
      <c r="BM174" s="214" t="s">
        <v>318</v>
      </c>
    </row>
    <row r="175" s="2" customFormat="1">
      <c r="A175" s="37"/>
      <c r="B175" s="38"/>
      <c r="C175" s="39"/>
      <c r="D175" s="231" t="s">
        <v>151</v>
      </c>
      <c r="E175" s="39"/>
      <c r="F175" s="232" t="s">
        <v>265</v>
      </c>
      <c r="G175" s="39"/>
      <c r="H175" s="39"/>
      <c r="I175" s="218"/>
      <c r="J175" s="39"/>
      <c r="K175" s="39"/>
      <c r="L175" s="43"/>
      <c r="M175" s="219"/>
      <c r="N175" s="22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151</v>
      </c>
      <c r="AU175" s="16" t="s">
        <v>133</v>
      </c>
    </row>
    <row r="176" s="2" customFormat="1" ht="16.5" customHeight="1">
      <c r="A176" s="37"/>
      <c r="B176" s="38"/>
      <c r="C176" s="203" t="s">
        <v>319</v>
      </c>
      <c r="D176" s="203" t="s">
        <v>127</v>
      </c>
      <c r="E176" s="204" t="s">
        <v>267</v>
      </c>
      <c r="F176" s="205" t="s">
        <v>268</v>
      </c>
      <c r="G176" s="206" t="s">
        <v>130</v>
      </c>
      <c r="H176" s="207">
        <v>1</v>
      </c>
      <c r="I176" s="208"/>
      <c r="J176" s="209">
        <f>ROUND(I176*H176,2)</f>
        <v>0</v>
      </c>
      <c r="K176" s="205" t="s">
        <v>140</v>
      </c>
      <c r="L176" s="43"/>
      <c r="M176" s="210" t="s">
        <v>19</v>
      </c>
      <c r="N176" s="211" t="s">
        <v>43</v>
      </c>
      <c r="O176" s="83"/>
      <c r="P176" s="212">
        <f>O176*H176</f>
        <v>0</v>
      </c>
      <c r="Q176" s="212">
        <v>0</v>
      </c>
      <c r="R176" s="212">
        <f>Q176*H176</f>
        <v>0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132</v>
      </c>
      <c r="AT176" s="214" t="s">
        <v>127</v>
      </c>
      <c r="AU176" s="214" t="s">
        <v>133</v>
      </c>
      <c r="AY176" s="16" t="s">
        <v>122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80</v>
      </c>
      <c r="BK176" s="215">
        <f>ROUND(I176*H176,2)</f>
        <v>0</v>
      </c>
      <c r="BL176" s="16" t="s">
        <v>132</v>
      </c>
      <c r="BM176" s="214" t="s">
        <v>320</v>
      </c>
    </row>
    <row r="177" s="2" customFormat="1" ht="24.15" customHeight="1">
      <c r="A177" s="37"/>
      <c r="B177" s="38"/>
      <c r="C177" s="221" t="s">
        <v>321</v>
      </c>
      <c r="D177" s="221" t="s">
        <v>137</v>
      </c>
      <c r="E177" s="222" t="s">
        <v>271</v>
      </c>
      <c r="F177" s="223" t="s">
        <v>272</v>
      </c>
      <c r="G177" s="224" t="s">
        <v>130</v>
      </c>
      <c r="H177" s="225">
        <v>1</v>
      </c>
      <c r="I177" s="226"/>
      <c r="J177" s="227">
        <f>ROUND(I177*H177,2)</f>
        <v>0</v>
      </c>
      <c r="K177" s="223" t="s">
        <v>140</v>
      </c>
      <c r="L177" s="228"/>
      <c r="M177" s="229" t="s">
        <v>19</v>
      </c>
      <c r="N177" s="230" t="s">
        <v>43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141</v>
      </c>
      <c r="AT177" s="214" t="s">
        <v>137</v>
      </c>
      <c r="AU177" s="214" t="s">
        <v>133</v>
      </c>
      <c r="AY177" s="16" t="s">
        <v>122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80</v>
      </c>
      <c r="BK177" s="215">
        <f>ROUND(I177*H177,2)</f>
        <v>0</v>
      </c>
      <c r="BL177" s="16" t="s">
        <v>132</v>
      </c>
      <c r="BM177" s="214" t="s">
        <v>322</v>
      </c>
    </row>
    <row r="178" s="2" customFormat="1">
      <c r="A178" s="37"/>
      <c r="B178" s="38"/>
      <c r="C178" s="39"/>
      <c r="D178" s="231" t="s">
        <v>151</v>
      </c>
      <c r="E178" s="39"/>
      <c r="F178" s="232" t="s">
        <v>274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151</v>
      </c>
      <c r="AU178" s="16" t="s">
        <v>133</v>
      </c>
    </row>
    <row r="179" s="2" customFormat="1" ht="16.5" customHeight="1">
      <c r="A179" s="37"/>
      <c r="B179" s="38"/>
      <c r="C179" s="203" t="s">
        <v>323</v>
      </c>
      <c r="D179" s="203" t="s">
        <v>127</v>
      </c>
      <c r="E179" s="204" t="s">
        <v>275</v>
      </c>
      <c r="F179" s="205" t="s">
        <v>276</v>
      </c>
      <c r="G179" s="206" t="s">
        <v>130</v>
      </c>
      <c r="H179" s="207">
        <v>2</v>
      </c>
      <c r="I179" s="208"/>
      <c r="J179" s="209">
        <f>ROUND(I179*H179,2)</f>
        <v>0</v>
      </c>
      <c r="K179" s="205" t="s">
        <v>131</v>
      </c>
      <c r="L179" s="43"/>
      <c r="M179" s="210" t="s">
        <v>19</v>
      </c>
      <c r="N179" s="211" t="s">
        <v>43</v>
      </c>
      <c r="O179" s="83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132</v>
      </c>
      <c r="AT179" s="214" t="s">
        <v>127</v>
      </c>
      <c r="AU179" s="214" t="s">
        <v>133</v>
      </c>
      <c r="AY179" s="16" t="s">
        <v>122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80</v>
      </c>
      <c r="BK179" s="215">
        <f>ROUND(I179*H179,2)</f>
        <v>0</v>
      </c>
      <c r="BL179" s="16" t="s">
        <v>132</v>
      </c>
      <c r="BM179" s="214" t="s">
        <v>324</v>
      </c>
    </row>
    <row r="180" s="2" customFormat="1">
      <c r="A180" s="37"/>
      <c r="B180" s="38"/>
      <c r="C180" s="39"/>
      <c r="D180" s="216" t="s">
        <v>135</v>
      </c>
      <c r="E180" s="39"/>
      <c r="F180" s="217" t="s">
        <v>278</v>
      </c>
      <c r="G180" s="39"/>
      <c r="H180" s="39"/>
      <c r="I180" s="218"/>
      <c r="J180" s="39"/>
      <c r="K180" s="39"/>
      <c r="L180" s="43"/>
      <c r="M180" s="219"/>
      <c r="N180" s="220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135</v>
      </c>
      <c r="AU180" s="16" t="s">
        <v>133</v>
      </c>
    </row>
    <row r="181" s="2" customFormat="1" ht="16.5" customHeight="1">
      <c r="A181" s="37"/>
      <c r="B181" s="38"/>
      <c r="C181" s="221" t="s">
        <v>325</v>
      </c>
      <c r="D181" s="221" t="s">
        <v>137</v>
      </c>
      <c r="E181" s="222" t="s">
        <v>280</v>
      </c>
      <c r="F181" s="223" t="s">
        <v>281</v>
      </c>
      <c r="G181" s="224" t="s">
        <v>130</v>
      </c>
      <c r="H181" s="225">
        <v>2</v>
      </c>
      <c r="I181" s="226"/>
      <c r="J181" s="227">
        <f>ROUND(I181*H181,2)</f>
        <v>0</v>
      </c>
      <c r="K181" s="223" t="s">
        <v>140</v>
      </c>
      <c r="L181" s="228"/>
      <c r="M181" s="229" t="s">
        <v>19</v>
      </c>
      <c r="N181" s="230" t="s">
        <v>43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141</v>
      </c>
      <c r="AT181" s="214" t="s">
        <v>137</v>
      </c>
      <c r="AU181" s="214" t="s">
        <v>133</v>
      </c>
      <c r="AY181" s="16" t="s">
        <v>122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80</v>
      </c>
      <c r="BK181" s="215">
        <f>ROUND(I181*H181,2)</f>
        <v>0</v>
      </c>
      <c r="BL181" s="16" t="s">
        <v>132</v>
      </c>
      <c r="BM181" s="214" t="s">
        <v>326</v>
      </c>
    </row>
    <row r="182" s="12" customFormat="1" ht="20.88" customHeight="1">
      <c r="A182" s="12"/>
      <c r="B182" s="187"/>
      <c r="C182" s="188"/>
      <c r="D182" s="189" t="s">
        <v>71</v>
      </c>
      <c r="E182" s="201" t="s">
        <v>327</v>
      </c>
      <c r="F182" s="201" t="s">
        <v>328</v>
      </c>
      <c r="G182" s="188"/>
      <c r="H182" s="188"/>
      <c r="I182" s="191"/>
      <c r="J182" s="202">
        <f>BK182</f>
        <v>0</v>
      </c>
      <c r="K182" s="188"/>
      <c r="L182" s="193"/>
      <c r="M182" s="194"/>
      <c r="N182" s="195"/>
      <c r="O182" s="195"/>
      <c r="P182" s="196">
        <f>SUM(P183:P198)</f>
        <v>0</v>
      </c>
      <c r="Q182" s="195"/>
      <c r="R182" s="196">
        <f>SUM(R183:R198)</f>
        <v>0</v>
      </c>
      <c r="S182" s="195"/>
      <c r="T182" s="197">
        <f>SUM(T183:T198)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98" t="s">
        <v>82</v>
      </c>
      <c r="AT182" s="199" t="s">
        <v>71</v>
      </c>
      <c r="AU182" s="199" t="s">
        <v>82</v>
      </c>
      <c r="AY182" s="198" t="s">
        <v>122</v>
      </c>
      <c r="BK182" s="200">
        <f>SUM(BK183:BK198)</f>
        <v>0</v>
      </c>
    </row>
    <row r="183" s="2" customFormat="1" ht="16.5" customHeight="1">
      <c r="A183" s="37"/>
      <c r="B183" s="38"/>
      <c r="C183" s="203" t="s">
        <v>329</v>
      </c>
      <c r="D183" s="203" t="s">
        <v>127</v>
      </c>
      <c r="E183" s="204" t="s">
        <v>240</v>
      </c>
      <c r="F183" s="205" t="s">
        <v>241</v>
      </c>
      <c r="G183" s="206" t="s">
        <v>130</v>
      </c>
      <c r="H183" s="207">
        <v>1</v>
      </c>
      <c r="I183" s="208"/>
      <c r="J183" s="209">
        <f>ROUND(I183*H183,2)</f>
        <v>0</v>
      </c>
      <c r="K183" s="205" t="s">
        <v>140</v>
      </c>
      <c r="L183" s="43"/>
      <c r="M183" s="210" t="s">
        <v>19</v>
      </c>
      <c r="N183" s="211" t="s">
        <v>43</v>
      </c>
      <c r="O183" s="83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132</v>
      </c>
      <c r="AT183" s="214" t="s">
        <v>127</v>
      </c>
      <c r="AU183" s="214" t="s">
        <v>133</v>
      </c>
      <c r="AY183" s="16" t="s">
        <v>122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80</v>
      </c>
      <c r="BK183" s="215">
        <f>ROUND(I183*H183,2)</f>
        <v>0</v>
      </c>
      <c r="BL183" s="16" t="s">
        <v>132</v>
      </c>
      <c r="BM183" s="214" t="s">
        <v>330</v>
      </c>
    </row>
    <row r="184" s="2" customFormat="1" ht="16.5" customHeight="1">
      <c r="A184" s="37"/>
      <c r="B184" s="38"/>
      <c r="C184" s="221" t="s">
        <v>331</v>
      </c>
      <c r="D184" s="221" t="s">
        <v>137</v>
      </c>
      <c r="E184" s="222" t="s">
        <v>332</v>
      </c>
      <c r="F184" s="223" t="s">
        <v>333</v>
      </c>
      <c r="G184" s="224" t="s">
        <v>130</v>
      </c>
      <c r="H184" s="225">
        <v>1</v>
      </c>
      <c r="I184" s="226"/>
      <c r="J184" s="227">
        <f>ROUND(I184*H184,2)</f>
        <v>0</v>
      </c>
      <c r="K184" s="223" t="s">
        <v>140</v>
      </c>
      <c r="L184" s="228"/>
      <c r="M184" s="229" t="s">
        <v>19</v>
      </c>
      <c r="N184" s="230" t="s">
        <v>43</v>
      </c>
      <c r="O184" s="83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141</v>
      </c>
      <c r="AT184" s="214" t="s">
        <v>137</v>
      </c>
      <c r="AU184" s="214" t="s">
        <v>133</v>
      </c>
      <c r="AY184" s="16" t="s">
        <v>122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80</v>
      </c>
      <c r="BK184" s="215">
        <f>ROUND(I184*H184,2)</f>
        <v>0</v>
      </c>
      <c r="BL184" s="16" t="s">
        <v>132</v>
      </c>
      <c r="BM184" s="214" t="s">
        <v>334</v>
      </c>
    </row>
    <row r="185" s="2" customFormat="1">
      <c r="A185" s="37"/>
      <c r="B185" s="38"/>
      <c r="C185" s="39"/>
      <c r="D185" s="231" t="s">
        <v>151</v>
      </c>
      <c r="E185" s="39"/>
      <c r="F185" s="232" t="s">
        <v>335</v>
      </c>
      <c r="G185" s="39"/>
      <c r="H185" s="39"/>
      <c r="I185" s="218"/>
      <c r="J185" s="39"/>
      <c r="K185" s="39"/>
      <c r="L185" s="43"/>
      <c r="M185" s="219"/>
      <c r="N185" s="22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151</v>
      </c>
      <c r="AU185" s="16" t="s">
        <v>133</v>
      </c>
    </row>
    <row r="186" s="2" customFormat="1" ht="16.5" customHeight="1">
      <c r="A186" s="37"/>
      <c r="B186" s="38"/>
      <c r="C186" s="221" t="s">
        <v>336</v>
      </c>
      <c r="D186" s="221" t="s">
        <v>137</v>
      </c>
      <c r="E186" s="222" t="s">
        <v>249</v>
      </c>
      <c r="F186" s="223" t="s">
        <v>250</v>
      </c>
      <c r="G186" s="224" t="s">
        <v>130</v>
      </c>
      <c r="H186" s="225">
        <v>1</v>
      </c>
      <c r="I186" s="226"/>
      <c r="J186" s="227">
        <f>ROUND(I186*H186,2)</f>
        <v>0</v>
      </c>
      <c r="K186" s="223" t="s">
        <v>140</v>
      </c>
      <c r="L186" s="228"/>
      <c r="M186" s="229" t="s">
        <v>19</v>
      </c>
      <c r="N186" s="230" t="s">
        <v>43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141</v>
      </c>
      <c r="AT186" s="214" t="s">
        <v>137</v>
      </c>
      <c r="AU186" s="214" t="s">
        <v>133</v>
      </c>
      <c r="AY186" s="16" t="s">
        <v>122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80</v>
      </c>
      <c r="BK186" s="215">
        <f>ROUND(I186*H186,2)</f>
        <v>0</v>
      </c>
      <c r="BL186" s="16" t="s">
        <v>132</v>
      </c>
      <c r="BM186" s="214" t="s">
        <v>337</v>
      </c>
    </row>
    <row r="187" s="2" customFormat="1" ht="16.5" customHeight="1">
      <c r="A187" s="37"/>
      <c r="B187" s="38"/>
      <c r="C187" s="203" t="s">
        <v>338</v>
      </c>
      <c r="D187" s="203" t="s">
        <v>127</v>
      </c>
      <c r="E187" s="204" t="s">
        <v>253</v>
      </c>
      <c r="F187" s="205" t="s">
        <v>254</v>
      </c>
      <c r="G187" s="206" t="s">
        <v>130</v>
      </c>
      <c r="H187" s="207">
        <v>1</v>
      </c>
      <c r="I187" s="208"/>
      <c r="J187" s="209">
        <f>ROUND(I187*H187,2)</f>
        <v>0</v>
      </c>
      <c r="K187" s="205" t="s">
        <v>131</v>
      </c>
      <c r="L187" s="43"/>
      <c r="M187" s="210" t="s">
        <v>19</v>
      </c>
      <c r="N187" s="211" t="s">
        <v>43</v>
      </c>
      <c r="O187" s="83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4" t="s">
        <v>132</v>
      </c>
      <c r="AT187" s="214" t="s">
        <v>127</v>
      </c>
      <c r="AU187" s="214" t="s">
        <v>133</v>
      </c>
      <c r="AY187" s="16" t="s">
        <v>122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6" t="s">
        <v>80</v>
      </c>
      <c r="BK187" s="215">
        <f>ROUND(I187*H187,2)</f>
        <v>0</v>
      </c>
      <c r="BL187" s="16" t="s">
        <v>132</v>
      </c>
      <c r="BM187" s="214" t="s">
        <v>339</v>
      </c>
    </row>
    <row r="188" s="2" customFormat="1">
      <c r="A188" s="37"/>
      <c r="B188" s="38"/>
      <c r="C188" s="39"/>
      <c r="D188" s="216" t="s">
        <v>135</v>
      </c>
      <c r="E188" s="39"/>
      <c r="F188" s="217" t="s">
        <v>256</v>
      </c>
      <c r="G188" s="39"/>
      <c r="H188" s="39"/>
      <c r="I188" s="218"/>
      <c r="J188" s="39"/>
      <c r="K188" s="39"/>
      <c r="L188" s="43"/>
      <c r="M188" s="219"/>
      <c r="N188" s="220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135</v>
      </c>
      <c r="AU188" s="16" t="s">
        <v>133</v>
      </c>
    </row>
    <row r="189" s="2" customFormat="1" ht="21.75" customHeight="1">
      <c r="A189" s="37"/>
      <c r="B189" s="38"/>
      <c r="C189" s="221" t="s">
        <v>340</v>
      </c>
      <c r="D189" s="221" t="s">
        <v>137</v>
      </c>
      <c r="E189" s="222" t="s">
        <v>341</v>
      </c>
      <c r="F189" s="223" t="s">
        <v>342</v>
      </c>
      <c r="G189" s="224" t="s">
        <v>130</v>
      </c>
      <c r="H189" s="225">
        <v>1</v>
      </c>
      <c r="I189" s="226"/>
      <c r="J189" s="227">
        <f>ROUND(I189*H189,2)</f>
        <v>0</v>
      </c>
      <c r="K189" s="223" t="s">
        <v>19</v>
      </c>
      <c r="L189" s="228"/>
      <c r="M189" s="229" t="s">
        <v>19</v>
      </c>
      <c r="N189" s="230" t="s">
        <v>43</v>
      </c>
      <c r="O189" s="83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141</v>
      </c>
      <c r="AT189" s="214" t="s">
        <v>137</v>
      </c>
      <c r="AU189" s="214" t="s">
        <v>133</v>
      </c>
      <c r="AY189" s="16" t="s">
        <v>122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80</v>
      </c>
      <c r="BK189" s="215">
        <f>ROUND(I189*H189,2)</f>
        <v>0</v>
      </c>
      <c r="BL189" s="16" t="s">
        <v>132</v>
      </c>
      <c r="BM189" s="214" t="s">
        <v>343</v>
      </c>
    </row>
    <row r="190" s="2" customFormat="1">
      <c r="A190" s="37"/>
      <c r="B190" s="38"/>
      <c r="C190" s="39"/>
      <c r="D190" s="231" t="s">
        <v>151</v>
      </c>
      <c r="E190" s="39"/>
      <c r="F190" s="232" t="s">
        <v>344</v>
      </c>
      <c r="G190" s="39"/>
      <c r="H190" s="39"/>
      <c r="I190" s="218"/>
      <c r="J190" s="39"/>
      <c r="K190" s="39"/>
      <c r="L190" s="43"/>
      <c r="M190" s="219"/>
      <c r="N190" s="22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151</v>
      </c>
      <c r="AU190" s="16" t="s">
        <v>133</v>
      </c>
    </row>
    <row r="191" s="2" customFormat="1" ht="16.5" customHeight="1">
      <c r="A191" s="37"/>
      <c r="B191" s="38"/>
      <c r="C191" s="221" t="s">
        <v>345</v>
      </c>
      <c r="D191" s="221" t="s">
        <v>137</v>
      </c>
      <c r="E191" s="222" t="s">
        <v>346</v>
      </c>
      <c r="F191" s="223" t="s">
        <v>263</v>
      </c>
      <c r="G191" s="224" t="s">
        <v>130</v>
      </c>
      <c r="H191" s="225">
        <v>1</v>
      </c>
      <c r="I191" s="226"/>
      <c r="J191" s="227">
        <f>ROUND(I191*H191,2)</f>
        <v>0</v>
      </c>
      <c r="K191" s="223" t="s">
        <v>19</v>
      </c>
      <c r="L191" s="228"/>
      <c r="M191" s="229" t="s">
        <v>19</v>
      </c>
      <c r="N191" s="230" t="s">
        <v>43</v>
      </c>
      <c r="O191" s="83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141</v>
      </c>
      <c r="AT191" s="214" t="s">
        <v>137</v>
      </c>
      <c r="AU191" s="214" t="s">
        <v>133</v>
      </c>
      <c r="AY191" s="16" t="s">
        <v>122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80</v>
      </c>
      <c r="BK191" s="215">
        <f>ROUND(I191*H191,2)</f>
        <v>0</v>
      </c>
      <c r="BL191" s="16" t="s">
        <v>132</v>
      </c>
      <c r="BM191" s="214" t="s">
        <v>347</v>
      </c>
    </row>
    <row r="192" s="2" customFormat="1">
      <c r="A192" s="37"/>
      <c r="B192" s="38"/>
      <c r="C192" s="39"/>
      <c r="D192" s="231" t="s">
        <v>151</v>
      </c>
      <c r="E192" s="39"/>
      <c r="F192" s="232" t="s">
        <v>348</v>
      </c>
      <c r="G192" s="39"/>
      <c r="H192" s="39"/>
      <c r="I192" s="218"/>
      <c r="J192" s="39"/>
      <c r="K192" s="39"/>
      <c r="L192" s="43"/>
      <c r="M192" s="219"/>
      <c r="N192" s="220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151</v>
      </c>
      <c r="AU192" s="16" t="s">
        <v>133</v>
      </c>
    </row>
    <row r="193" s="2" customFormat="1" ht="16.5" customHeight="1">
      <c r="A193" s="37"/>
      <c r="B193" s="38"/>
      <c r="C193" s="203" t="s">
        <v>349</v>
      </c>
      <c r="D193" s="203" t="s">
        <v>127</v>
      </c>
      <c r="E193" s="204" t="s">
        <v>267</v>
      </c>
      <c r="F193" s="205" t="s">
        <v>268</v>
      </c>
      <c r="G193" s="206" t="s">
        <v>130</v>
      </c>
      <c r="H193" s="207">
        <v>1</v>
      </c>
      <c r="I193" s="208"/>
      <c r="J193" s="209">
        <f>ROUND(I193*H193,2)</f>
        <v>0</v>
      </c>
      <c r="K193" s="205" t="s">
        <v>140</v>
      </c>
      <c r="L193" s="43"/>
      <c r="M193" s="210" t="s">
        <v>19</v>
      </c>
      <c r="N193" s="211" t="s">
        <v>43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132</v>
      </c>
      <c r="AT193" s="214" t="s">
        <v>127</v>
      </c>
      <c r="AU193" s="214" t="s">
        <v>133</v>
      </c>
      <c r="AY193" s="16" t="s">
        <v>122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80</v>
      </c>
      <c r="BK193" s="215">
        <f>ROUND(I193*H193,2)</f>
        <v>0</v>
      </c>
      <c r="BL193" s="16" t="s">
        <v>132</v>
      </c>
      <c r="BM193" s="214" t="s">
        <v>350</v>
      </c>
    </row>
    <row r="194" s="2" customFormat="1" ht="24.15" customHeight="1">
      <c r="A194" s="37"/>
      <c r="B194" s="38"/>
      <c r="C194" s="221" t="s">
        <v>351</v>
      </c>
      <c r="D194" s="221" t="s">
        <v>137</v>
      </c>
      <c r="E194" s="222" t="s">
        <v>271</v>
      </c>
      <c r="F194" s="223" t="s">
        <v>272</v>
      </c>
      <c r="G194" s="224" t="s">
        <v>130</v>
      </c>
      <c r="H194" s="225">
        <v>1</v>
      </c>
      <c r="I194" s="226"/>
      <c r="J194" s="227">
        <f>ROUND(I194*H194,2)</f>
        <v>0</v>
      </c>
      <c r="K194" s="223" t="s">
        <v>140</v>
      </c>
      <c r="L194" s="228"/>
      <c r="M194" s="229" t="s">
        <v>19</v>
      </c>
      <c r="N194" s="230" t="s">
        <v>43</v>
      </c>
      <c r="O194" s="83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141</v>
      </c>
      <c r="AT194" s="214" t="s">
        <v>137</v>
      </c>
      <c r="AU194" s="214" t="s">
        <v>133</v>
      </c>
      <c r="AY194" s="16" t="s">
        <v>122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80</v>
      </c>
      <c r="BK194" s="215">
        <f>ROUND(I194*H194,2)</f>
        <v>0</v>
      </c>
      <c r="BL194" s="16" t="s">
        <v>132</v>
      </c>
      <c r="BM194" s="214" t="s">
        <v>352</v>
      </c>
    </row>
    <row r="195" s="2" customFormat="1">
      <c r="A195" s="37"/>
      <c r="B195" s="38"/>
      <c r="C195" s="39"/>
      <c r="D195" s="231" t="s">
        <v>151</v>
      </c>
      <c r="E195" s="39"/>
      <c r="F195" s="232" t="s">
        <v>274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151</v>
      </c>
      <c r="AU195" s="16" t="s">
        <v>133</v>
      </c>
    </row>
    <row r="196" s="2" customFormat="1" ht="16.5" customHeight="1">
      <c r="A196" s="37"/>
      <c r="B196" s="38"/>
      <c r="C196" s="203" t="s">
        <v>353</v>
      </c>
      <c r="D196" s="203" t="s">
        <v>127</v>
      </c>
      <c r="E196" s="204" t="s">
        <v>275</v>
      </c>
      <c r="F196" s="205" t="s">
        <v>276</v>
      </c>
      <c r="G196" s="206" t="s">
        <v>130</v>
      </c>
      <c r="H196" s="207">
        <v>2</v>
      </c>
      <c r="I196" s="208"/>
      <c r="J196" s="209">
        <f>ROUND(I196*H196,2)</f>
        <v>0</v>
      </c>
      <c r="K196" s="205" t="s">
        <v>131</v>
      </c>
      <c r="L196" s="43"/>
      <c r="M196" s="210" t="s">
        <v>19</v>
      </c>
      <c r="N196" s="211" t="s">
        <v>43</v>
      </c>
      <c r="O196" s="83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132</v>
      </c>
      <c r="AT196" s="214" t="s">
        <v>127</v>
      </c>
      <c r="AU196" s="214" t="s">
        <v>133</v>
      </c>
      <c r="AY196" s="16" t="s">
        <v>122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80</v>
      </c>
      <c r="BK196" s="215">
        <f>ROUND(I196*H196,2)</f>
        <v>0</v>
      </c>
      <c r="BL196" s="16" t="s">
        <v>132</v>
      </c>
      <c r="BM196" s="214" t="s">
        <v>354</v>
      </c>
    </row>
    <row r="197" s="2" customFormat="1">
      <c r="A197" s="37"/>
      <c r="B197" s="38"/>
      <c r="C197" s="39"/>
      <c r="D197" s="216" t="s">
        <v>135</v>
      </c>
      <c r="E197" s="39"/>
      <c r="F197" s="217" t="s">
        <v>278</v>
      </c>
      <c r="G197" s="39"/>
      <c r="H197" s="39"/>
      <c r="I197" s="218"/>
      <c r="J197" s="39"/>
      <c r="K197" s="39"/>
      <c r="L197" s="43"/>
      <c r="M197" s="219"/>
      <c r="N197" s="22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135</v>
      </c>
      <c r="AU197" s="16" t="s">
        <v>133</v>
      </c>
    </row>
    <row r="198" s="2" customFormat="1" ht="16.5" customHeight="1">
      <c r="A198" s="37"/>
      <c r="B198" s="38"/>
      <c r="C198" s="221" t="s">
        <v>355</v>
      </c>
      <c r="D198" s="221" t="s">
        <v>137</v>
      </c>
      <c r="E198" s="222" t="s">
        <v>280</v>
      </c>
      <c r="F198" s="223" t="s">
        <v>281</v>
      </c>
      <c r="G198" s="224" t="s">
        <v>130</v>
      </c>
      <c r="H198" s="225">
        <v>2</v>
      </c>
      <c r="I198" s="226"/>
      <c r="J198" s="227">
        <f>ROUND(I198*H198,2)</f>
        <v>0</v>
      </c>
      <c r="K198" s="223" t="s">
        <v>140</v>
      </c>
      <c r="L198" s="228"/>
      <c r="M198" s="229" t="s">
        <v>19</v>
      </c>
      <c r="N198" s="230" t="s">
        <v>43</v>
      </c>
      <c r="O198" s="83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141</v>
      </c>
      <c r="AT198" s="214" t="s">
        <v>137</v>
      </c>
      <c r="AU198" s="214" t="s">
        <v>133</v>
      </c>
      <c r="AY198" s="16" t="s">
        <v>122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80</v>
      </c>
      <c r="BK198" s="215">
        <f>ROUND(I198*H198,2)</f>
        <v>0</v>
      </c>
      <c r="BL198" s="16" t="s">
        <v>132</v>
      </c>
      <c r="BM198" s="214" t="s">
        <v>356</v>
      </c>
    </row>
    <row r="199" s="12" customFormat="1" ht="20.88" customHeight="1">
      <c r="A199" s="12"/>
      <c r="B199" s="187"/>
      <c r="C199" s="188"/>
      <c r="D199" s="189" t="s">
        <v>71</v>
      </c>
      <c r="E199" s="201" t="s">
        <v>357</v>
      </c>
      <c r="F199" s="201" t="s">
        <v>358</v>
      </c>
      <c r="G199" s="188"/>
      <c r="H199" s="188"/>
      <c r="I199" s="191"/>
      <c r="J199" s="202">
        <f>BK199</f>
        <v>0</v>
      </c>
      <c r="K199" s="188"/>
      <c r="L199" s="193"/>
      <c r="M199" s="194"/>
      <c r="N199" s="195"/>
      <c r="O199" s="195"/>
      <c r="P199" s="196">
        <f>SUM(P200:P220)</f>
        <v>0</v>
      </c>
      <c r="Q199" s="195"/>
      <c r="R199" s="196">
        <f>SUM(R200:R220)</f>
        <v>0</v>
      </c>
      <c r="S199" s="195"/>
      <c r="T199" s="197">
        <f>SUM(T200:T220)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98" t="s">
        <v>82</v>
      </c>
      <c r="AT199" s="199" t="s">
        <v>71</v>
      </c>
      <c r="AU199" s="199" t="s">
        <v>82</v>
      </c>
      <c r="AY199" s="198" t="s">
        <v>122</v>
      </c>
      <c r="BK199" s="200">
        <f>SUM(BK200:BK220)</f>
        <v>0</v>
      </c>
    </row>
    <row r="200" s="2" customFormat="1" ht="16.5" customHeight="1">
      <c r="A200" s="37"/>
      <c r="B200" s="38"/>
      <c r="C200" s="203" t="s">
        <v>359</v>
      </c>
      <c r="D200" s="203" t="s">
        <v>127</v>
      </c>
      <c r="E200" s="204" t="s">
        <v>240</v>
      </c>
      <c r="F200" s="205" t="s">
        <v>241</v>
      </c>
      <c r="G200" s="206" t="s">
        <v>130</v>
      </c>
      <c r="H200" s="207">
        <v>1</v>
      </c>
      <c r="I200" s="208"/>
      <c r="J200" s="209">
        <f>ROUND(I200*H200,2)</f>
        <v>0</v>
      </c>
      <c r="K200" s="205" t="s">
        <v>140</v>
      </c>
      <c r="L200" s="43"/>
      <c r="M200" s="210" t="s">
        <v>19</v>
      </c>
      <c r="N200" s="211" t="s">
        <v>43</v>
      </c>
      <c r="O200" s="83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132</v>
      </c>
      <c r="AT200" s="214" t="s">
        <v>127</v>
      </c>
      <c r="AU200" s="214" t="s">
        <v>133</v>
      </c>
      <c r="AY200" s="16" t="s">
        <v>122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80</v>
      </c>
      <c r="BK200" s="215">
        <f>ROUND(I200*H200,2)</f>
        <v>0</v>
      </c>
      <c r="BL200" s="16" t="s">
        <v>132</v>
      </c>
      <c r="BM200" s="214" t="s">
        <v>360</v>
      </c>
    </row>
    <row r="201" s="2" customFormat="1" ht="16.5" customHeight="1">
      <c r="A201" s="37"/>
      <c r="B201" s="38"/>
      <c r="C201" s="221" t="s">
        <v>361</v>
      </c>
      <c r="D201" s="221" t="s">
        <v>137</v>
      </c>
      <c r="E201" s="222" t="s">
        <v>332</v>
      </c>
      <c r="F201" s="223" t="s">
        <v>333</v>
      </c>
      <c r="G201" s="224" t="s">
        <v>130</v>
      </c>
      <c r="H201" s="225">
        <v>1</v>
      </c>
      <c r="I201" s="226"/>
      <c r="J201" s="227">
        <f>ROUND(I201*H201,2)</f>
        <v>0</v>
      </c>
      <c r="K201" s="223" t="s">
        <v>140</v>
      </c>
      <c r="L201" s="228"/>
      <c r="M201" s="229" t="s">
        <v>19</v>
      </c>
      <c r="N201" s="230" t="s">
        <v>43</v>
      </c>
      <c r="O201" s="83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4" t="s">
        <v>141</v>
      </c>
      <c r="AT201" s="214" t="s">
        <v>137</v>
      </c>
      <c r="AU201" s="214" t="s">
        <v>133</v>
      </c>
      <c r="AY201" s="16" t="s">
        <v>122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6" t="s">
        <v>80</v>
      </c>
      <c r="BK201" s="215">
        <f>ROUND(I201*H201,2)</f>
        <v>0</v>
      </c>
      <c r="BL201" s="16" t="s">
        <v>132</v>
      </c>
      <c r="BM201" s="214" t="s">
        <v>362</v>
      </c>
    </row>
    <row r="202" s="2" customFormat="1">
      <c r="A202" s="37"/>
      <c r="B202" s="38"/>
      <c r="C202" s="39"/>
      <c r="D202" s="231" t="s">
        <v>151</v>
      </c>
      <c r="E202" s="39"/>
      <c r="F202" s="232" t="s">
        <v>335</v>
      </c>
      <c r="G202" s="39"/>
      <c r="H202" s="39"/>
      <c r="I202" s="218"/>
      <c r="J202" s="39"/>
      <c r="K202" s="39"/>
      <c r="L202" s="43"/>
      <c r="M202" s="219"/>
      <c r="N202" s="220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151</v>
      </c>
      <c r="AU202" s="16" t="s">
        <v>133</v>
      </c>
    </row>
    <row r="203" s="2" customFormat="1" ht="16.5" customHeight="1">
      <c r="A203" s="37"/>
      <c r="B203" s="38"/>
      <c r="C203" s="221" t="s">
        <v>363</v>
      </c>
      <c r="D203" s="221" t="s">
        <v>137</v>
      </c>
      <c r="E203" s="222" t="s">
        <v>249</v>
      </c>
      <c r="F203" s="223" t="s">
        <v>250</v>
      </c>
      <c r="G203" s="224" t="s">
        <v>130</v>
      </c>
      <c r="H203" s="225">
        <v>1</v>
      </c>
      <c r="I203" s="226"/>
      <c r="J203" s="227">
        <f>ROUND(I203*H203,2)</f>
        <v>0</v>
      </c>
      <c r="K203" s="223" t="s">
        <v>140</v>
      </c>
      <c r="L203" s="228"/>
      <c r="M203" s="229" t="s">
        <v>19</v>
      </c>
      <c r="N203" s="230" t="s">
        <v>43</v>
      </c>
      <c r="O203" s="83"/>
      <c r="P203" s="212">
        <f>O203*H203</f>
        <v>0</v>
      </c>
      <c r="Q203" s="212">
        <v>0</v>
      </c>
      <c r="R203" s="212">
        <f>Q203*H203</f>
        <v>0</v>
      </c>
      <c r="S203" s="212">
        <v>0</v>
      </c>
      <c r="T203" s="21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141</v>
      </c>
      <c r="AT203" s="214" t="s">
        <v>137</v>
      </c>
      <c r="AU203" s="214" t="s">
        <v>133</v>
      </c>
      <c r="AY203" s="16" t="s">
        <v>122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80</v>
      </c>
      <c r="BK203" s="215">
        <f>ROUND(I203*H203,2)</f>
        <v>0</v>
      </c>
      <c r="BL203" s="16" t="s">
        <v>132</v>
      </c>
      <c r="BM203" s="214" t="s">
        <v>364</v>
      </c>
    </row>
    <row r="204" s="2" customFormat="1" ht="16.5" customHeight="1">
      <c r="A204" s="37"/>
      <c r="B204" s="38"/>
      <c r="C204" s="203" t="s">
        <v>365</v>
      </c>
      <c r="D204" s="203" t="s">
        <v>127</v>
      </c>
      <c r="E204" s="204" t="s">
        <v>253</v>
      </c>
      <c r="F204" s="205" t="s">
        <v>254</v>
      </c>
      <c r="G204" s="206" t="s">
        <v>130</v>
      </c>
      <c r="H204" s="207">
        <v>1</v>
      </c>
      <c r="I204" s="208"/>
      <c r="J204" s="209">
        <f>ROUND(I204*H204,2)</f>
        <v>0</v>
      </c>
      <c r="K204" s="205" t="s">
        <v>131</v>
      </c>
      <c r="L204" s="43"/>
      <c r="M204" s="210" t="s">
        <v>19</v>
      </c>
      <c r="N204" s="211" t="s">
        <v>43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132</v>
      </c>
      <c r="AT204" s="214" t="s">
        <v>127</v>
      </c>
      <c r="AU204" s="214" t="s">
        <v>133</v>
      </c>
      <c r="AY204" s="16" t="s">
        <v>122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80</v>
      </c>
      <c r="BK204" s="215">
        <f>ROUND(I204*H204,2)</f>
        <v>0</v>
      </c>
      <c r="BL204" s="16" t="s">
        <v>132</v>
      </c>
      <c r="BM204" s="214" t="s">
        <v>366</v>
      </c>
    </row>
    <row r="205" s="2" customFormat="1">
      <c r="A205" s="37"/>
      <c r="B205" s="38"/>
      <c r="C205" s="39"/>
      <c r="D205" s="216" t="s">
        <v>135</v>
      </c>
      <c r="E205" s="39"/>
      <c r="F205" s="217" t="s">
        <v>256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135</v>
      </c>
      <c r="AU205" s="16" t="s">
        <v>133</v>
      </c>
    </row>
    <row r="206" s="2" customFormat="1" ht="16.5" customHeight="1">
      <c r="A206" s="37"/>
      <c r="B206" s="38"/>
      <c r="C206" s="221" t="s">
        <v>367</v>
      </c>
      <c r="D206" s="221" t="s">
        <v>137</v>
      </c>
      <c r="E206" s="222" t="s">
        <v>368</v>
      </c>
      <c r="F206" s="223" t="s">
        <v>369</v>
      </c>
      <c r="G206" s="224" t="s">
        <v>130</v>
      </c>
      <c r="H206" s="225">
        <v>1</v>
      </c>
      <c r="I206" s="226"/>
      <c r="J206" s="227">
        <f>ROUND(I206*H206,2)</f>
        <v>0</v>
      </c>
      <c r="K206" s="223" t="s">
        <v>140</v>
      </c>
      <c r="L206" s="228"/>
      <c r="M206" s="229" t="s">
        <v>19</v>
      </c>
      <c r="N206" s="230" t="s">
        <v>43</v>
      </c>
      <c r="O206" s="83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141</v>
      </c>
      <c r="AT206" s="214" t="s">
        <v>137</v>
      </c>
      <c r="AU206" s="214" t="s">
        <v>133</v>
      </c>
      <c r="AY206" s="16" t="s">
        <v>122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80</v>
      </c>
      <c r="BK206" s="215">
        <f>ROUND(I206*H206,2)</f>
        <v>0</v>
      </c>
      <c r="BL206" s="16" t="s">
        <v>132</v>
      </c>
      <c r="BM206" s="214" t="s">
        <v>370</v>
      </c>
    </row>
    <row r="207" s="2" customFormat="1">
      <c r="A207" s="37"/>
      <c r="B207" s="38"/>
      <c r="C207" s="39"/>
      <c r="D207" s="231" t="s">
        <v>151</v>
      </c>
      <c r="E207" s="39"/>
      <c r="F207" s="232" t="s">
        <v>371</v>
      </c>
      <c r="G207" s="39"/>
      <c r="H207" s="39"/>
      <c r="I207" s="218"/>
      <c r="J207" s="39"/>
      <c r="K207" s="39"/>
      <c r="L207" s="43"/>
      <c r="M207" s="219"/>
      <c r="N207" s="22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151</v>
      </c>
      <c r="AU207" s="16" t="s">
        <v>133</v>
      </c>
    </row>
    <row r="208" s="2" customFormat="1" ht="16.5" customHeight="1">
      <c r="A208" s="37"/>
      <c r="B208" s="38"/>
      <c r="C208" s="221" t="s">
        <v>372</v>
      </c>
      <c r="D208" s="221" t="s">
        <v>137</v>
      </c>
      <c r="E208" s="222" t="s">
        <v>373</v>
      </c>
      <c r="F208" s="223" t="s">
        <v>374</v>
      </c>
      <c r="G208" s="224" t="s">
        <v>130</v>
      </c>
      <c r="H208" s="225">
        <v>1</v>
      </c>
      <c r="I208" s="226"/>
      <c r="J208" s="227">
        <f>ROUND(I208*H208,2)</f>
        <v>0</v>
      </c>
      <c r="K208" s="223" t="s">
        <v>140</v>
      </c>
      <c r="L208" s="228"/>
      <c r="M208" s="229" t="s">
        <v>19</v>
      </c>
      <c r="N208" s="230" t="s">
        <v>43</v>
      </c>
      <c r="O208" s="83"/>
      <c r="P208" s="212">
        <f>O208*H208</f>
        <v>0</v>
      </c>
      <c r="Q208" s="212">
        <v>0</v>
      </c>
      <c r="R208" s="212">
        <f>Q208*H208</f>
        <v>0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141</v>
      </c>
      <c r="AT208" s="214" t="s">
        <v>137</v>
      </c>
      <c r="AU208" s="214" t="s">
        <v>133</v>
      </c>
      <c r="AY208" s="16" t="s">
        <v>122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80</v>
      </c>
      <c r="BK208" s="215">
        <f>ROUND(I208*H208,2)</f>
        <v>0</v>
      </c>
      <c r="BL208" s="16" t="s">
        <v>132</v>
      </c>
      <c r="BM208" s="214" t="s">
        <v>375</v>
      </c>
    </row>
    <row r="209" s="2" customFormat="1" ht="16.5" customHeight="1">
      <c r="A209" s="37"/>
      <c r="B209" s="38"/>
      <c r="C209" s="221" t="s">
        <v>376</v>
      </c>
      <c r="D209" s="221" t="s">
        <v>137</v>
      </c>
      <c r="E209" s="222" t="s">
        <v>377</v>
      </c>
      <c r="F209" s="223" t="s">
        <v>378</v>
      </c>
      <c r="G209" s="224" t="s">
        <v>130</v>
      </c>
      <c r="H209" s="225">
        <v>1</v>
      </c>
      <c r="I209" s="226"/>
      <c r="J209" s="227">
        <f>ROUND(I209*H209,2)</f>
        <v>0</v>
      </c>
      <c r="K209" s="223" t="s">
        <v>140</v>
      </c>
      <c r="L209" s="228"/>
      <c r="M209" s="229" t="s">
        <v>19</v>
      </c>
      <c r="N209" s="230" t="s">
        <v>43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141</v>
      </c>
      <c r="AT209" s="214" t="s">
        <v>137</v>
      </c>
      <c r="AU209" s="214" t="s">
        <v>133</v>
      </c>
      <c r="AY209" s="16" t="s">
        <v>122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80</v>
      </c>
      <c r="BK209" s="215">
        <f>ROUND(I209*H209,2)</f>
        <v>0</v>
      </c>
      <c r="BL209" s="16" t="s">
        <v>132</v>
      </c>
      <c r="BM209" s="214" t="s">
        <v>379</v>
      </c>
    </row>
    <row r="210" s="2" customFormat="1">
      <c r="A210" s="37"/>
      <c r="B210" s="38"/>
      <c r="C210" s="39"/>
      <c r="D210" s="231" t="s">
        <v>151</v>
      </c>
      <c r="E210" s="39"/>
      <c r="F210" s="232" t="s">
        <v>380</v>
      </c>
      <c r="G210" s="39"/>
      <c r="H210" s="39"/>
      <c r="I210" s="218"/>
      <c r="J210" s="39"/>
      <c r="K210" s="39"/>
      <c r="L210" s="43"/>
      <c r="M210" s="219"/>
      <c r="N210" s="22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151</v>
      </c>
      <c r="AU210" s="16" t="s">
        <v>133</v>
      </c>
    </row>
    <row r="211" s="2" customFormat="1" ht="16.5" customHeight="1">
      <c r="A211" s="37"/>
      <c r="B211" s="38"/>
      <c r="C211" s="203" t="s">
        <v>381</v>
      </c>
      <c r="D211" s="203" t="s">
        <v>127</v>
      </c>
      <c r="E211" s="204" t="s">
        <v>382</v>
      </c>
      <c r="F211" s="205" t="s">
        <v>383</v>
      </c>
      <c r="G211" s="206" t="s">
        <v>130</v>
      </c>
      <c r="H211" s="207">
        <v>1</v>
      </c>
      <c r="I211" s="208"/>
      <c r="J211" s="209">
        <f>ROUND(I211*H211,2)</f>
        <v>0</v>
      </c>
      <c r="K211" s="205" t="s">
        <v>131</v>
      </c>
      <c r="L211" s="43"/>
      <c r="M211" s="210" t="s">
        <v>19</v>
      </c>
      <c r="N211" s="211" t="s">
        <v>43</v>
      </c>
      <c r="O211" s="83"/>
      <c r="P211" s="212">
        <f>O211*H211</f>
        <v>0</v>
      </c>
      <c r="Q211" s="212">
        <v>0</v>
      </c>
      <c r="R211" s="212">
        <f>Q211*H211</f>
        <v>0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132</v>
      </c>
      <c r="AT211" s="214" t="s">
        <v>127</v>
      </c>
      <c r="AU211" s="214" t="s">
        <v>133</v>
      </c>
      <c r="AY211" s="16" t="s">
        <v>122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80</v>
      </c>
      <c r="BK211" s="215">
        <f>ROUND(I211*H211,2)</f>
        <v>0</v>
      </c>
      <c r="BL211" s="16" t="s">
        <v>132</v>
      </c>
      <c r="BM211" s="214" t="s">
        <v>384</v>
      </c>
    </row>
    <row r="212" s="2" customFormat="1">
      <c r="A212" s="37"/>
      <c r="B212" s="38"/>
      <c r="C212" s="39"/>
      <c r="D212" s="216" t="s">
        <v>135</v>
      </c>
      <c r="E212" s="39"/>
      <c r="F212" s="217" t="s">
        <v>385</v>
      </c>
      <c r="G212" s="39"/>
      <c r="H212" s="39"/>
      <c r="I212" s="218"/>
      <c r="J212" s="39"/>
      <c r="K212" s="39"/>
      <c r="L212" s="43"/>
      <c r="M212" s="219"/>
      <c r="N212" s="22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135</v>
      </c>
      <c r="AU212" s="16" t="s">
        <v>133</v>
      </c>
    </row>
    <row r="213" s="2" customFormat="1" ht="16.5" customHeight="1">
      <c r="A213" s="37"/>
      <c r="B213" s="38"/>
      <c r="C213" s="221" t="s">
        <v>386</v>
      </c>
      <c r="D213" s="221" t="s">
        <v>137</v>
      </c>
      <c r="E213" s="222" t="s">
        <v>387</v>
      </c>
      <c r="F213" s="223" t="s">
        <v>388</v>
      </c>
      <c r="G213" s="224" t="s">
        <v>130</v>
      </c>
      <c r="H213" s="225">
        <v>1</v>
      </c>
      <c r="I213" s="226"/>
      <c r="J213" s="227">
        <f>ROUND(I213*H213,2)</f>
        <v>0</v>
      </c>
      <c r="K213" s="223" t="s">
        <v>140</v>
      </c>
      <c r="L213" s="228"/>
      <c r="M213" s="229" t="s">
        <v>19</v>
      </c>
      <c r="N213" s="230" t="s">
        <v>43</v>
      </c>
      <c r="O213" s="83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141</v>
      </c>
      <c r="AT213" s="214" t="s">
        <v>137</v>
      </c>
      <c r="AU213" s="214" t="s">
        <v>133</v>
      </c>
      <c r="AY213" s="16" t="s">
        <v>122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80</v>
      </c>
      <c r="BK213" s="215">
        <f>ROUND(I213*H213,2)</f>
        <v>0</v>
      </c>
      <c r="BL213" s="16" t="s">
        <v>132</v>
      </c>
      <c r="BM213" s="214" t="s">
        <v>389</v>
      </c>
    </row>
    <row r="214" s="2" customFormat="1">
      <c r="A214" s="37"/>
      <c r="B214" s="38"/>
      <c r="C214" s="39"/>
      <c r="D214" s="231" t="s">
        <v>151</v>
      </c>
      <c r="E214" s="39"/>
      <c r="F214" s="232" t="s">
        <v>390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151</v>
      </c>
      <c r="AU214" s="16" t="s">
        <v>133</v>
      </c>
    </row>
    <row r="215" s="2" customFormat="1" ht="16.5" customHeight="1">
      <c r="A215" s="37"/>
      <c r="B215" s="38"/>
      <c r="C215" s="203" t="s">
        <v>391</v>
      </c>
      <c r="D215" s="203" t="s">
        <v>127</v>
      </c>
      <c r="E215" s="204" t="s">
        <v>267</v>
      </c>
      <c r="F215" s="205" t="s">
        <v>268</v>
      </c>
      <c r="G215" s="206" t="s">
        <v>130</v>
      </c>
      <c r="H215" s="207">
        <v>1</v>
      </c>
      <c r="I215" s="208"/>
      <c r="J215" s="209">
        <f>ROUND(I215*H215,2)</f>
        <v>0</v>
      </c>
      <c r="K215" s="205" t="s">
        <v>140</v>
      </c>
      <c r="L215" s="43"/>
      <c r="M215" s="210" t="s">
        <v>19</v>
      </c>
      <c r="N215" s="211" t="s">
        <v>43</v>
      </c>
      <c r="O215" s="83"/>
      <c r="P215" s="212">
        <f>O215*H215</f>
        <v>0</v>
      </c>
      <c r="Q215" s="212">
        <v>0</v>
      </c>
      <c r="R215" s="212">
        <f>Q215*H215</f>
        <v>0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132</v>
      </c>
      <c r="AT215" s="214" t="s">
        <v>127</v>
      </c>
      <c r="AU215" s="214" t="s">
        <v>133</v>
      </c>
      <c r="AY215" s="16" t="s">
        <v>122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80</v>
      </c>
      <c r="BK215" s="215">
        <f>ROUND(I215*H215,2)</f>
        <v>0</v>
      </c>
      <c r="BL215" s="16" t="s">
        <v>132</v>
      </c>
      <c r="BM215" s="214" t="s">
        <v>392</v>
      </c>
    </row>
    <row r="216" s="2" customFormat="1" ht="24.15" customHeight="1">
      <c r="A216" s="37"/>
      <c r="B216" s="38"/>
      <c r="C216" s="221" t="s">
        <v>393</v>
      </c>
      <c r="D216" s="221" t="s">
        <v>137</v>
      </c>
      <c r="E216" s="222" t="s">
        <v>271</v>
      </c>
      <c r="F216" s="223" t="s">
        <v>272</v>
      </c>
      <c r="G216" s="224" t="s">
        <v>130</v>
      </c>
      <c r="H216" s="225">
        <v>1</v>
      </c>
      <c r="I216" s="226"/>
      <c r="J216" s="227">
        <f>ROUND(I216*H216,2)</f>
        <v>0</v>
      </c>
      <c r="K216" s="223" t="s">
        <v>140</v>
      </c>
      <c r="L216" s="228"/>
      <c r="M216" s="229" t="s">
        <v>19</v>
      </c>
      <c r="N216" s="230" t="s">
        <v>43</v>
      </c>
      <c r="O216" s="83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141</v>
      </c>
      <c r="AT216" s="214" t="s">
        <v>137</v>
      </c>
      <c r="AU216" s="214" t="s">
        <v>133</v>
      </c>
      <c r="AY216" s="16" t="s">
        <v>122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80</v>
      </c>
      <c r="BK216" s="215">
        <f>ROUND(I216*H216,2)</f>
        <v>0</v>
      </c>
      <c r="BL216" s="16" t="s">
        <v>132</v>
      </c>
      <c r="BM216" s="214" t="s">
        <v>394</v>
      </c>
    </row>
    <row r="217" s="2" customFormat="1">
      <c r="A217" s="37"/>
      <c r="B217" s="38"/>
      <c r="C217" s="39"/>
      <c r="D217" s="231" t="s">
        <v>151</v>
      </c>
      <c r="E217" s="39"/>
      <c r="F217" s="232" t="s">
        <v>274</v>
      </c>
      <c r="G217" s="39"/>
      <c r="H217" s="39"/>
      <c r="I217" s="218"/>
      <c r="J217" s="39"/>
      <c r="K217" s="39"/>
      <c r="L217" s="43"/>
      <c r="M217" s="219"/>
      <c r="N217" s="220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151</v>
      </c>
      <c r="AU217" s="16" t="s">
        <v>133</v>
      </c>
    </row>
    <row r="218" s="2" customFormat="1" ht="16.5" customHeight="1">
      <c r="A218" s="37"/>
      <c r="B218" s="38"/>
      <c r="C218" s="203" t="s">
        <v>395</v>
      </c>
      <c r="D218" s="203" t="s">
        <v>127</v>
      </c>
      <c r="E218" s="204" t="s">
        <v>275</v>
      </c>
      <c r="F218" s="205" t="s">
        <v>276</v>
      </c>
      <c r="G218" s="206" t="s">
        <v>130</v>
      </c>
      <c r="H218" s="207">
        <v>2</v>
      </c>
      <c r="I218" s="208"/>
      <c r="J218" s="209">
        <f>ROUND(I218*H218,2)</f>
        <v>0</v>
      </c>
      <c r="K218" s="205" t="s">
        <v>131</v>
      </c>
      <c r="L218" s="43"/>
      <c r="M218" s="210" t="s">
        <v>19</v>
      </c>
      <c r="N218" s="211" t="s">
        <v>43</v>
      </c>
      <c r="O218" s="83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132</v>
      </c>
      <c r="AT218" s="214" t="s">
        <v>127</v>
      </c>
      <c r="AU218" s="214" t="s">
        <v>133</v>
      </c>
      <c r="AY218" s="16" t="s">
        <v>122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80</v>
      </c>
      <c r="BK218" s="215">
        <f>ROUND(I218*H218,2)</f>
        <v>0</v>
      </c>
      <c r="BL218" s="16" t="s">
        <v>132</v>
      </c>
      <c r="BM218" s="214" t="s">
        <v>396</v>
      </c>
    </row>
    <row r="219" s="2" customFormat="1">
      <c r="A219" s="37"/>
      <c r="B219" s="38"/>
      <c r="C219" s="39"/>
      <c r="D219" s="216" t="s">
        <v>135</v>
      </c>
      <c r="E219" s="39"/>
      <c r="F219" s="217" t="s">
        <v>278</v>
      </c>
      <c r="G219" s="39"/>
      <c r="H219" s="39"/>
      <c r="I219" s="218"/>
      <c r="J219" s="39"/>
      <c r="K219" s="39"/>
      <c r="L219" s="43"/>
      <c r="M219" s="219"/>
      <c r="N219" s="22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135</v>
      </c>
      <c r="AU219" s="16" t="s">
        <v>133</v>
      </c>
    </row>
    <row r="220" s="2" customFormat="1" ht="16.5" customHeight="1">
      <c r="A220" s="37"/>
      <c r="B220" s="38"/>
      <c r="C220" s="221" t="s">
        <v>397</v>
      </c>
      <c r="D220" s="221" t="s">
        <v>137</v>
      </c>
      <c r="E220" s="222" t="s">
        <v>280</v>
      </c>
      <c r="F220" s="223" t="s">
        <v>281</v>
      </c>
      <c r="G220" s="224" t="s">
        <v>130</v>
      </c>
      <c r="H220" s="225">
        <v>2</v>
      </c>
      <c r="I220" s="226"/>
      <c r="J220" s="227">
        <f>ROUND(I220*H220,2)</f>
        <v>0</v>
      </c>
      <c r="K220" s="223" t="s">
        <v>140</v>
      </c>
      <c r="L220" s="228"/>
      <c r="M220" s="229" t="s">
        <v>19</v>
      </c>
      <c r="N220" s="230" t="s">
        <v>43</v>
      </c>
      <c r="O220" s="83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4" t="s">
        <v>141</v>
      </c>
      <c r="AT220" s="214" t="s">
        <v>137</v>
      </c>
      <c r="AU220" s="214" t="s">
        <v>133</v>
      </c>
      <c r="AY220" s="16" t="s">
        <v>122</v>
      </c>
      <c r="BE220" s="215">
        <f>IF(N220="základní",J220,0)</f>
        <v>0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6" t="s">
        <v>80</v>
      </c>
      <c r="BK220" s="215">
        <f>ROUND(I220*H220,2)</f>
        <v>0</v>
      </c>
      <c r="BL220" s="16" t="s">
        <v>132</v>
      </c>
      <c r="BM220" s="214" t="s">
        <v>398</v>
      </c>
    </row>
    <row r="221" s="12" customFormat="1" ht="20.88" customHeight="1">
      <c r="A221" s="12"/>
      <c r="B221" s="187"/>
      <c r="C221" s="188"/>
      <c r="D221" s="189" t="s">
        <v>71</v>
      </c>
      <c r="E221" s="201" t="s">
        <v>399</v>
      </c>
      <c r="F221" s="201" t="s">
        <v>400</v>
      </c>
      <c r="G221" s="188"/>
      <c r="H221" s="188"/>
      <c r="I221" s="191"/>
      <c r="J221" s="202">
        <f>BK221</f>
        <v>0</v>
      </c>
      <c r="K221" s="188"/>
      <c r="L221" s="193"/>
      <c r="M221" s="194"/>
      <c r="N221" s="195"/>
      <c r="O221" s="195"/>
      <c r="P221" s="196">
        <f>SUM(P222:P225)</f>
        <v>0</v>
      </c>
      <c r="Q221" s="195"/>
      <c r="R221" s="196">
        <f>SUM(R222:R225)</f>
        <v>0</v>
      </c>
      <c r="S221" s="195"/>
      <c r="T221" s="197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98" t="s">
        <v>82</v>
      </c>
      <c r="AT221" s="199" t="s">
        <v>71</v>
      </c>
      <c r="AU221" s="199" t="s">
        <v>82</v>
      </c>
      <c r="AY221" s="198" t="s">
        <v>122</v>
      </c>
      <c r="BK221" s="200">
        <f>SUM(BK222:BK225)</f>
        <v>0</v>
      </c>
    </row>
    <row r="222" s="2" customFormat="1" ht="16.5" customHeight="1">
      <c r="A222" s="37"/>
      <c r="B222" s="38"/>
      <c r="C222" s="203" t="s">
        <v>401</v>
      </c>
      <c r="D222" s="203" t="s">
        <v>127</v>
      </c>
      <c r="E222" s="204" t="s">
        <v>240</v>
      </c>
      <c r="F222" s="205" t="s">
        <v>241</v>
      </c>
      <c r="G222" s="206" t="s">
        <v>130</v>
      </c>
      <c r="H222" s="207">
        <v>1</v>
      </c>
      <c r="I222" s="208"/>
      <c r="J222" s="209">
        <f>ROUND(I222*H222,2)</f>
        <v>0</v>
      </c>
      <c r="K222" s="205" t="s">
        <v>140</v>
      </c>
      <c r="L222" s="43"/>
      <c r="M222" s="210" t="s">
        <v>19</v>
      </c>
      <c r="N222" s="211" t="s">
        <v>43</v>
      </c>
      <c r="O222" s="83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132</v>
      </c>
      <c r="AT222" s="214" t="s">
        <v>127</v>
      </c>
      <c r="AU222" s="214" t="s">
        <v>133</v>
      </c>
      <c r="AY222" s="16" t="s">
        <v>122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80</v>
      </c>
      <c r="BK222" s="215">
        <f>ROUND(I222*H222,2)</f>
        <v>0</v>
      </c>
      <c r="BL222" s="16" t="s">
        <v>132</v>
      </c>
      <c r="BM222" s="214" t="s">
        <v>402</v>
      </c>
    </row>
    <row r="223" s="2" customFormat="1" ht="16.5" customHeight="1">
      <c r="A223" s="37"/>
      <c r="B223" s="38"/>
      <c r="C223" s="221" t="s">
        <v>403</v>
      </c>
      <c r="D223" s="221" t="s">
        <v>137</v>
      </c>
      <c r="E223" s="222" t="s">
        <v>332</v>
      </c>
      <c r="F223" s="223" t="s">
        <v>333</v>
      </c>
      <c r="G223" s="224" t="s">
        <v>130</v>
      </c>
      <c r="H223" s="225">
        <v>1</v>
      </c>
      <c r="I223" s="226"/>
      <c r="J223" s="227">
        <f>ROUND(I223*H223,2)</f>
        <v>0</v>
      </c>
      <c r="K223" s="223" t="s">
        <v>140</v>
      </c>
      <c r="L223" s="228"/>
      <c r="M223" s="229" t="s">
        <v>19</v>
      </c>
      <c r="N223" s="230" t="s">
        <v>43</v>
      </c>
      <c r="O223" s="83"/>
      <c r="P223" s="212">
        <f>O223*H223</f>
        <v>0</v>
      </c>
      <c r="Q223" s="212">
        <v>0</v>
      </c>
      <c r="R223" s="212">
        <f>Q223*H223</f>
        <v>0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141</v>
      </c>
      <c r="AT223" s="214" t="s">
        <v>137</v>
      </c>
      <c r="AU223" s="214" t="s">
        <v>133</v>
      </c>
      <c r="AY223" s="16" t="s">
        <v>122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80</v>
      </c>
      <c r="BK223" s="215">
        <f>ROUND(I223*H223,2)</f>
        <v>0</v>
      </c>
      <c r="BL223" s="16" t="s">
        <v>132</v>
      </c>
      <c r="BM223" s="214" t="s">
        <v>404</v>
      </c>
    </row>
    <row r="224" s="2" customFormat="1">
      <c r="A224" s="37"/>
      <c r="B224" s="38"/>
      <c r="C224" s="39"/>
      <c r="D224" s="231" t="s">
        <v>151</v>
      </c>
      <c r="E224" s="39"/>
      <c r="F224" s="232" t="s">
        <v>335</v>
      </c>
      <c r="G224" s="39"/>
      <c r="H224" s="39"/>
      <c r="I224" s="218"/>
      <c r="J224" s="39"/>
      <c r="K224" s="39"/>
      <c r="L224" s="43"/>
      <c r="M224" s="219"/>
      <c r="N224" s="22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151</v>
      </c>
      <c r="AU224" s="16" t="s">
        <v>133</v>
      </c>
    </row>
    <row r="225" s="2" customFormat="1" ht="16.5" customHeight="1">
      <c r="A225" s="37"/>
      <c r="B225" s="38"/>
      <c r="C225" s="221" t="s">
        <v>405</v>
      </c>
      <c r="D225" s="221" t="s">
        <v>137</v>
      </c>
      <c r="E225" s="222" t="s">
        <v>249</v>
      </c>
      <c r="F225" s="223" t="s">
        <v>250</v>
      </c>
      <c r="G225" s="224" t="s">
        <v>130</v>
      </c>
      <c r="H225" s="225">
        <v>1</v>
      </c>
      <c r="I225" s="226"/>
      <c r="J225" s="227">
        <f>ROUND(I225*H225,2)</f>
        <v>0</v>
      </c>
      <c r="K225" s="223" t="s">
        <v>140</v>
      </c>
      <c r="L225" s="228"/>
      <c r="M225" s="229" t="s">
        <v>19</v>
      </c>
      <c r="N225" s="230" t="s">
        <v>43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141</v>
      </c>
      <c r="AT225" s="214" t="s">
        <v>137</v>
      </c>
      <c r="AU225" s="214" t="s">
        <v>133</v>
      </c>
      <c r="AY225" s="16" t="s">
        <v>122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80</v>
      </c>
      <c r="BK225" s="215">
        <f>ROUND(I225*H225,2)</f>
        <v>0</v>
      </c>
      <c r="BL225" s="16" t="s">
        <v>132</v>
      </c>
      <c r="BM225" s="214" t="s">
        <v>406</v>
      </c>
    </row>
    <row r="226" s="12" customFormat="1" ht="20.88" customHeight="1">
      <c r="A226" s="12"/>
      <c r="B226" s="187"/>
      <c r="C226" s="188"/>
      <c r="D226" s="189" t="s">
        <v>71</v>
      </c>
      <c r="E226" s="201" t="s">
        <v>407</v>
      </c>
      <c r="F226" s="201" t="s">
        <v>408</v>
      </c>
      <c r="G226" s="188"/>
      <c r="H226" s="188"/>
      <c r="I226" s="191"/>
      <c r="J226" s="202">
        <f>BK226</f>
        <v>0</v>
      </c>
      <c r="K226" s="188"/>
      <c r="L226" s="193"/>
      <c r="M226" s="194"/>
      <c r="N226" s="195"/>
      <c r="O226" s="195"/>
      <c r="P226" s="196">
        <f>SUM(P227:P230)</f>
        <v>0</v>
      </c>
      <c r="Q226" s="195"/>
      <c r="R226" s="196">
        <f>SUM(R227:R230)</f>
        <v>0</v>
      </c>
      <c r="S226" s="195"/>
      <c r="T226" s="197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98" t="s">
        <v>82</v>
      </c>
      <c r="AT226" s="199" t="s">
        <v>71</v>
      </c>
      <c r="AU226" s="199" t="s">
        <v>82</v>
      </c>
      <c r="AY226" s="198" t="s">
        <v>122</v>
      </c>
      <c r="BK226" s="200">
        <f>SUM(BK227:BK230)</f>
        <v>0</v>
      </c>
    </row>
    <row r="227" s="2" customFormat="1" ht="16.5" customHeight="1">
      <c r="A227" s="37"/>
      <c r="B227" s="38"/>
      <c r="C227" s="203" t="s">
        <v>409</v>
      </c>
      <c r="D227" s="203" t="s">
        <v>127</v>
      </c>
      <c r="E227" s="204" t="s">
        <v>240</v>
      </c>
      <c r="F227" s="205" t="s">
        <v>241</v>
      </c>
      <c r="G227" s="206" t="s">
        <v>130</v>
      </c>
      <c r="H227" s="207">
        <v>1</v>
      </c>
      <c r="I227" s="208"/>
      <c r="J227" s="209">
        <f>ROUND(I227*H227,2)</f>
        <v>0</v>
      </c>
      <c r="K227" s="205" t="s">
        <v>140</v>
      </c>
      <c r="L227" s="43"/>
      <c r="M227" s="210" t="s">
        <v>19</v>
      </c>
      <c r="N227" s="211" t="s">
        <v>43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132</v>
      </c>
      <c r="AT227" s="214" t="s">
        <v>127</v>
      </c>
      <c r="AU227" s="214" t="s">
        <v>133</v>
      </c>
      <c r="AY227" s="16" t="s">
        <v>122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80</v>
      </c>
      <c r="BK227" s="215">
        <f>ROUND(I227*H227,2)</f>
        <v>0</v>
      </c>
      <c r="BL227" s="16" t="s">
        <v>132</v>
      </c>
      <c r="BM227" s="214" t="s">
        <v>410</v>
      </c>
    </row>
    <row r="228" s="2" customFormat="1" ht="16.5" customHeight="1">
      <c r="A228" s="37"/>
      <c r="B228" s="38"/>
      <c r="C228" s="221" t="s">
        <v>411</v>
      </c>
      <c r="D228" s="221" t="s">
        <v>137</v>
      </c>
      <c r="E228" s="222" t="s">
        <v>412</v>
      </c>
      <c r="F228" s="223" t="s">
        <v>413</v>
      </c>
      <c r="G228" s="224" t="s">
        <v>130</v>
      </c>
      <c r="H228" s="225">
        <v>1</v>
      </c>
      <c r="I228" s="226"/>
      <c r="J228" s="227">
        <f>ROUND(I228*H228,2)</f>
        <v>0</v>
      </c>
      <c r="K228" s="223" t="s">
        <v>140</v>
      </c>
      <c r="L228" s="228"/>
      <c r="M228" s="229" t="s">
        <v>19</v>
      </c>
      <c r="N228" s="230" t="s">
        <v>43</v>
      </c>
      <c r="O228" s="83"/>
      <c r="P228" s="212">
        <f>O228*H228</f>
        <v>0</v>
      </c>
      <c r="Q228" s="212">
        <v>0</v>
      </c>
      <c r="R228" s="212">
        <f>Q228*H228</f>
        <v>0</v>
      </c>
      <c r="S228" s="212">
        <v>0</v>
      </c>
      <c r="T228" s="21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14" t="s">
        <v>141</v>
      </c>
      <c r="AT228" s="214" t="s">
        <v>137</v>
      </c>
      <c r="AU228" s="214" t="s">
        <v>133</v>
      </c>
      <c r="AY228" s="16" t="s">
        <v>122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6" t="s">
        <v>80</v>
      </c>
      <c r="BK228" s="215">
        <f>ROUND(I228*H228,2)</f>
        <v>0</v>
      </c>
      <c r="BL228" s="16" t="s">
        <v>132</v>
      </c>
      <c r="BM228" s="214" t="s">
        <v>414</v>
      </c>
    </row>
    <row r="229" s="2" customFormat="1">
      <c r="A229" s="37"/>
      <c r="B229" s="38"/>
      <c r="C229" s="39"/>
      <c r="D229" s="231" t="s">
        <v>151</v>
      </c>
      <c r="E229" s="39"/>
      <c r="F229" s="232" t="s">
        <v>415</v>
      </c>
      <c r="G229" s="39"/>
      <c r="H229" s="39"/>
      <c r="I229" s="218"/>
      <c r="J229" s="39"/>
      <c r="K229" s="39"/>
      <c r="L229" s="43"/>
      <c r="M229" s="219"/>
      <c r="N229" s="220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151</v>
      </c>
      <c r="AU229" s="16" t="s">
        <v>133</v>
      </c>
    </row>
    <row r="230" s="2" customFormat="1" ht="16.5" customHeight="1">
      <c r="A230" s="37"/>
      <c r="B230" s="38"/>
      <c r="C230" s="221" t="s">
        <v>416</v>
      </c>
      <c r="D230" s="221" t="s">
        <v>137</v>
      </c>
      <c r="E230" s="222" t="s">
        <v>249</v>
      </c>
      <c r="F230" s="223" t="s">
        <v>250</v>
      </c>
      <c r="G230" s="224" t="s">
        <v>130</v>
      </c>
      <c r="H230" s="225">
        <v>1</v>
      </c>
      <c r="I230" s="226"/>
      <c r="J230" s="227">
        <f>ROUND(I230*H230,2)</f>
        <v>0</v>
      </c>
      <c r="K230" s="223" t="s">
        <v>140</v>
      </c>
      <c r="L230" s="228"/>
      <c r="M230" s="229" t="s">
        <v>19</v>
      </c>
      <c r="N230" s="230" t="s">
        <v>43</v>
      </c>
      <c r="O230" s="83"/>
      <c r="P230" s="212">
        <f>O230*H230</f>
        <v>0</v>
      </c>
      <c r="Q230" s="212">
        <v>0</v>
      </c>
      <c r="R230" s="212">
        <f>Q230*H230</f>
        <v>0</v>
      </c>
      <c r="S230" s="212">
        <v>0</v>
      </c>
      <c r="T230" s="21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14" t="s">
        <v>141</v>
      </c>
      <c r="AT230" s="214" t="s">
        <v>137</v>
      </c>
      <c r="AU230" s="214" t="s">
        <v>133</v>
      </c>
      <c r="AY230" s="16" t="s">
        <v>122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16" t="s">
        <v>80</v>
      </c>
      <c r="BK230" s="215">
        <f>ROUND(I230*H230,2)</f>
        <v>0</v>
      </c>
      <c r="BL230" s="16" t="s">
        <v>132</v>
      </c>
      <c r="BM230" s="214" t="s">
        <v>417</v>
      </c>
    </row>
    <row r="231" s="12" customFormat="1" ht="20.88" customHeight="1">
      <c r="A231" s="12"/>
      <c r="B231" s="187"/>
      <c r="C231" s="188"/>
      <c r="D231" s="189" t="s">
        <v>71</v>
      </c>
      <c r="E231" s="201" t="s">
        <v>418</v>
      </c>
      <c r="F231" s="201" t="s">
        <v>419</v>
      </c>
      <c r="G231" s="188"/>
      <c r="H231" s="188"/>
      <c r="I231" s="191"/>
      <c r="J231" s="202">
        <f>BK231</f>
        <v>0</v>
      </c>
      <c r="K231" s="188"/>
      <c r="L231" s="193"/>
      <c r="M231" s="194"/>
      <c r="N231" s="195"/>
      <c r="O231" s="195"/>
      <c r="P231" s="196">
        <f>SUM(P232:P235)</f>
        <v>0</v>
      </c>
      <c r="Q231" s="195"/>
      <c r="R231" s="196">
        <f>SUM(R232:R235)</f>
        <v>0</v>
      </c>
      <c r="S231" s="195"/>
      <c r="T231" s="197">
        <f>SUM(T232:T235)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98" t="s">
        <v>82</v>
      </c>
      <c r="AT231" s="199" t="s">
        <v>71</v>
      </c>
      <c r="AU231" s="199" t="s">
        <v>82</v>
      </c>
      <c r="AY231" s="198" t="s">
        <v>122</v>
      </c>
      <c r="BK231" s="200">
        <f>SUM(BK232:BK235)</f>
        <v>0</v>
      </c>
    </row>
    <row r="232" s="2" customFormat="1" ht="16.5" customHeight="1">
      <c r="A232" s="37"/>
      <c r="B232" s="38"/>
      <c r="C232" s="203" t="s">
        <v>420</v>
      </c>
      <c r="D232" s="203" t="s">
        <v>127</v>
      </c>
      <c r="E232" s="204" t="s">
        <v>240</v>
      </c>
      <c r="F232" s="205" t="s">
        <v>241</v>
      </c>
      <c r="G232" s="206" t="s">
        <v>130</v>
      </c>
      <c r="H232" s="207">
        <v>1</v>
      </c>
      <c r="I232" s="208"/>
      <c r="J232" s="209">
        <f>ROUND(I232*H232,2)</f>
        <v>0</v>
      </c>
      <c r="K232" s="205" t="s">
        <v>140</v>
      </c>
      <c r="L232" s="43"/>
      <c r="M232" s="210" t="s">
        <v>19</v>
      </c>
      <c r="N232" s="211" t="s">
        <v>43</v>
      </c>
      <c r="O232" s="83"/>
      <c r="P232" s="212">
        <f>O232*H232</f>
        <v>0</v>
      </c>
      <c r="Q232" s="212">
        <v>0</v>
      </c>
      <c r="R232" s="212">
        <f>Q232*H232</f>
        <v>0</v>
      </c>
      <c r="S232" s="212">
        <v>0</v>
      </c>
      <c r="T232" s="21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4" t="s">
        <v>132</v>
      </c>
      <c r="AT232" s="214" t="s">
        <v>127</v>
      </c>
      <c r="AU232" s="214" t="s">
        <v>133</v>
      </c>
      <c r="AY232" s="16" t="s">
        <v>122</v>
      </c>
      <c r="BE232" s="215">
        <f>IF(N232="základní",J232,0)</f>
        <v>0</v>
      </c>
      <c r="BF232" s="215">
        <f>IF(N232="snížená",J232,0)</f>
        <v>0</v>
      </c>
      <c r="BG232" s="215">
        <f>IF(N232="zákl. přenesená",J232,0)</f>
        <v>0</v>
      </c>
      <c r="BH232" s="215">
        <f>IF(N232="sníž. přenesená",J232,0)</f>
        <v>0</v>
      </c>
      <c r="BI232" s="215">
        <f>IF(N232="nulová",J232,0)</f>
        <v>0</v>
      </c>
      <c r="BJ232" s="16" t="s">
        <v>80</v>
      </c>
      <c r="BK232" s="215">
        <f>ROUND(I232*H232,2)</f>
        <v>0</v>
      </c>
      <c r="BL232" s="16" t="s">
        <v>132</v>
      </c>
      <c r="BM232" s="214" t="s">
        <v>421</v>
      </c>
    </row>
    <row r="233" s="2" customFormat="1" ht="16.5" customHeight="1">
      <c r="A233" s="37"/>
      <c r="B233" s="38"/>
      <c r="C233" s="221" t="s">
        <v>422</v>
      </c>
      <c r="D233" s="221" t="s">
        <v>137</v>
      </c>
      <c r="E233" s="222" t="s">
        <v>332</v>
      </c>
      <c r="F233" s="223" t="s">
        <v>333</v>
      </c>
      <c r="G233" s="224" t="s">
        <v>130</v>
      </c>
      <c r="H233" s="225">
        <v>1</v>
      </c>
      <c r="I233" s="226"/>
      <c r="J233" s="227">
        <f>ROUND(I233*H233,2)</f>
        <v>0</v>
      </c>
      <c r="K233" s="223" t="s">
        <v>140</v>
      </c>
      <c r="L233" s="228"/>
      <c r="M233" s="229" t="s">
        <v>19</v>
      </c>
      <c r="N233" s="230" t="s">
        <v>43</v>
      </c>
      <c r="O233" s="83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141</v>
      </c>
      <c r="AT233" s="214" t="s">
        <v>137</v>
      </c>
      <c r="AU233" s="214" t="s">
        <v>133</v>
      </c>
      <c r="AY233" s="16" t="s">
        <v>122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80</v>
      </c>
      <c r="BK233" s="215">
        <f>ROUND(I233*H233,2)</f>
        <v>0</v>
      </c>
      <c r="BL233" s="16" t="s">
        <v>132</v>
      </c>
      <c r="BM233" s="214" t="s">
        <v>423</v>
      </c>
    </row>
    <row r="234" s="2" customFormat="1">
      <c r="A234" s="37"/>
      <c r="B234" s="38"/>
      <c r="C234" s="39"/>
      <c r="D234" s="231" t="s">
        <v>151</v>
      </c>
      <c r="E234" s="39"/>
      <c r="F234" s="232" t="s">
        <v>335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151</v>
      </c>
      <c r="AU234" s="16" t="s">
        <v>133</v>
      </c>
    </row>
    <row r="235" s="2" customFormat="1" ht="16.5" customHeight="1">
      <c r="A235" s="37"/>
      <c r="B235" s="38"/>
      <c r="C235" s="221" t="s">
        <v>424</v>
      </c>
      <c r="D235" s="221" t="s">
        <v>137</v>
      </c>
      <c r="E235" s="222" t="s">
        <v>249</v>
      </c>
      <c r="F235" s="223" t="s">
        <v>250</v>
      </c>
      <c r="G235" s="224" t="s">
        <v>130</v>
      </c>
      <c r="H235" s="225">
        <v>1</v>
      </c>
      <c r="I235" s="226"/>
      <c r="J235" s="227">
        <f>ROUND(I235*H235,2)</f>
        <v>0</v>
      </c>
      <c r="K235" s="223" t="s">
        <v>140</v>
      </c>
      <c r="L235" s="228"/>
      <c r="M235" s="229" t="s">
        <v>19</v>
      </c>
      <c r="N235" s="230" t="s">
        <v>43</v>
      </c>
      <c r="O235" s="83"/>
      <c r="P235" s="212">
        <f>O235*H235</f>
        <v>0</v>
      </c>
      <c r="Q235" s="212">
        <v>0</v>
      </c>
      <c r="R235" s="212">
        <f>Q235*H235</f>
        <v>0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141</v>
      </c>
      <c r="AT235" s="214" t="s">
        <v>137</v>
      </c>
      <c r="AU235" s="214" t="s">
        <v>133</v>
      </c>
      <c r="AY235" s="16" t="s">
        <v>122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80</v>
      </c>
      <c r="BK235" s="215">
        <f>ROUND(I235*H235,2)</f>
        <v>0</v>
      </c>
      <c r="BL235" s="16" t="s">
        <v>132</v>
      </c>
      <c r="BM235" s="214" t="s">
        <v>425</v>
      </c>
    </row>
    <row r="236" s="12" customFormat="1" ht="20.88" customHeight="1">
      <c r="A236" s="12"/>
      <c r="B236" s="187"/>
      <c r="C236" s="188"/>
      <c r="D236" s="189" t="s">
        <v>71</v>
      </c>
      <c r="E236" s="201" t="s">
        <v>426</v>
      </c>
      <c r="F236" s="201" t="s">
        <v>427</v>
      </c>
      <c r="G236" s="188"/>
      <c r="H236" s="188"/>
      <c r="I236" s="191"/>
      <c r="J236" s="202">
        <f>BK236</f>
        <v>0</v>
      </c>
      <c r="K236" s="188"/>
      <c r="L236" s="193"/>
      <c r="M236" s="194"/>
      <c r="N236" s="195"/>
      <c r="O236" s="195"/>
      <c r="P236" s="196">
        <f>SUM(P237:P248)</f>
        <v>0</v>
      </c>
      <c r="Q236" s="195"/>
      <c r="R236" s="196">
        <f>SUM(R237:R248)</f>
        <v>0</v>
      </c>
      <c r="S236" s="195"/>
      <c r="T236" s="197">
        <f>SUM(T237:T248)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98" t="s">
        <v>82</v>
      </c>
      <c r="AT236" s="199" t="s">
        <v>71</v>
      </c>
      <c r="AU236" s="199" t="s">
        <v>82</v>
      </c>
      <c r="AY236" s="198" t="s">
        <v>122</v>
      </c>
      <c r="BK236" s="200">
        <f>SUM(BK237:BK248)</f>
        <v>0</v>
      </c>
    </row>
    <row r="237" s="2" customFormat="1" ht="16.5" customHeight="1">
      <c r="A237" s="37"/>
      <c r="B237" s="38"/>
      <c r="C237" s="203" t="s">
        <v>428</v>
      </c>
      <c r="D237" s="203" t="s">
        <v>127</v>
      </c>
      <c r="E237" s="204" t="s">
        <v>253</v>
      </c>
      <c r="F237" s="205" t="s">
        <v>254</v>
      </c>
      <c r="G237" s="206" t="s">
        <v>130</v>
      </c>
      <c r="H237" s="207">
        <v>1</v>
      </c>
      <c r="I237" s="208"/>
      <c r="J237" s="209">
        <f>ROUND(I237*H237,2)</f>
        <v>0</v>
      </c>
      <c r="K237" s="205" t="s">
        <v>131</v>
      </c>
      <c r="L237" s="43"/>
      <c r="M237" s="210" t="s">
        <v>19</v>
      </c>
      <c r="N237" s="211" t="s">
        <v>43</v>
      </c>
      <c r="O237" s="83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4" t="s">
        <v>132</v>
      </c>
      <c r="AT237" s="214" t="s">
        <v>127</v>
      </c>
      <c r="AU237" s="214" t="s">
        <v>133</v>
      </c>
      <c r="AY237" s="16" t="s">
        <v>122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6" t="s">
        <v>80</v>
      </c>
      <c r="BK237" s="215">
        <f>ROUND(I237*H237,2)</f>
        <v>0</v>
      </c>
      <c r="BL237" s="16" t="s">
        <v>132</v>
      </c>
      <c r="BM237" s="214" t="s">
        <v>429</v>
      </c>
    </row>
    <row r="238" s="2" customFormat="1">
      <c r="A238" s="37"/>
      <c r="B238" s="38"/>
      <c r="C238" s="39"/>
      <c r="D238" s="216" t="s">
        <v>135</v>
      </c>
      <c r="E238" s="39"/>
      <c r="F238" s="217" t="s">
        <v>256</v>
      </c>
      <c r="G238" s="39"/>
      <c r="H238" s="39"/>
      <c r="I238" s="218"/>
      <c r="J238" s="39"/>
      <c r="K238" s="39"/>
      <c r="L238" s="43"/>
      <c r="M238" s="219"/>
      <c r="N238" s="220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135</v>
      </c>
      <c r="AU238" s="16" t="s">
        <v>133</v>
      </c>
    </row>
    <row r="239" s="2" customFormat="1" ht="16.5" customHeight="1">
      <c r="A239" s="37"/>
      <c r="B239" s="38"/>
      <c r="C239" s="221" t="s">
        <v>430</v>
      </c>
      <c r="D239" s="221" t="s">
        <v>137</v>
      </c>
      <c r="E239" s="222" t="s">
        <v>258</v>
      </c>
      <c r="F239" s="223" t="s">
        <v>259</v>
      </c>
      <c r="G239" s="224" t="s">
        <v>130</v>
      </c>
      <c r="H239" s="225">
        <v>1</v>
      </c>
      <c r="I239" s="226"/>
      <c r="J239" s="227">
        <f>ROUND(I239*H239,2)</f>
        <v>0</v>
      </c>
      <c r="K239" s="223" t="s">
        <v>140</v>
      </c>
      <c r="L239" s="228"/>
      <c r="M239" s="229" t="s">
        <v>19</v>
      </c>
      <c r="N239" s="230" t="s">
        <v>43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141</v>
      </c>
      <c r="AT239" s="214" t="s">
        <v>137</v>
      </c>
      <c r="AU239" s="214" t="s">
        <v>133</v>
      </c>
      <c r="AY239" s="16" t="s">
        <v>122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80</v>
      </c>
      <c r="BK239" s="215">
        <f>ROUND(I239*H239,2)</f>
        <v>0</v>
      </c>
      <c r="BL239" s="16" t="s">
        <v>132</v>
      </c>
      <c r="BM239" s="214" t="s">
        <v>431</v>
      </c>
    </row>
    <row r="240" s="2" customFormat="1" ht="16.5" customHeight="1">
      <c r="A240" s="37"/>
      <c r="B240" s="38"/>
      <c r="C240" s="221" t="s">
        <v>432</v>
      </c>
      <c r="D240" s="221" t="s">
        <v>137</v>
      </c>
      <c r="E240" s="222" t="s">
        <v>262</v>
      </c>
      <c r="F240" s="223" t="s">
        <v>263</v>
      </c>
      <c r="G240" s="224" t="s">
        <v>130</v>
      </c>
      <c r="H240" s="225">
        <v>1</v>
      </c>
      <c r="I240" s="226"/>
      <c r="J240" s="227">
        <f>ROUND(I240*H240,2)</f>
        <v>0</v>
      </c>
      <c r="K240" s="223" t="s">
        <v>140</v>
      </c>
      <c r="L240" s="228"/>
      <c r="M240" s="229" t="s">
        <v>19</v>
      </c>
      <c r="N240" s="230" t="s">
        <v>43</v>
      </c>
      <c r="O240" s="83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4" t="s">
        <v>141</v>
      </c>
      <c r="AT240" s="214" t="s">
        <v>137</v>
      </c>
      <c r="AU240" s="214" t="s">
        <v>133</v>
      </c>
      <c r="AY240" s="16" t="s">
        <v>122</v>
      </c>
      <c r="BE240" s="215">
        <f>IF(N240="základní",J240,0)</f>
        <v>0</v>
      </c>
      <c r="BF240" s="215">
        <f>IF(N240="snížená",J240,0)</f>
        <v>0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6" t="s">
        <v>80</v>
      </c>
      <c r="BK240" s="215">
        <f>ROUND(I240*H240,2)</f>
        <v>0</v>
      </c>
      <c r="BL240" s="16" t="s">
        <v>132</v>
      </c>
      <c r="BM240" s="214" t="s">
        <v>433</v>
      </c>
    </row>
    <row r="241" s="2" customFormat="1">
      <c r="A241" s="37"/>
      <c r="B241" s="38"/>
      <c r="C241" s="39"/>
      <c r="D241" s="231" t="s">
        <v>151</v>
      </c>
      <c r="E241" s="39"/>
      <c r="F241" s="232" t="s">
        <v>434</v>
      </c>
      <c r="G241" s="39"/>
      <c r="H241" s="39"/>
      <c r="I241" s="218"/>
      <c r="J241" s="39"/>
      <c r="K241" s="39"/>
      <c r="L241" s="43"/>
      <c r="M241" s="219"/>
      <c r="N241" s="220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151</v>
      </c>
      <c r="AU241" s="16" t="s">
        <v>133</v>
      </c>
    </row>
    <row r="242" s="2" customFormat="1" ht="16.5" customHeight="1">
      <c r="A242" s="37"/>
      <c r="B242" s="38"/>
      <c r="C242" s="203" t="s">
        <v>435</v>
      </c>
      <c r="D242" s="203" t="s">
        <v>127</v>
      </c>
      <c r="E242" s="204" t="s">
        <v>267</v>
      </c>
      <c r="F242" s="205" t="s">
        <v>268</v>
      </c>
      <c r="G242" s="206" t="s">
        <v>130</v>
      </c>
      <c r="H242" s="207">
        <v>1</v>
      </c>
      <c r="I242" s="208"/>
      <c r="J242" s="209">
        <f>ROUND(I242*H242,2)</f>
        <v>0</v>
      </c>
      <c r="K242" s="205" t="s">
        <v>140</v>
      </c>
      <c r="L242" s="43"/>
      <c r="M242" s="210" t="s">
        <v>19</v>
      </c>
      <c r="N242" s="211" t="s">
        <v>43</v>
      </c>
      <c r="O242" s="83"/>
      <c r="P242" s="212">
        <f>O242*H242</f>
        <v>0</v>
      </c>
      <c r="Q242" s="212">
        <v>0</v>
      </c>
      <c r="R242" s="212">
        <f>Q242*H242</f>
        <v>0</v>
      </c>
      <c r="S242" s="212">
        <v>0</v>
      </c>
      <c r="T242" s="21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4" t="s">
        <v>132</v>
      </c>
      <c r="AT242" s="214" t="s">
        <v>127</v>
      </c>
      <c r="AU242" s="214" t="s">
        <v>133</v>
      </c>
      <c r="AY242" s="16" t="s">
        <v>122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6" t="s">
        <v>80</v>
      </c>
      <c r="BK242" s="215">
        <f>ROUND(I242*H242,2)</f>
        <v>0</v>
      </c>
      <c r="BL242" s="16" t="s">
        <v>132</v>
      </c>
      <c r="BM242" s="214" t="s">
        <v>436</v>
      </c>
    </row>
    <row r="243" s="2" customFormat="1" ht="24.15" customHeight="1">
      <c r="A243" s="37"/>
      <c r="B243" s="38"/>
      <c r="C243" s="221" t="s">
        <v>437</v>
      </c>
      <c r="D243" s="221" t="s">
        <v>137</v>
      </c>
      <c r="E243" s="222" t="s">
        <v>271</v>
      </c>
      <c r="F243" s="223" t="s">
        <v>272</v>
      </c>
      <c r="G243" s="224" t="s">
        <v>130</v>
      </c>
      <c r="H243" s="225">
        <v>1</v>
      </c>
      <c r="I243" s="226"/>
      <c r="J243" s="227">
        <f>ROUND(I243*H243,2)</f>
        <v>0</v>
      </c>
      <c r="K243" s="223" t="s">
        <v>140</v>
      </c>
      <c r="L243" s="228"/>
      <c r="M243" s="229" t="s">
        <v>19</v>
      </c>
      <c r="N243" s="230" t="s">
        <v>43</v>
      </c>
      <c r="O243" s="83"/>
      <c r="P243" s="212">
        <f>O243*H243</f>
        <v>0</v>
      </c>
      <c r="Q243" s="212">
        <v>0</v>
      </c>
      <c r="R243" s="212">
        <f>Q243*H243</f>
        <v>0</v>
      </c>
      <c r="S243" s="212">
        <v>0</v>
      </c>
      <c r="T243" s="21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14" t="s">
        <v>141</v>
      </c>
      <c r="AT243" s="214" t="s">
        <v>137</v>
      </c>
      <c r="AU243" s="214" t="s">
        <v>133</v>
      </c>
      <c r="AY243" s="16" t="s">
        <v>122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6" t="s">
        <v>80</v>
      </c>
      <c r="BK243" s="215">
        <f>ROUND(I243*H243,2)</f>
        <v>0</v>
      </c>
      <c r="BL243" s="16" t="s">
        <v>132</v>
      </c>
      <c r="BM243" s="214" t="s">
        <v>438</v>
      </c>
    </row>
    <row r="244" s="2" customFormat="1">
      <c r="A244" s="37"/>
      <c r="B244" s="38"/>
      <c r="C244" s="39"/>
      <c r="D244" s="231" t="s">
        <v>151</v>
      </c>
      <c r="E244" s="39"/>
      <c r="F244" s="232" t="s">
        <v>274</v>
      </c>
      <c r="G244" s="39"/>
      <c r="H244" s="39"/>
      <c r="I244" s="218"/>
      <c r="J244" s="39"/>
      <c r="K244" s="39"/>
      <c r="L244" s="43"/>
      <c r="M244" s="219"/>
      <c r="N244" s="220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151</v>
      </c>
      <c r="AU244" s="16" t="s">
        <v>133</v>
      </c>
    </row>
    <row r="245" s="2" customFormat="1" ht="16.5" customHeight="1">
      <c r="A245" s="37"/>
      <c r="B245" s="38"/>
      <c r="C245" s="203" t="s">
        <v>439</v>
      </c>
      <c r="D245" s="203" t="s">
        <v>127</v>
      </c>
      <c r="E245" s="204" t="s">
        <v>275</v>
      </c>
      <c r="F245" s="205" t="s">
        <v>276</v>
      </c>
      <c r="G245" s="206" t="s">
        <v>130</v>
      </c>
      <c r="H245" s="207">
        <v>2</v>
      </c>
      <c r="I245" s="208"/>
      <c r="J245" s="209">
        <f>ROUND(I245*H245,2)</f>
        <v>0</v>
      </c>
      <c r="K245" s="205" t="s">
        <v>131</v>
      </c>
      <c r="L245" s="43"/>
      <c r="M245" s="210" t="s">
        <v>19</v>
      </c>
      <c r="N245" s="211" t="s">
        <v>43</v>
      </c>
      <c r="O245" s="83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4" t="s">
        <v>132</v>
      </c>
      <c r="AT245" s="214" t="s">
        <v>127</v>
      </c>
      <c r="AU245" s="214" t="s">
        <v>133</v>
      </c>
      <c r="AY245" s="16" t="s">
        <v>122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6" t="s">
        <v>80</v>
      </c>
      <c r="BK245" s="215">
        <f>ROUND(I245*H245,2)</f>
        <v>0</v>
      </c>
      <c r="BL245" s="16" t="s">
        <v>132</v>
      </c>
      <c r="BM245" s="214" t="s">
        <v>440</v>
      </c>
    </row>
    <row r="246" s="2" customFormat="1">
      <c r="A246" s="37"/>
      <c r="B246" s="38"/>
      <c r="C246" s="39"/>
      <c r="D246" s="216" t="s">
        <v>135</v>
      </c>
      <c r="E246" s="39"/>
      <c r="F246" s="217" t="s">
        <v>278</v>
      </c>
      <c r="G246" s="39"/>
      <c r="H246" s="39"/>
      <c r="I246" s="218"/>
      <c r="J246" s="39"/>
      <c r="K246" s="39"/>
      <c r="L246" s="43"/>
      <c r="M246" s="219"/>
      <c r="N246" s="220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135</v>
      </c>
      <c r="AU246" s="16" t="s">
        <v>133</v>
      </c>
    </row>
    <row r="247" s="2" customFormat="1" ht="16.5" customHeight="1">
      <c r="A247" s="37"/>
      <c r="B247" s="38"/>
      <c r="C247" s="221" t="s">
        <v>441</v>
      </c>
      <c r="D247" s="221" t="s">
        <v>137</v>
      </c>
      <c r="E247" s="222" t="s">
        <v>280</v>
      </c>
      <c r="F247" s="223" t="s">
        <v>281</v>
      </c>
      <c r="G247" s="224" t="s">
        <v>130</v>
      </c>
      <c r="H247" s="225">
        <v>2</v>
      </c>
      <c r="I247" s="226"/>
      <c r="J247" s="227">
        <f>ROUND(I247*H247,2)</f>
        <v>0</v>
      </c>
      <c r="K247" s="223" t="s">
        <v>140</v>
      </c>
      <c r="L247" s="228"/>
      <c r="M247" s="229" t="s">
        <v>19</v>
      </c>
      <c r="N247" s="230" t="s">
        <v>43</v>
      </c>
      <c r="O247" s="83"/>
      <c r="P247" s="212">
        <f>O247*H247</f>
        <v>0</v>
      </c>
      <c r="Q247" s="212">
        <v>0</v>
      </c>
      <c r="R247" s="212">
        <f>Q247*H247</f>
        <v>0</v>
      </c>
      <c r="S247" s="212">
        <v>0</v>
      </c>
      <c r="T247" s="21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4" t="s">
        <v>141</v>
      </c>
      <c r="AT247" s="214" t="s">
        <v>137</v>
      </c>
      <c r="AU247" s="214" t="s">
        <v>133</v>
      </c>
      <c r="AY247" s="16" t="s">
        <v>122</v>
      </c>
      <c r="BE247" s="215">
        <f>IF(N247="základní",J247,0)</f>
        <v>0</v>
      </c>
      <c r="BF247" s="215">
        <f>IF(N247="snížená",J247,0)</f>
        <v>0</v>
      </c>
      <c r="BG247" s="215">
        <f>IF(N247="zákl. přenesená",J247,0)</f>
        <v>0</v>
      </c>
      <c r="BH247" s="215">
        <f>IF(N247="sníž. přenesená",J247,0)</f>
        <v>0</v>
      </c>
      <c r="BI247" s="215">
        <f>IF(N247="nulová",J247,0)</f>
        <v>0</v>
      </c>
      <c r="BJ247" s="16" t="s">
        <v>80</v>
      </c>
      <c r="BK247" s="215">
        <f>ROUND(I247*H247,2)</f>
        <v>0</v>
      </c>
      <c r="BL247" s="16" t="s">
        <v>132</v>
      </c>
      <c r="BM247" s="214" t="s">
        <v>442</v>
      </c>
    </row>
    <row r="248" s="2" customFormat="1" ht="24.15" customHeight="1">
      <c r="A248" s="37"/>
      <c r="B248" s="38"/>
      <c r="C248" s="203" t="s">
        <v>443</v>
      </c>
      <c r="D248" s="203" t="s">
        <v>127</v>
      </c>
      <c r="E248" s="204" t="s">
        <v>444</v>
      </c>
      <c r="F248" s="205" t="s">
        <v>445</v>
      </c>
      <c r="G248" s="206" t="s">
        <v>130</v>
      </c>
      <c r="H248" s="207">
        <v>1</v>
      </c>
      <c r="I248" s="208"/>
      <c r="J248" s="209">
        <f>ROUND(I248*H248,2)</f>
        <v>0</v>
      </c>
      <c r="K248" s="205" t="s">
        <v>140</v>
      </c>
      <c r="L248" s="43"/>
      <c r="M248" s="210" t="s">
        <v>19</v>
      </c>
      <c r="N248" s="211" t="s">
        <v>43</v>
      </c>
      <c r="O248" s="83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14" t="s">
        <v>132</v>
      </c>
      <c r="AT248" s="214" t="s">
        <v>127</v>
      </c>
      <c r="AU248" s="214" t="s">
        <v>133</v>
      </c>
      <c r="AY248" s="16" t="s">
        <v>122</v>
      </c>
      <c r="BE248" s="215">
        <f>IF(N248="základní",J248,0)</f>
        <v>0</v>
      </c>
      <c r="BF248" s="215">
        <f>IF(N248="snížená",J248,0)</f>
        <v>0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6" t="s">
        <v>80</v>
      </c>
      <c r="BK248" s="215">
        <f>ROUND(I248*H248,2)</f>
        <v>0</v>
      </c>
      <c r="BL248" s="16" t="s">
        <v>132</v>
      </c>
      <c r="BM248" s="214" t="s">
        <v>446</v>
      </c>
    </row>
    <row r="249" s="12" customFormat="1" ht="20.88" customHeight="1">
      <c r="A249" s="12"/>
      <c r="B249" s="187"/>
      <c r="C249" s="188"/>
      <c r="D249" s="189" t="s">
        <v>71</v>
      </c>
      <c r="E249" s="201" t="s">
        <v>447</v>
      </c>
      <c r="F249" s="201" t="s">
        <v>448</v>
      </c>
      <c r="G249" s="188"/>
      <c r="H249" s="188"/>
      <c r="I249" s="191"/>
      <c r="J249" s="202">
        <f>BK249</f>
        <v>0</v>
      </c>
      <c r="K249" s="188"/>
      <c r="L249" s="193"/>
      <c r="M249" s="194"/>
      <c r="N249" s="195"/>
      <c r="O249" s="195"/>
      <c r="P249" s="196">
        <f>SUM(P250:P262)</f>
        <v>0</v>
      </c>
      <c r="Q249" s="195"/>
      <c r="R249" s="196">
        <f>SUM(R250:R262)</f>
        <v>0</v>
      </c>
      <c r="S249" s="195"/>
      <c r="T249" s="197">
        <f>SUM(T250:T262)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98" t="s">
        <v>82</v>
      </c>
      <c r="AT249" s="199" t="s">
        <v>71</v>
      </c>
      <c r="AU249" s="199" t="s">
        <v>82</v>
      </c>
      <c r="AY249" s="198" t="s">
        <v>122</v>
      </c>
      <c r="BK249" s="200">
        <f>SUM(BK250:BK262)</f>
        <v>0</v>
      </c>
    </row>
    <row r="250" s="2" customFormat="1" ht="16.5" customHeight="1">
      <c r="A250" s="37"/>
      <c r="B250" s="38"/>
      <c r="C250" s="203" t="s">
        <v>449</v>
      </c>
      <c r="D250" s="203" t="s">
        <v>127</v>
      </c>
      <c r="E250" s="204" t="s">
        <v>253</v>
      </c>
      <c r="F250" s="205" t="s">
        <v>254</v>
      </c>
      <c r="G250" s="206" t="s">
        <v>130</v>
      </c>
      <c r="H250" s="207">
        <v>1</v>
      </c>
      <c r="I250" s="208"/>
      <c r="J250" s="209">
        <f>ROUND(I250*H250,2)</f>
        <v>0</v>
      </c>
      <c r="K250" s="205" t="s">
        <v>131</v>
      </c>
      <c r="L250" s="43"/>
      <c r="M250" s="210" t="s">
        <v>19</v>
      </c>
      <c r="N250" s="211" t="s">
        <v>43</v>
      </c>
      <c r="O250" s="83"/>
      <c r="P250" s="212">
        <f>O250*H250</f>
        <v>0</v>
      </c>
      <c r="Q250" s="212">
        <v>0</v>
      </c>
      <c r="R250" s="212">
        <f>Q250*H250</f>
        <v>0</v>
      </c>
      <c r="S250" s="212">
        <v>0</v>
      </c>
      <c r="T250" s="21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14" t="s">
        <v>132</v>
      </c>
      <c r="AT250" s="214" t="s">
        <v>127</v>
      </c>
      <c r="AU250" s="214" t="s">
        <v>133</v>
      </c>
      <c r="AY250" s="16" t="s">
        <v>122</v>
      </c>
      <c r="BE250" s="215">
        <f>IF(N250="základní",J250,0)</f>
        <v>0</v>
      </c>
      <c r="BF250" s="215">
        <f>IF(N250="snížená",J250,0)</f>
        <v>0</v>
      </c>
      <c r="BG250" s="215">
        <f>IF(N250="zákl. přenesená",J250,0)</f>
        <v>0</v>
      </c>
      <c r="BH250" s="215">
        <f>IF(N250="sníž. přenesená",J250,0)</f>
        <v>0</v>
      </c>
      <c r="BI250" s="215">
        <f>IF(N250="nulová",J250,0)</f>
        <v>0</v>
      </c>
      <c r="BJ250" s="16" t="s">
        <v>80</v>
      </c>
      <c r="BK250" s="215">
        <f>ROUND(I250*H250,2)</f>
        <v>0</v>
      </c>
      <c r="BL250" s="16" t="s">
        <v>132</v>
      </c>
      <c r="BM250" s="214" t="s">
        <v>450</v>
      </c>
    </row>
    <row r="251" s="2" customFormat="1">
      <c r="A251" s="37"/>
      <c r="B251" s="38"/>
      <c r="C251" s="39"/>
      <c r="D251" s="216" t="s">
        <v>135</v>
      </c>
      <c r="E251" s="39"/>
      <c r="F251" s="217" t="s">
        <v>256</v>
      </c>
      <c r="G251" s="39"/>
      <c r="H251" s="39"/>
      <c r="I251" s="218"/>
      <c r="J251" s="39"/>
      <c r="K251" s="39"/>
      <c r="L251" s="43"/>
      <c r="M251" s="219"/>
      <c r="N251" s="220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135</v>
      </c>
      <c r="AU251" s="16" t="s">
        <v>133</v>
      </c>
    </row>
    <row r="252" s="2" customFormat="1" ht="16.5" customHeight="1">
      <c r="A252" s="37"/>
      <c r="B252" s="38"/>
      <c r="C252" s="221" t="s">
        <v>451</v>
      </c>
      <c r="D252" s="221" t="s">
        <v>137</v>
      </c>
      <c r="E252" s="222" t="s">
        <v>258</v>
      </c>
      <c r="F252" s="223" t="s">
        <v>259</v>
      </c>
      <c r="G252" s="224" t="s">
        <v>130</v>
      </c>
      <c r="H252" s="225">
        <v>1</v>
      </c>
      <c r="I252" s="226"/>
      <c r="J252" s="227">
        <f>ROUND(I252*H252,2)</f>
        <v>0</v>
      </c>
      <c r="K252" s="223" t="s">
        <v>140</v>
      </c>
      <c r="L252" s="228"/>
      <c r="M252" s="229" t="s">
        <v>19</v>
      </c>
      <c r="N252" s="230" t="s">
        <v>43</v>
      </c>
      <c r="O252" s="83"/>
      <c r="P252" s="212">
        <f>O252*H252</f>
        <v>0</v>
      </c>
      <c r="Q252" s="212">
        <v>0</v>
      </c>
      <c r="R252" s="212">
        <f>Q252*H252</f>
        <v>0</v>
      </c>
      <c r="S252" s="212">
        <v>0</v>
      </c>
      <c r="T252" s="21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14" t="s">
        <v>141</v>
      </c>
      <c r="AT252" s="214" t="s">
        <v>137</v>
      </c>
      <c r="AU252" s="214" t="s">
        <v>133</v>
      </c>
      <c r="AY252" s="16" t="s">
        <v>122</v>
      </c>
      <c r="BE252" s="215">
        <f>IF(N252="základní",J252,0)</f>
        <v>0</v>
      </c>
      <c r="BF252" s="215">
        <f>IF(N252="snížená",J252,0)</f>
        <v>0</v>
      </c>
      <c r="BG252" s="215">
        <f>IF(N252="zákl. přenesená",J252,0)</f>
        <v>0</v>
      </c>
      <c r="BH252" s="215">
        <f>IF(N252="sníž. přenesená",J252,0)</f>
        <v>0</v>
      </c>
      <c r="BI252" s="215">
        <f>IF(N252="nulová",J252,0)</f>
        <v>0</v>
      </c>
      <c r="BJ252" s="16" t="s">
        <v>80</v>
      </c>
      <c r="BK252" s="215">
        <f>ROUND(I252*H252,2)</f>
        <v>0</v>
      </c>
      <c r="BL252" s="16" t="s">
        <v>132</v>
      </c>
      <c r="BM252" s="214" t="s">
        <v>452</v>
      </c>
    </row>
    <row r="253" s="2" customFormat="1" ht="16.5" customHeight="1">
      <c r="A253" s="37"/>
      <c r="B253" s="38"/>
      <c r="C253" s="221" t="s">
        <v>453</v>
      </c>
      <c r="D253" s="221" t="s">
        <v>137</v>
      </c>
      <c r="E253" s="222" t="s">
        <v>262</v>
      </c>
      <c r="F253" s="223" t="s">
        <v>263</v>
      </c>
      <c r="G253" s="224" t="s">
        <v>130</v>
      </c>
      <c r="H253" s="225">
        <v>1</v>
      </c>
      <c r="I253" s="226"/>
      <c r="J253" s="227">
        <f>ROUND(I253*H253,2)</f>
        <v>0</v>
      </c>
      <c r="K253" s="223" t="s">
        <v>140</v>
      </c>
      <c r="L253" s="228"/>
      <c r="M253" s="229" t="s">
        <v>19</v>
      </c>
      <c r="N253" s="230" t="s">
        <v>43</v>
      </c>
      <c r="O253" s="83"/>
      <c r="P253" s="212">
        <f>O253*H253</f>
        <v>0</v>
      </c>
      <c r="Q253" s="212">
        <v>0</v>
      </c>
      <c r="R253" s="212">
        <f>Q253*H253</f>
        <v>0</v>
      </c>
      <c r="S253" s="212">
        <v>0</v>
      </c>
      <c r="T253" s="21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4" t="s">
        <v>141</v>
      </c>
      <c r="AT253" s="214" t="s">
        <v>137</v>
      </c>
      <c r="AU253" s="214" t="s">
        <v>133</v>
      </c>
      <c r="AY253" s="16" t="s">
        <v>122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6" t="s">
        <v>80</v>
      </c>
      <c r="BK253" s="215">
        <f>ROUND(I253*H253,2)</f>
        <v>0</v>
      </c>
      <c r="BL253" s="16" t="s">
        <v>132</v>
      </c>
      <c r="BM253" s="214" t="s">
        <v>454</v>
      </c>
    </row>
    <row r="254" s="2" customFormat="1">
      <c r="A254" s="37"/>
      <c r="B254" s="38"/>
      <c r="C254" s="39"/>
      <c r="D254" s="231" t="s">
        <v>151</v>
      </c>
      <c r="E254" s="39"/>
      <c r="F254" s="232" t="s">
        <v>434</v>
      </c>
      <c r="G254" s="39"/>
      <c r="H254" s="39"/>
      <c r="I254" s="218"/>
      <c r="J254" s="39"/>
      <c r="K254" s="39"/>
      <c r="L254" s="43"/>
      <c r="M254" s="219"/>
      <c r="N254" s="220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151</v>
      </c>
      <c r="AU254" s="16" t="s">
        <v>133</v>
      </c>
    </row>
    <row r="255" s="2" customFormat="1" ht="16.5" customHeight="1">
      <c r="A255" s="37"/>
      <c r="B255" s="38"/>
      <c r="C255" s="203" t="s">
        <v>455</v>
      </c>
      <c r="D255" s="203" t="s">
        <v>127</v>
      </c>
      <c r="E255" s="204" t="s">
        <v>267</v>
      </c>
      <c r="F255" s="205" t="s">
        <v>268</v>
      </c>
      <c r="G255" s="206" t="s">
        <v>130</v>
      </c>
      <c r="H255" s="207">
        <v>1</v>
      </c>
      <c r="I255" s="208"/>
      <c r="J255" s="209">
        <f>ROUND(I255*H255,2)</f>
        <v>0</v>
      </c>
      <c r="K255" s="205" t="s">
        <v>140</v>
      </c>
      <c r="L255" s="43"/>
      <c r="M255" s="210" t="s">
        <v>19</v>
      </c>
      <c r="N255" s="211" t="s">
        <v>43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132</v>
      </c>
      <c r="AT255" s="214" t="s">
        <v>127</v>
      </c>
      <c r="AU255" s="214" t="s">
        <v>133</v>
      </c>
      <c r="AY255" s="16" t="s">
        <v>122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80</v>
      </c>
      <c r="BK255" s="215">
        <f>ROUND(I255*H255,2)</f>
        <v>0</v>
      </c>
      <c r="BL255" s="16" t="s">
        <v>132</v>
      </c>
      <c r="BM255" s="214" t="s">
        <v>456</v>
      </c>
    </row>
    <row r="256" s="2" customFormat="1" ht="24.15" customHeight="1">
      <c r="A256" s="37"/>
      <c r="B256" s="38"/>
      <c r="C256" s="221" t="s">
        <v>457</v>
      </c>
      <c r="D256" s="221" t="s">
        <v>137</v>
      </c>
      <c r="E256" s="222" t="s">
        <v>271</v>
      </c>
      <c r="F256" s="223" t="s">
        <v>272</v>
      </c>
      <c r="G256" s="224" t="s">
        <v>130</v>
      </c>
      <c r="H256" s="225">
        <v>1</v>
      </c>
      <c r="I256" s="226"/>
      <c r="J256" s="227">
        <f>ROUND(I256*H256,2)</f>
        <v>0</v>
      </c>
      <c r="K256" s="223" t="s">
        <v>140</v>
      </c>
      <c r="L256" s="228"/>
      <c r="M256" s="229" t="s">
        <v>19</v>
      </c>
      <c r="N256" s="230" t="s">
        <v>43</v>
      </c>
      <c r="O256" s="83"/>
      <c r="P256" s="212">
        <f>O256*H256</f>
        <v>0</v>
      </c>
      <c r="Q256" s="212">
        <v>0</v>
      </c>
      <c r="R256" s="212">
        <f>Q256*H256</f>
        <v>0</v>
      </c>
      <c r="S256" s="212">
        <v>0</v>
      </c>
      <c r="T256" s="21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14" t="s">
        <v>141</v>
      </c>
      <c r="AT256" s="214" t="s">
        <v>137</v>
      </c>
      <c r="AU256" s="214" t="s">
        <v>133</v>
      </c>
      <c r="AY256" s="16" t="s">
        <v>122</v>
      </c>
      <c r="BE256" s="215">
        <f>IF(N256="základní",J256,0)</f>
        <v>0</v>
      </c>
      <c r="BF256" s="215">
        <f>IF(N256="snížená",J256,0)</f>
        <v>0</v>
      </c>
      <c r="BG256" s="215">
        <f>IF(N256="zákl. přenesená",J256,0)</f>
        <v>0</v>
      </c>
      <c r="BH256" s="215">
        <f>IF(N256="sníž. přenesená",J256,0)</f>
        <v>0</v>
      </c>
      <c r="BI256" s="215">
        <f>IF(N256="nulová",J256,0)</f>
        <v>0</v>
      </c>
      <c r="BJ256" s="16" t="s">
        <v>80</v>
      </c>
      <c r="BK256" s="215">
        <f>ROUND(I256*H256,2)</f>
        <v>0</v>
      </c>
      <c r="BL256" s="16" t="s">
        <v>132</v>
      </c>
      <c r="BM256" s="214" t="s">
        <v>458</v>
      </c>
    </row>
    <row r="257" s="2" customFormat="1">
      <c r="A257" s="37"/>
      <c r="B257" s="38"/>
      <c r="C257" s="39"/>
      <c r="D257" s="231" t="s">
        <v>151</v>
      </c>
      <c r="E257" s="39"/>
      <c r="F257" s="232" t="s">
        <v>274</v>
      </c>
      <c r="G257" s="39"/>
      <c r="H257" s="39"/>
      <c r="I257" s="218"/>
      <c r="J257" s="39"/>
      <c r="K257" s="39"/>
      <c r="L257" s="43"/>
      <c r="M257" s="219"/>
      <c r="N257" s="220"/>
      <c r="O257" s="83"/>
      <c r="P257" s="83"/>
      <c r="Q257" s="83"/>
      <c r="R257" s="83"/>
      <c r="S257" s="83"/>
      <c r="T257" s="84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151</v>
      </c>
      <c r="AU257" s="16" t="s">
        <v>133</v>
      </c>
    </row>
    <row r="258" s="2" customFormat="1" ht="16.5" customHeight="1">
      <c r="A258" s="37"/>
      <c r="B258" s="38"/>
      <c r="C258" s="203" t="s">
        <v>459</v>
      </c>
      <c r="D258" s="203" t="s">
        <v>127</v>
      </c>
      <c r="E258" s="204" t="s">
        <v>275</v>
      </c>
      <c r="F258" s="205" t="s">
        <v>276</v>
      </c>
      <c r="G258" s="206" t="s">
        <v>130</v>
      </c>
      <c r="H258" s="207">
        <v>1</v>
      </c>
      <c r="I258" s="208"/>
      <c r="J258" s="209">
        <f>ROUND(I258*H258,2)</f>
        <v>0</v>
      </c>
      <c r="K258" s="205" t="s">
        <v>131</v>
      </c>
      <c r="L258" s="43"/>
      <c r="M258" s="210" t="s">
        <v>19</v>
      </c>
      <c r="N258" s="211" t="s">
        <v>43</v>
      </c>
      <c r="O258" s="83"/>
      <c r="P258" s="212">
        <f>O258*H258</f>
        <v>0</v>
      </c>
      <c r="Q258" s="212">
        <v>0</v>
      </c>
      <c r="R258" s="212">
        <f>Q258*H258</f>
        <v>0</v>
      </c>
      <c r="S258" s="212">
        <v>0</v>
      </c>
      <c r="T258" s="21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14" t="s">
        <v>132</v>
      </c>
      <c r="AT258" s="214" t="s">
        <v>127</v>
      </c>
      <c r="AU258" s="214" t="s">
        <v>133</v>
      </c>
      <c r="AY258" s="16" t="s">
        <v>122</v>
      </c>
      <c r="BE258" s="215">
        <f>IF(N258="základní",J258,0)</f>
        <v>0</v>
      </c>
      <c r="BF258" s="215">
        <f>IF(N258="snížená",J258,0)</f>
        <v>0</v>
      </c>
      <c r="BG258" s="215">
        <f>IF(N258="zákl. přenesená",J258,0)</f>
        <v>0</v>
      </c>
      <c r="BH258" s="215">
        <f>IF(N258="sníž. přenesená",J258,0)</f>
        <v>0</v>
      </c>
      <c r="BI258" s="215">
        <f>IF(N258="nulová",J258,0)</f>
        <v>0</v>
      </c>
      <c r="BJ258" s="16" t="s">
        <v>80</v>
      </c>
      <c r="BK258" s="215">
        <f>ROUND(I258*H258,2)</f>
        <v>0</v>
      </c>
      <c r="BL258" s="16" t="s">
        <v>132</v>
      </c>
      <c r="BM258" s="214" t="s">
        <v>460</v>
      </c>
    </row>
    <row r="259" s="2" customFormat="1">
      <c r="A259" s="37"/>
      <c r="B259" s="38"/>
      <c r="C259" s="39"/>
      <c r="D259" s="216" t="s">
        <v>135</v>
      </c>
      <c r="E259" s="39"/>
      <c r="F259" s="217" t="s">
        <v>278</v>
      </c>
      <c r="G259" s="39"/>
      <c r="H259" s="39"/>
      <c r="I259" s="218"/>
      <c r="J259" s="39"/>
      <c r="K259" s="39"/>
      <c r="L259" s="43"/>
      <c r="M259" s="219"/>
      <c r="N259" s="220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135</v>
      </c>
      <c r="AU259" s="16" t="s">
        <v>133</v>
      </c>
    </row>
    <row r="260" s="2" customFormat="1" ht="16.5" customHeight="1">
      <c r="A260" s="37"/>
      <c r="B260" s="38"/>
      <c r="C260" s="221" t="s">
        <v>461</v>
      </c>
      <c r="D260" s="221" t="s">
        <v>137</v>
      </c>
      <c r="E260" s="222" t="s">
        <v>280</v>
      </c>
      <c r="F260" s="223" t="s">
        <v>281</v>
      </c>
      <c r="G260" s="224" t="s">
        <v>130</v>
      </c>
      <c r="H260" s="225">
        <v>1</v>
      </c>
      <c r="I260" s="226"/>
      <c r="J260" s="227">
        <f>ROUND(I260*H260,2)</f>
        <v>0</v>
      </c>
      <c r="K260" s="223" t="s">
        <v>140</v>
      </c>
      <c r="L260" s="228"/>
      <c r="M260" s="229" t="s">
        <v>19</v>
      </c>
      <c r="N260" s="230" t="s">
        <v>43</v>
      </c>
      <c r="O260" s="83"/>
      <c r="P260" s="212">
        <f>O260*H260</f>
        <v>0</v>
      </c>
      <c r="Q260" s="212">
        <v>0</v>
      </c>
      <c r="R260" s="212">
        <f>Q260*H260</f>
        <v>0</v>
      </c>
      <c r="S260" s="212">
        <v>0</v>
      </c>
      <c r="T260" s="21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14" t="s">
        <v>141</v>
      </c>
      <c r="AT260" s="214" t="s">
        <v>137</v>
      </c>
      <c r="AU260" s="214" t="s">
        <v>133</v>
      </c>
      <c r="AY260" s="16" t="s">
        <v>122</v>
      </c>
      <c r="BE260" s="215">
        <f>IF(N260="základní",J260,0)</f>
        <v>0</v>
      </c>
      <c r="BF260" s="215">
        <f>IF(N260="snížená",J260,0)</f>
        <v>0</v>
      </c>
      <c r="BG260" s="215">
        <f>IF(N260="zákl. přenesená",J260,0)</f>
        <v>0</v>
      </c>
      <c r="BH260" s="215">
        <f>IF(N260="sníž. přenesená",J260,0)</f>
        <v>0</v>
      </c>
      <c r="BI260" s="215">
        <f>IF(N260="nulová",J260,0)</f>
        <v>0</v>
      </c>
      <c r="BJ260" s="16" t="s">
        <v>80</v>
      </c>
      <c r="BK260" s="215">
        <f>ROUND(I260*H260,2)</f>
        <v>0</v>
      </c>
      <c r="BL260" s="16" t="s">
        <v>132</v>
      </c>
      <c r="BM260" s="214" t="s">
        <v>462</v>
      </c>
    </row>
    <row r="261" s="2" customFormat="1" ht="24.15" customHeight="1">
      <c r="A261" s="37"/>
      <c r="B261" s="38"/>
      <c r="C261" s="203" t="s">
        <v>463</v>
      </c>
      <c r="D261" s="203" t="s">
        <v>127</v>
      </c>
      <c r="E261" s="204" t="s">
        <v>444</v>
      </c>
      <c r="F261" s="205" t="s">
        <v>445</v>
      </c>
      <c r="G261" s="206" t="s">
        <v>130</v>
      </c>
      <c r="H261" s="207">
        <v>1</v>
      </c>
      <c r="I261" s="208"/>
      <c r="J261" s="209">
        <f>ROUND(I261*H261,2)</f>
        <v>0</v>
      </c>
      <c r="K261" s="205" t="s">
        <v>140</v>
      </c>
      <c r="L261" s="43"/>
      <c r="M261" s="210" t="s">
        <v>19</v>
      </c>
      <c r="N261" s="211" t="s">
        <v>43</v>
      </c>
      <c r="O261" s="83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132</v>
      </c>
      <c r="AT261" s="214" t="s">
        <v>127</v>
      </c>
      <c r="AU261" s="214" t="s">
        <v>133</v>
      </c>
      <c r="AY261" s="16" t="s">
        <v>122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80</v>
      </c>
      <c r="BK261" s="215">
        <f>ROUND(I261*H261,2)</f>
        <v>0</v>
      </c>
      <c r="BL261" s="16" t="s">
        <v>132</v>
      </c>
      <c r="BM261" s="214" t="s">
        <v>464</v>
      </c>
    </row>
    <row r="262" s="2" customFormat="1" ht="24.15" customHeight="1">
      <c r="A262" s="37"/>
      <c r="B262" s="38"/>
      <c r="C262" s="203" t="s">
        <v>465</v>
      </c>
      <c r="D262" s="203" t="s">
        <v>127</v>
      </c>
      <c r="E262" s="204" t="s">
        <v>466</v>
      </c>
      <c r="F262" s="205" t="s">
        <v>467</v>
      </c>
      <c r="G262" s="206" t="s">
        <v>130</v>
      </c>
      <c r="H262" s="207">
        <v>1</v>
      </c>
      <c r="I262" s="208"/>
      <c r="J262" s="209">
        <f>ROUND(I262*H262,2)</f>
        <v>0</v>
      </c>
      <c r="K262" s="205" t="s">
        <v>140</v>
      </c>
      <c r="L262" s="43"/>
      <c r="M262" s="210" t="s">
        <v>19</v>
      </c>
      <c r="N262" s="211" t="s">
        <v>43</v>
      </c>
      <c r="O262" s="83"/>
      <c r="P262" s="212">
        <f>O262*H262</f>
        <v>0</v>
      </c>
      <c r="Q262" s="212">
        <v>0</v>
      </c>
      <c r="R262" s="212">
        <f>Q262*H262</f>
        <v>0</v>
      </c>
      <c r="S262" s="212">
        <v>0</v>
      </c>
      <c r="T262" s="21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14" t="s">
        <v>132</v>
      </c>
      <c r="AT262" s="214" t="s">
        <v>127</v>
      </c>
      <c r="AU262" s="214" t="s">
        <v>133</v>
      </c>
      <c r="AY262" s="16" t="s">
        <v>122</v>
      </c>
      <c r="BE262" s="215">
        <f>IF(N262="základní",J262,0)</f>
        <v>0</v>
      </c>
      <c r="BF262" s="215">
        <f>IF(N262="snížená",J262,0)</f>
        <v>0</v>
      </c>
      <c r="BG262" s="215">
        <f>IF(N262="zákl. přenesená",J262,0)</f>
        <v>0</v>
      </c>
      <c r="BH262" s="215">
        <f>IF(N262="sníž. přenesená",J262,0)</f>
        <v>0</v>
      </c>
      <c r="BI262" s="215">
        <f>IF(N262="nulová",J262,0)</f>
        <v>0</v>
      </c>
      <c r="BJ262" s="16" t="s">
        <v>80</v>
      </c>
      <c r="BK262" s="215">
        <f>ROUND(I262*H262,2)</f>
        <v>0</v>
      </c>
      <c r="BL262" s="16" t="s">
        <v>132</v>
      </c>
      <c r="BM262" s="214" t="s">
        <v>468</v>
      </c>
    </row>
    <row r="263" s="12" customFormat="1" ht="20.88" customHeight="1">
      <c r="A263" s="12"/>
      <c r="B263" s="187"/>
      <c r="C263" s="188"/>
      <c r="D263" s="189" t="s">
        <v>71</v>
      </c>
      <c r="E263" s="201" t="s">
        <v>469</v>
      </c>
      <c r="F263" s="201" t="s">
        <v>470</v>
      </c>
      <c r="G263" s="188"/>
      <c r="H263" s="188"/>
      <c r="I263" s="191"/>
      <c r="J263" s="202">
        <f>BK263</f>
        <v>0</v>
      </c>
      <c r="K263" s="188"/>
      <c r="L263" s="193"/>
      <c r="M263" s="194"/>
      <c r="N263" s="195"/>
      <c r="O263" s="195"/>
      <c r="P263" s="196">
        <f>SUM(P264:P327)</f>
        <v>0</v>
      </c>
      <c r="Q263" s="195"/>
      <c r="R263" s="196">
        <f>SUM(R264:R327)</f>
        <v>1.59812</v>
      </c>
      <c r="S263" s="195"/>
      <c r="T263" s="197">
        <f>SUM(T264:T327)</f>
        <v>6.9530000000000003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98" t="s">
        <v>82</v>
      </c>
      <c r="AT263" s="199" t="s">
        <v>71</v>
      </c>
      <c r="AU263" s="199" t="s">
        <v>82</v>
      </c>
      <c r="AY263" s="198" t="s">
        <v>122</v>
      </c>
      <c r="BK263" s="200">
        <f>SUM(BK264:BK327)</f>
        <v>0</v>
      </c>
    </row>
    <row r="264" s="2" customFormat="1" ht="24.15" customHeight="1">
      <c r="A264" s="37"/>
      <c r="B264" s="38"/>
      <c r="C264" s="203" t="s">
        <v>471</v>
      </c>
      <c r="D264" s="203" t="s">
        <v>127</v>
      </c>
      <c r="E264" s="204" t="s">
        <v>472</v>
      </c>
      <c r="F264" s="205" t="s">
        <v>473</v>
      </c>
      <c r="G264" s="206" t="s">
        <v>474</v>
      </c>
      <c r="H264" s="233"/>
      <c r="I264" s="208"/>
      <c r="J264" s="209">
        <f>ROUND(I264*H264,2)</f>
        <v>0</v>
      </c>
      <c r="K264" s="205" t="s">
        <v>131</v>
      </c>
      <c r="L264" s="43"/>
      <c r="M264" s="210" t="s">
        <v>19</v>
      </c>
      <c r="N264" s="211" t="s">
        <v>43</v>
      </c>
      <c r="O264" s="83"/>
      <c r="P264" s="212">
        <f>O264*H264</f>
        <v>0</v>
      </c>
      <c r="Q264" s="212">
        <v>0</v>
      </c>
      <c r="R264" s="212">
        <f>Q264*H264</f>
        <v>0</v>
      </c>
      <c r="S264" s="212">
        <v>0</v>
      </c>
      <c r="T264" s="21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4" t="s">
        <v>132</v>
      </c>
      <c r="AT264" s="214" t="s">
        <v>127</v>
      </c>
      <c r="AU264" s="214" t="s">
        <v>133</v>
      </c>
      <c r="AY264" s="16" t="s">
        <v>122</v>
      </c>
      <c r="BE264" s="215">
        <f>IF(N264="základní",J264,0)</f>
        <v>0</v>
      </c>
      <c r="BF264" s="215">
        <f>IF(N264="snížená",J264,0)</f>
        <v>0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6" t="s">
        <v>80</v>
      </c>
      <c r="BK264" s="215">
        <f>ROUND(I264*H264,2)</f>
        <v>0</v>
      </c>
      <c r="BL264" s="16" t="s">
        <v>132</v>
      </c>
      <c r="BM264" s="214" t="s">
        <v>475</v>
      </c>
    </row>
    <row r="265" s="2" customFormat="1">
      <c r="A265" s="37"/>
      <c r="B265" s="38"/>
      <c r="C265" s="39"/>
      <c r="D265" s="216" t="s">
        <v>135</v>
      </c>
      <c r="E265" s="39"/>
      <c r="F265" s="217" t="s">
        <v>476</v>
      </c>
      <c r="G265" s="39"/>
      <c r="H265" s="39"/>
      <c r="I265" s="218"/>
      <c r="J265" s="39"/>
      <c r="K265" s="39"/>
      <c r="L265" s="43"/>
      <c r="M265" s="219"/>
      <c r="N265" s="22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135</v>
      </c>
      <c r="AU265" s="16" t="s">
        <v>133</v>
      </c>
    </row>
    <row r="266" s="2" customFormat="1" ht="16.5" customHeight="1">
      <c r="A266" s="37"/>
      <c r="B266" s="38"/>
      <c r="C266" s="203" t="s">
        <v>477</v>
      </c>
      <c r="D266" s="203" t="s">
        <v>127</v>
      </c>
      <c r="E266" s="204" t="s">
        <v>478</v>
      </c>
      <c r="F266" s="205" t="s">
        <v>479</v>
      </c>
      <c r="G266" s="206" t="s">
        <v>480</v>
      </c>
      <c r="H266" s="207">
        <v>700</v>
      </c>
      <c r="I266" s="208"/>
      <c r="J266" s="209">
        <f>ROUND(I266*H266,2)</f>
        <v>0</v>
      </c>
      <c r="K266" s="205" t="s">
        <v>131</v>
      </c>
      <c r="L266" s="43"/>
      <c r="M266" s="210" t="s">
        <v>19</v>
      </c>
      <c r="N266" s="211" t="s">
        <v>43</v>
      </c>
      <c r="O266" s="83"/>
      <c r="P266" s="212">
        <f>O266*H266</f>
        <v>0</v>
      </c>
      <c r="Q266" s="212">
        <v>0</v>
      </c>
      <c r="R266" s="212">
        <f>Q266*H266</f>
        <v>0</v>
      </c>
      <c r="S266" s="212">
        <v>0</v>
      </c>
      <c r="T266" s="21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14" t="s">
        <v>132</v>
      </c>
      <c r="AT266" s="214" t="s">
        <v>127</v>
      </c>
      <c r="AU266" s="214" t="s">
        <v>133</v>
      </c>
      <c r="AY266" s="16" t="s">
        <v>122</v>
      </c>
      <c r="BE266" s="215">
        <f>IF(N266="základní",J266,0)</f>
        <v>0</v>
      </c>
      <c r="BF266" s="215">
        <f>IF(N266="snížená",J266,0)</f>
        <v>0</v>
      </c>
      <c r="BG266" s="215">
        <f>IF(N266="zákl. přenesená",J266,0)</f>
        <v>0</v>
      </c>
      <c r="BH266" s="215">
        <f>IF(N266="sníž. přenesená",J266,0)</f>
        <v>0</v>
      </c>
      <c r="BI266" s="215">
        <f>IF(N266="nulová",J266,0)</f>
        <v>0</v>
      </c>
      <c r="BJ266" s="16" t="s">
        <v>80</v>
      </c>
      <c r="BK266" s="215">
        <f>ROUND(I266*H266,2)</f>
        <v>0</v>
      </c>
      <c r="BL266" s="16" t="s">
        <v>132</v>
      </c>
      <c r="BM266" s="214" t="s">
        <v>481</v>
      </c>
    </row>
    <row r="267" s="2" customFormat="1">
      <c r="A267" s="37"/>
      <c r="B267" s="38"/>
      <c r="C267" s="39"/>
      <c r="D267" s="216" t="s">
        <v>135</v>
      </c>
      <c r="E267" s="39"/>
      <c r="F267" s="217" t="s">
        <v>482</v>
      </c>
      <c r="G267" s="39"/>
      <c r="H267" s="39"/>
      <c r="I267" s="218"/>
      <c r="J267" s="39"/>
      <c r="K267" s="39"/>
      <c r="L267" s="43"/>
      <c r="M267" s="219"/>
      <c r="N267" s="220"/>
      <c r="O267" s="83"/>
      <c r="P267" s="83"/>
      <c r="Q267" s="83"/>
      <c r="R267" s="83"/>
      <c r="S267" s="83"/>
      <c r="T267" s="84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135</v>
      </c>
      <c r="AU267" s="16" t="s">
        <v>133</v>
      </c>
    </row>
    <row r="268" s="2" customFormat="1" ht="24.15" customHeight="1">
      <c r="A268" s="37"/>
      <c r="B268" s="38"/>
      <c r="C268" s="221" t="s">
        <v>483</v>
      </c>
      <c r="D268" s="221" t="s">
        <v>137</v>
      </c>
      <c r="E268" s="222" t="s">
        <v>484</v>
      </c>
      <c r="F268" s="223" t="s">
        <v>485</v>
      </c>
      <c r="G268" s="224" t="s">
        <v>480</v>
      </c>
      <c r="H268" s="225">
        <v>840</v>
      </c>
      <c r="I268" s="226"/>
      <c r="J268" s="227">
        <f>ROUND(I268*H268,2)</f>
        <v>0</v>
      </c>
      <c r="K268" s="223" t="s">
        <v>131</v>
      </c>
      <c r="L268" s="228"/>
      <c r="M268" s="229" t="s">
        <v>19</v>
      </c>
      <c r="N268" s="230" t="s">
        <v>43</v>
      </c>
      <c r="O268" s="83"/>
      <c r="P268" s="212">
        <f>O268*H268</f>
        <v>0</v>
      </c>
      <c r="Q268" s="212">
        <v>0.00027</v>
      </c>
      <c r="R268" s="212">
        <f>Q268*H268</f>
        <v>0.2268</v>
      </c>
      <c r="S268" s="212">
        <v>0</v>
      </c>
      <c r="T268" s="21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14" t="s">
        <v>141</v>
      </c>
      <c r="AT268" s="214" t="s">
        <v>137</v>
      </c>
      <c r="AU268" s="214" t="s">
        <v>133</v>
      </c>
      <c r="AY268" s="16" t="s">
        <v>122</v>
      </c>
      <c r="BE268" s="215">
        <f>IF(N268="základní",J268,0)</f>
        <v>0</v>
      </c>
      <c r="BF268" s="215">
        <f>IF(N268="snížená",J268,0)</f>
        <v>0</v>
      </c>
      <c r="BG268" s="215">
        <f>IF(N268="zákl. přenesená",J268,0)</f>
        <v>0</v>
      </c>
      <c r="BH268" s="215">
        <f>IF(N268="sníž. přenesená",J268,0)</f>
        <v>0</v>
      </c>
      <c r="BI268" s="215">
        <f>IF(N268="nulová",J268,0)</f>
        <v>0</v>
      </c>
      <c r="BJ268" s="16" t="s">
        <v>80</v>
      </c>
      <c r="BK268" s="215">
        <f>ROUND(I268*H268,2)</f>
        <v>0</v>
      </c>
      <c r="BL268" s="16" t="s">
        <v>132</v>
      </c>
      <c r="BM268" s="214" t="s">
        <v>486</v>
      </c>
    </row>
    <row r="269" s="2" customFormat="1" ht="16.5" customHeight="1">
      <c r="A269" s="37"/>
      <c r="B269" s="38"/>
      <c r="C269" s="203" t="s">
        <v>487</v>
      </c>
      <c r="D269" s="203" t="s">
        <v>127</v>
      </c>
      <c r="E269" s="204" t="s">
        <v>478</v>
      </c>
      <c r="F269" s="205" t="s">
        <v>479</v>
      </c>
      <c r="G269" s="206" t="s">
        <v>480</v>
      </c>
      <c r="H269" s="207">
        <v>700</v>
      </c>
      <c r="I269" s="208"/>
      <c r="J269" s="209">
        <f>ROUND(I269*H269,2)</f>
        <v>0</v>
      </c>
      <c r="K269" s="205" t="s">
        <v>131</v>
      </c>
      <c r="L269" s="43"/>
      <c r="M269" s="210" t="s">
        <v>19</v>
      </c>
      <c r="N269" s="211" t="s">
        <v>43</v>
      </c>
      <c r="O269" s="83"/>
      <c r="P269" s="212">
        <f>O269*H269</f>
        <v>0</v>
      </c>
      <c r="Q269" s="212">
        <v>0</v>
      </c>
      <c r="R269" s="212">
        <f>Q269*H269</f>
        <v>0</v>
      </c>
      <c r="S269" s="212">
        <v>0</v>
      </c>
      <c r="T269" s="21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132</v>
      </c>
      <c r="AT269" s="214" t="s">
        <v>127</v>
      </c>
      <c r="AU269" s="214" t="s">
        <v>133</v>
      </c>
      <c r="AY269" s="16" t="s">
        <v>122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80</v>
      </c>
      <c r="BK269" s="215">
        <f>ROUND(I269*H269,2)</f>
        <v>0</v>
      </c>
      <c r="BL269" s="16" t="s">
        <v>132</v>
      </c>
      <c r="BM269" s="214" t="s">
        <v>488</v>
      </c>
    </row>
    <row r="270" s="2" customFormat="1">
      <c r="A270" s="37"/>
      <c r="B270" s="38"/>
      <c r="C270" s="39"/>
      <c r="D270" s="216" t="s">
        <v>135</v>
      </c>
      <c r="E270" s="39"/>
      <c r="F270" s="217" t="s">
        <v>482</v>
      </c>
      <c r="G270" s="39"/>
      <c r="H270" s="39"/>
      <c r="I270" s="218"/>
      <c r="J270" s="39"/>
      <c r="K270" s="39"/>
      <c r="L270" s="43"/>
      <c r="M270" s="219"/>
      <c r="N270" s="220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135</v>
      </c>
      <c r="AU270" s="16" t="s">
        <v>133</v>
      </c>
    </row>
    <row r="271" s="2" customFormat="1" ht="37.8" customHeight="1">
      <c r="A271" s="37"/>
      <c r="B271" s="38"/>
      <c r="C271" s="221" t="s">
        <v>489</v>
      </c>
      <c r="D271" s="221" t="s">
        <v>137</v>
      </c>
      <c r="E271" s="222" t="s">
        <v>490</v>
      </c>
      <c r="F271" s="223" t="s">
        <v>491</v>
      </c>
      <c r="G271" s="224" t="s">
        <v>480</v>
      </c>
      <c r="H271" s="225">
        <v>840</v>
      </c>
      <c r="I271" s="226"/>
      <c r="J271" s="227">
        <f>ROUND(I271*H271,2)</f>
        <v>0</v>
      </c>
      <c r="K271" s="223" t="s">
        <v>131</v>
      </c>
      <c r="L271" s="228"/>
      <c r="M271" s="229" t="s">
        <v>19</v>
      </c>
      <c r="N271" s="230" t="s">
        <v>43</v>
      </c>
      <c r="O271" s="83"/>
      <c r="P271" s="212">
        <f>O271*H271</f>
        <v>0</v>
      </c>
      <c r="Q271" s="212">
        <v>0.00011</v>
      </c>
      <c r="R271" s="212">
        <f>Q271*H271</f>
        <v>0.09240000000000001</v>
      </c>
      <c r="S271" s="212">
        <v>0</v>
      </c>
      <c r="T271" s="21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4" t="s">
        <v>141</v>
      </c>
      <c r="AT271" s="214" t="s">
        <v>137</v>
      </c>
      <c r="AU271" s="214" t="s">
        <v>133</v>
      </c>
      <c r="AY271" s="16" t="s">
        <v>122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6" t="s">
        <v>80</v>
      </c>
      <c r="BK271" s="215">
        <f>ROUND(I271*H271,2)</f>
        <v>0</v>
      </c>
      <c r="BL271" s="16" t="s">
        <v>132</v>
      </c>
      <c r="BM271" s="214" t="s">
        <v>492</v>
      </c>
    </row>
    <row r="272" s="2" customFormat="1" ht="16.5" customHeight="1">
      <c r="A272" s="37"/>
      <c r="B272" s="38"/>
      <c r="C272" s="203" t="s">
        <v>493</v>
      </c>
      <c r="D272" s="203" t="s">
        <v>127</v>
      </c>
      <c r="E272" s="204" t="s">
        <v>478</v>
      </c>
      <c r="F272" s="205" t="s">
        <v>479</v>
      </c>
      <c r="G272" s="206" t="s">
        <v>480</v>
      </c>
      <c r="H272" s="207">
        <v>300</v>
      </c>
      <c r="I272" s="208"/>
      <c r="J272" s="209">
        <f>ROUND(I272*H272,2)</f>
        <v>0</v>
      </c>
      <c r="K272" s="205" t="s">
        <v>131</v>
      </c>
      <c r="L272" s="43"/>
      <c r="M272" s="210" t="s">
        <v>19</v>
      </c>
      <c r="N272" s="211" t="s">
        <v>43</v>
      </c>
      <c r="O272" s="83"/>
      <c r="P272" s="212">
        <f>O272*H272</f>
        <v>0</v>
      </c>
      <c r="Q272" s="212">
        <v>0</v>
      </c>
      <c r="R272" s="212">
        <f>Q272*H272</f>
        <v>0</v>
      </c>
      <c r="S272" s="212">
        <v>0</v>
      </c>
      <c r="T272" s="21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14" t="s">
        <v>132</v>
      </c>
      <c r="AT272" s="214" t="s">
        <v>127</v>
      </c>
      <c r="AU272" s="214" t="s">
        <v>133</v>
      </c>
      <c r="AY272" s="16" t="s">
        <v>122</v>
      </c>
      <c r="BE272" s="215">
        <f>IF(N272="základní",J272,0)</f>
        <v>0</v>
      </c>
      <c r="BF272" s="215">
        <f>IF(N272="snížená",J272,0)</f>
        <v>0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6" t="s">
        <v>80</v>
      </c>
      <c r="BK272" s="215">
        <f>ROUND(I272*H272,2)</f>
        <v>0</v>
      </c>
      <c r="BL272" s="16" t="s">
        <v>132</v>
      </c>
      <c r="BM272" s="214" t="s">
        <v>494</v>
      </c>
    </row>
    <row r="273" s="2" customFormat="1">
      <c r="A273" s="37"/>
      <c r="B273" s="38"/>
      <c r="C273" s="39"/>
      <c r="D273" s="216" t="s">
        <v>135</v>
      </c>
      <c r="E273" s="39"/>
      <c r="F273" s="217" t="s">
        <v>482</v>
      </c>
      <c r="G273" s="39"/>
      <c r="H273" s="39"/>
      <c r="I273" s="218"/>
      <c r="J273" s="39"/>
      <c r="K273" s="39"/>
      <c r="L273" s="43"/>
      <c r="M273" s="219"/>
      <c r="N273" s="220"/>
      <c r="O273" s="83"/>
      <c r="P273" s="83"/>
      <c r="Q273" s="83"/>
      <c r="R273" s="83"/>
      <c r="S273" s="83"/>
      <c r="T273" s="84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135</v>
      </c>
      <c r="AU273" s="16" t="s">
        <v>133</v>
      </c>
    </row>
    <row r="274" s="2" customFormat="1" ht="37.8" customHeight="1">
      <c r="A274" s="37"/>
      <c r="B274" s="38"/>
      <c r="C274" s="221" t="s">
        <v>495</v>
      </c>
      <c r="D274" s="221" t="s">
        <v>137</v>
      </c>
      <c r="E274" s="222" t="s">
        <v>490</v>
      </c>
      <c r="F274" s="223" t="s">
        <v>491</v>
      </c>
      <c r="G274" s="224" t="s">
        <v>480</v>
      </c>
      <c r="H274" s="225">
        <v>360</v>
      </c>
      <c r="I274" s="226"/>
      <c r="J274" s="227">
        <f>ROUND(I274*H274,2)</f>
        <v>0</v>
      </c>
      <c r="K274" s="223" t="s">
        <v>131</v>
      </c>
      <c r="L274" s="228"/>
      <c r="M274" s="229" t="s">
        <v>19</v>
      </c>
      <c r="N274" s="230" t="s">
        <v>43</v>
      </c>
      <c r="O274" s="83"/>
      <c r="P274" s="212">
        <f>O274*H274</f>
        <v>0</v>
      </c>
      <c r="Q274" s="212">
        <v>0.00011</v>
      </c>
      <c r="R274" s="212">
        <f>Q274*H274</f>
        <v>0.039600000000000003</v>
      </c>
      <c r="S274" s="212">
        <v>0</v>
      </c>
      <c r="T274" s="21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14" t="s">
        <v>141</v>
      </c>
      <c r="AT274" s="214" t="s">
        <v>137</v>
      </c>
      <c r="AU274" s="214" t="s">
        <v>133</v>
      </c>
      <c r="AY274" s="16" t="s">
        <v>122</v>
      </c>
      <c r="BE274" s="215">
        <f>IF(N274="základní",J274,0)</f>
        <v>0</v>
      </c>
      <c r="BF274" s="215">
        <f>IF(N274="snížená",J274,0)</f>
        <v>0</v>
      </c>
      <c r="BG274" s="215">
        <f>IF(N274="zákl. přenesená",J274,0)</f>
        <v>0</v>
      </c>
      <c r="BH274" s="215">
        <f>IF(N274="sníž. přenesená",J274,0)</f>
        <v>0</v>
      </c>
      <c r="BI274" s="215">
        <f>IF(N274="nulová",J274,0)</f>
        <v>0</v>
      </c>
      <c r="BJ274" s="16" t="s">
        <v>80</v>
      </c>
      <c r="BK274" s="215">
        <f>ROUND(I274*H274,2)</f>
        <v>0</v>
      </c>
      <c r="BL274" s="16" t="s">
        <v>132</v>
      </c>
      <c r="BM274" s="214" t="s">
        <v>496</v>
      </c>
    </row>
    <row r="275" s="2" customFormat="1" ht="16.5" customHeight="1">
      <c r="A275" s="37"/>
      <c r="B275" s="38"/>
      <c r="C275" s="203" t="s">
        <v>497</v>
      </c>
      <c r="D275" s="203" t="s">
        <v>127</v>
      </c>
      <c r="E275" s="204" t="s">
        <v>498</v>
      </c>
      <c r="F275" s="205" t="s">
        <v>499</v>
      </c>
      <c r="G275" s="206" t="s">
        <v>480</v>
      </c>
      <c r="H275" s="207">
        <v>400</v>
      </c>
      <c r="I275" s="208"/>
      <c r="J275" s="209">
        <f>ROUND(I275*H275,2)</f>
        <v>0</v>
      </c>
      <c r="K275" s="205" t="s">
        <v>131</v>
      </c>
      <c r="L275" s="43"/>
      <c r="M275" s="210" t="s">
        <v>19</v>
      </c>
      <c r="N275" s="211" t="s">
        <v>43</v>
      </c>
      <c r="O275" s="83"/>
      <c r="P275" s="212">
        <f>O275*H275</f>
        <v>0</v>
      </c>
      <c r="Q275" s="212">
        <v>0</v>
      </c>
      <c r="R275" s="212">
        <f>Q275*H275</f>
        <v>0</v>
      </c>
      <c r="S275" s="212">
        <v>0</v>
      </c>
      <c r="T275" s="21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14" t="s">
        <v>132</v>
      </c>
      <c r="AT275" s="214" t="s">
        <v>127</v>
      </c>
      <c r="AU275" s="214" t="s">
        <v>133</v>
      </c>
      <c r="AY275" s="16" t="s">
        <v>122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6" t="s">
        <v>80</v>
      </c>
      <c r="BK275" s="215">
        <f>ROUND(I275*H275,2)</f>
        <v>0</v>
      </c>
      <c r="BL275" s="16" t="s">
        <v>132</v>
      </c>
      <c r="BM275" s="214" t="s">
        <v>500</v>
      </c>
    </row>
    <row r="276" s="2" customFormat="1">
      <c r="A276" s="37"/>
      <c r="B276" s="38"/>
      <c r="C276" s="39"/>
      <c r="D276" s="216" t="s">
        <v>135</v>
      </c>
      <c r="E276" s="39"/>
      <c r="F276" s="217" t="s">
        <v>501</v>
      </c>
      <c r="G276" s="39"/>
      <c r="H276" s="39"/>
      <c r="I276" s="218"/>
      <c r="J276" s="39"/>
      <c r="K276" s="39"/>
      <c r="L276" s="43"/>
      <c r="M276" s="219"/>
      <c r="N276" s="220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135</v>
      </c>
      <c r="AU276" s="16" t="s">
        <v>133</v>
      </c>
    </row>
    <row r="277" s="2" customFormat="1" ht="24.15" customHeight="1">
      <c r="A277" s="37"/>
      <c r="B277" s="38"/>
      <c r="C277" s="221" t="s">
        <v>502</v>
      </c>
      <c r="D277" s="221" t="s">
        <v>137</v>
      </c>
      <c r="E277" s="222" t="s">
        <v>503</v>
      </c>
      <c r="F277" s="223" t="s">
        <v>504</v>
      </c>
      <c r="G277" s="224" t="s">
        <v>480</v>
      </c>
      <c r="H277" s="225">
        <v>480</v>
      </c>
      <c r="I277" s="226"/>
      <c r="J277" s="227">
        <f>ROUND(I277*H277,2)</f>
        <v>0</v>
      </c>
      <c r="K277" s="223" t="s">
        <v>131</v>
      </c>
      <c r="L277" s="228"/>
      <c r="M277" s="229" t="s">
        <v>19</v>
      </c>
      <c r="N277" s="230" t="s">
        <v>43</v>
      </c>
      <c r="O277" s="83"/>
      <c r="P277" s="212">
        <f>O277*H277</f>
        <v>0</v>
      </c>
      <c r="Q277" s="212">
        <v>6.0000000000000002E-05</v>
      </c>
      <c r="R277" s="212">
        <f>Q277*H277</f>
        <v>0.028799999999999999</v>
      </c>
      <c r="S277" s="212">
        <v>0</v>
      </c>
      <c r="T277" s="21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14" t="s">
        <v>141</v>
      </c>
      <c r="AT277" s="214" t="s">
        <v>137</v>
      </c>
      <c r="AU277" s="214" t="s">
        <v>133</v>
      </c>
      <c r="AY277" s="16" t="s">
        <v>122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6" t="s">
        <v>80</v>
      </c>
      <c r="BK277" s="215">
        <f>ROUND(I277*H277,2)</f>
        <v>0</v>
      </c>
      <c r="BL277" s="16" t="s">
        <v>132</v>
      </c>
      <c r="BM277" s="214" t="s">
        <v>505</v>
      </c>
    </row>
    <row r="278" s="2" customFormat="1" ht="24.15" customHeight="1">
      <c r="A278" s="37"/>
      <c r="B278" s="38"/>
      <c r="C278" s="203" t="s">
        <v>506</v>
      </c>
      <c r="D278" s="203" t="s">
        <v>127</v>
      </c>
      <c r="E278" s="204" t="s">
        <v>507</v>
      </c>
      <c r="F278" s="205" t="s">
        <v>508</v>
      </c>
      <c r="G278" s="206" t="s">
        <v>480</v>
      </c>
      <c r="H278" s="207">
        <v>300</v>
      </c>
      <c r="I278" s="208"/>
      <c r="J278" s="209">
        <f>ROUND(I278*H278,2)</f>
        <v>0</v>
      </c>
      <c r="K278" s="205" t="s">
        <v>131</v>
      </c>
      <c r="L278" s="43"/>
      <c r="M278" s="210" t="s">
        <v>19</v>
      </c>
      <c r="N278" s="211" t="s">
        <v>43</v>
      </c>
      <c r="O278" s="83"/>
      <c r="P278" s="212">
        <f>O278*H278</f>
        <v>0</v>
      </c>
      <c r="Q278" s="212">
        <v>0</v>
      </c>
      <c r="R278" s="212">
        <f>Q278*H278</f>
        <v>0</v>
      </c>
      <c r="S278" s="212">
        <v>0</v>
      </c>
      <c r="T278" s="21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14" t="s">
        <v>132</v>
      </c>
      <c r="AT278" s="214" t="s">
        <v>127</v>
      </c>
      <c r="AU278" s="214" t="s">
        <v>133</v>
      </c>
      <c r="AY278" s="16" t="s">
        <v>122</v>
      </c>
      <c r="BE278" s="215">
        <f>IF(N278="základní",J278,0)</f>
        <v>0</v>
      </c>
      <c r="BF278" s="215">
        <f>IF(N278="snížená",J278,0)</f>
        <v>0</v>
      </c>
      <c r="BG278" s="215">
        <f>IF(N278="zákl. přenesená",J278,0)</f>
        <v>0</v>
      </c>
      <c r="BH278" s="215">
        <f>IF(N278="sníž. přenesená",J278,0)</f>
        <v>0</v>
      </c>
      <c r="BI278" s="215">
        <f>IF(N278="nulová",J278,0)</f>
        <v>0</v>
      </c>
      <c r="BJ278" s="16" t="s">
        <v>80</v>
      </c>
      <c r="BK278" s="215">
        <f>ROUND(I278*H278,2)</f>
        <v>0</v>
      </c>
      <c r="BL278" s="16" t="s">
        <v>132</v>
      </c>
      <c r="BM278" s="214" t="s">
        <v>509</v>
      </c>
    </row>
    <row r="279" s="2" customFormat="1">
      <c r="A279" s="37"/>
      <c r="B279" s="38"/>
      <c r="C279" s="39"/>
      <c r="D279" s="216" t="s">
        <v>135</v>
      </c>
      <c r="E279" s="39"/>
      <c r="F279" s="217" t="s">
        <v>510</v>
      </c>
      <c r="G279" s="39"/>
      <c r="H279" s="39"/>
      <c r="I279" s="218"/>
      <c r="J279" s="39"/>
      <c r="K279" s="39"/>
      <c r="L279" s="43"/>
      <c r="M279" s="219"/>
      <c r="N279" s="220"/>
      <c r="O279" s="83"/>
      <c r="P279" s="83"/>
      <c r="Q279" s="83"/>
      <c r="R279" s="83"/>
      <c r="S279" s="83"/>
      <c r="T279" s="84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135</v>
      </c>
      <c r="AU279" s="16" t="s">
        <v>133</v>
      </c>
    </row>
    <row r="280" s="2" customFormat="1" ht="24.15" customHeight="1">
      <c r="A280" s="37"/>
      <c r="B280" s="38"/>
      <c r="C280" s="221" t="s">
        <v>511</v>
      </c>
      <c r="D280" s="221" t="s">
        <v>137</v>
      </c>
      <c r="E280" s="222" t="s">
        <v>512</v>
      </c>
      <c r="F280" s="223" t="s">
        <v>513</v>
      </c>
      <c r="G280" s="224" t="s">
        <v>480</v>
      </c>
      <c r="H280" s="225">
        <v>345</v>
      </c>
      <c r="I280" s="226"/>
      <c r="J280" s="227">
        <f>ROUND(I280*H280,2)</f>
        <v>0</v>
      </c>
      <c r="K280" s="223" t="s">
        <v>131</v>
      </c>
      <c r="L280" s="228"/>
      <c r="M280" s="229" t="s">
        <v>19</v>
      </c>
      <c r="N280" s="230" t="s">
        <v>43</v>
      </c>
      <c r="O280" s="83"/>
      <c r="P280" s="212">
        <f>O280*H280</f>
        <v>0</v>
      </c>
      <c r="Q280" s="212">
        <v>0.00031</v>
      </c>
      <c r="R280" s="212">
        <f>Q280*H280</f>
        <v>0.10695</v>
      </c>
      <c r="S280" s="212">
        <v>0</v>
      </c>
      <c r="T280" s="21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14" t="s">
        <v>141</v>
      </c>
      <c r="AT280" s="214" t="s">
        <v>137</v>
      </c>
      <c r="AU280" s="214" t="s">
        <v>133</v>
      </c>
      <c r="AY280" s="16" t="s">
        <v>122</v>
      </c>
      <c r="BE280" s="215">
        <f>IF(N280="základní",J280,0)</f>
        <v>0</v>
      </c>
      <c r="BF280" s="215">
        <f>IF(N280="snížená",J280,0)</f>
        <v>0</v>
      </c>
      <c r="BG280" s="215">
        <f>IF(N280="zákl. přenesená",J280,0)</f>
        <v>0</v>
      </c>
      <c r="BH280" s="215">
        <f>IF(N280="sníž. přenesená",J280,0)</f>
        <v>0</v>
      </c>
      <c r="BI280" s="215">
        <f>IF(N280="nulová",J280,0)</f>
        <v>0</v>
      </c>
      <c r="BJ280" s="16" t="s">
        <v>80</v>
      </c>
      <c r="BK280" s="215">
        <f>ROUND(I280*H280,2)</f>
        <v>0</v>
      </c>
      <c r="BL280" s="16" t="s">
        <v>132</v>
      </c>
      <c r="BM280" s="214" t="s">
        <v>514</v>
      </c>
    </row>
    <row r="281" s="2" customFormat="1" ht="16.5" customHeight="1">
      <c r="A281" s="37"/>
      <c r="B281" s="38"/>
      <c r="C281" s="203" t="s">
        <v>515</v>
      </c>
      <c r="D281" s="203" t="s">
        <v>127</v>
      </c>
      <c r="E281" s="204" t="s">
        <v>516</v>
      </c>
      <c r="F281" s="205" t="s">
        <v>517</v>
      </c>
      <c r="G281" s="206" t="s">
        <v>480</v>
      </c>
      <c r="H281" s="207">
        <v>400</v>
      </c>
      <c r="I281" s="208"/>
      <c r="J281" s="209">
        <f>ROUND(I281*H281,2)</f>
        <v>0</v>
      </c>
      <c r="K281" s="205" t="s">
        <v>131</v>
      </c>
      <c r="L281" s="43"/>
      <c r="M281" s="210" t="s">
        <v>19</v>
      </c>
      <c r="N281" s="211" t="s">
        <v>43</v>
      </c>
      <c r="O281" s="83"/>
      <c r="P281" s="212">
        <f>O281*H281</f>
        <v>0</v>
      </c>
      <c r="Q281" s="212">
        <v>0</v>
      </c>
      <c r="R281" s="212">
        <f>Q281*H281</f>
        <v>0</v>
      </c>
      <c r="S281" s="212">
        <v>0</v>
      </c>
      <c r="T281" s="21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4" t="s">
        <v>132</v>
      </c>
      <c r="AT281" s="214" t="s">
        <v>127</v>
      </c>
      <c r="AU281" s="214" t="s">
        <v>133</v>
      </c>
      <c r="AY281" s="16" t="s">
        <v>122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6" t="s">
        <v>80</v>
      </c>
      <c r="BK281" s="215">
        <f>ROUND(I281*H281,2)</f>
        <v>0</v>
      </c>
      <c r="BL281" s="16" t="s">
        <v>132</v>
      </c>
      <c r="BM281" s="214" t="s">
        <v>518</v>
      </c>
    </row>
    <row r="282" s="2" customFormat="1">
      <c r="A282" s="37"/>
      <c r="B282" s="38"/>
      <c r="C282" s="39"/>
      <c r="D282" s="216" t="s">
        <v>135</v>
      </c>
      <c r="E282" s="39"/>
      <c r="F282" s="217" t="s">
        <v>519</v>
      </c>
      <c r="G282" s="39"/>
      <c r="H282" s="39"/>
      <c r="I282" s="218"/>
      <c r="J282" s="39"/>
      <c r="K282" s="39"/>
      <c r="L282" s="43"/>
      <c r="M282" s="219"/>
      <c r="N282" s="220"/>
      <c r="O282" s="83"/>
      <c r="P282" s="83"/>
      <c r="Q282" s="83"/>
      <c r="R282" s="83"/>
      <c r="S282" s="83"/>
      <c r="T282" s="84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135</v>
      </c>
      <c r="AU282" s="16" t="s">
        <v>133</v>
      </c>
    </row>
    <row r="283" s="2" customFormat="1" ht="16.5" customHeight="1">
      <c r="A283" s="37"/>
      <c r="B283" s="38"/>
      <c r="C283" s="221" t="s">
        <v>520</v>
      </c>
      <c r="D283" s="221" t="s">
        <v>137</v>
      </c>
      <c r="E283" s="222" t="s">
        <v>521</v>
      </c>
      <c r="F283" s="223" t="s">
        <v>522</v>
      </c>
      <c r="G283" s="224" t="s">
        <v>480</v>
      </c>
      <c r="H283" s="225">
        <v>420</v>
      </c>
      <c r="I283" s="226"/>
      <c r="J283" s="227">
        <f>ROUND(I283*H283,2)</f>
        <v>0</v>
      </c>
      <c r="K283" s="223" t="s">
        <v>131</v>
      </c>
      <c r="L283" s="228"/>
      <c r="M283" s="229" t="s">
        <v>19</v>
      </c>
      <c r="N283" s="230" t="s">
        <v>43</v>
      </c>
      <c r="O283" s="83"/>
      <c r="P283" s="212">
        <f>O283*H283</f>
        <v>0</v>
      </c>
      <c r="Q283" s="212">
        <v>6.9999999999999994E-05</v>
      </c>
      <c r="R283" s="212">
        <f>Q283*H283</f>
        <v>0.029399999999999999</v>
      </c>
      <c r="S283" s="212">
        <v>0</v>
      </c>
      <c r="T283" s="21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141</v>
      </c>
      <c r="AT283" s="214" t="s">
        <v>137</v>
      </c>
      <c r="AU283" s="214" t="s">
        <v>133</v>
      </c>
      <c r="AY283" s="16" t="s">
        <v>122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80</v>
      </c>
      <c r="BK283" s="215">
        <f>ROUND(I283*H283,2)</f>
        <v>0</v>
      </c>
      <c r="BL283" s="16" t="s">
        <v>132</v>
      </c>
      <c r="BM283" s="214" t="s">
        <v>523</v>
      </c>
    </row>
    <row r="284" s="2" customFormat="1" ht="16.5" customHeight="1">
      <c r="A284" s="37"/>
      <c r="B284" s="38"/>
      <c r="C284" s="203" t="s">
        <v>524</v>
      </c>
      <c r="D284" s="203" t="s">
        <v>127</v>
      </c>
      <c r="E284" s="204" t="s">
        <v>525</v>
      </c>
      <c r="F284" s="205" t="s">
        <v>526</v>
      </c>
      <c r="G284" s="206" t="s">
        <v>480</v>
      </c>
      <c r="H284" s="207">
        <v>400</v>
      </c>
      <c r="I284" s="208"/>
      <c r="J284" s="209">
        <f>ROUND(I284*H284,2)</f>
        <v>0</v>
      </c>
      <c r="K284" s="205" t="s">
        <v>131</v>
      </c>
      <c r="L284" s="43"/>
      <c r="M284" s="210" t="s">
        <v>19</v>
      </c>
      <c r="N284" s="211" t="s">
        <v>43</v>
      </c>
      <c r="O284" s="83"/>
      <c r="P284" s="212">
        <f>O284*H284</f>
        <v>0</v>
      </c>
      <c r="Q284" s="212">
        <v>3.0000000000000001E-05</v>
      </c>
      <c r="R284" s="212">
        <f>Q284*H284</f>
        <v>0.012</v>
      </c>
      <c r="S284" s="212">
        <v>0.0030000000000000001</v>
      </c>
      <c r="T284" s="213">
        <f>S284*H284</f>
        <v>1.2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14" t="s">
        <v>132</v>
      </c>
      <c r="AT284" s="214" t="s">
        <v>127</v>
      </c>
      <c r="AU284" s="214" t="s">
        <v>133</v>
      </c>
      <c r="AY284" s="16" t="s">
        <v>122</v>
      </c>
      <c r="BE284" s="215">
        <f>IF(N284="základní",J284,0)</f>
        <v>0</v>
      </c>
      <c r="BF284" s="215">
        <f>IF(N284="snížená",J284,0)</f>
        <v>0</v>
      </c>
      <c r="BG284" s="215">
        <f>IF(N284="zákl. přenesená",J284,0)</f>
        <v>0</v>
      </c>
      <c r="BH284" s="215">
        <f>IF(N284="sníž. přenesená",J284,0)</f>
        <v>0</v>
      </c>
      <c r="BI284" s="215">
        <f>IF(N284="nulová",J284,0)</f>
        <v>0</v>
      </c>
      <c r="BJ284" s="16" t="s">
        <v>80</v>
      </c>
      <c r="BK284" s="215">
        <f>ROUND(I284*H284,2)</f>
        <v>0</v>
      </c>
      <c r="BL284" s="16" t="s">
        <v>132</v>
      </c>
      <c r="BM284" s="214" t="s">
        <v>527</v>
      </c>
    </row>
    <row r="285" s="2" customFormat="1">
      <c r="A285" s="37"/>
      <c r="B285" s="38"/>
      <c r="C285" s="39"/>
      <c r="D285" s="216" t="s">
        <v>135</v>
      </c>
      <c r="E285" s="39"/>
      <c r="F285" s="217" t="s">
        <v>528</v>
      </c>
      <c r="G285" s="39"/>
      <c r="H285" s="39"/>
      <c r="I285" s="218"/>
      <c r="J285" s="39"/>
      <c r="K285" s="39"/>
      <c r="L285" s="43"/>
      <c r="M285" s="219"/>
      <c r="N285" s="220"/>
      <c r="O285" s="83"/>
      <c r="P285" s="83"/>
      <c r="Q285" s="83"/>
      <c r="R285" s="83"/>
      <c r="S285" s="83"/>
      <c r="T285" s="84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135</v>
      </c>
      <c r="AU285" s="16" t="s">
        <v>133</v>
      </c>
    </row>
    <row r="286" s="2" customFormat="1" ht="24.15" customHeight="1">
      <c r="A286" s="37"/>
      <c r="B286" s="38"/>
      <c r="C286" s="203" t="s">
        <v>529</v>
      </c>
      <c r="D286" s="203" t="s">
        <v>127</v>
      </c>
      <c r="E286" s="204" t="s">
        <v>530</v>
      </c>
      <c r="F286" s="205" t="s">
        <v>531</v>
      </c>
      <c r="G286" s="206" t="s">
        <v>130</v>
      </c>
      <c r="H286" s="207">
        <v>11</v>
      </c>
      <c r="I286" s="208"/>
      <c r="J286" s="209">
        <f>ROUND(I286*H286,2)</f>
        <v>0</v>
      </c>
      <c r="K286" s="205" t="s">
        <v>131</v>
      </c>
      <c r="L286" s="43"/>
      <c r="M286" s="210" t="s">
        <v>19</v>
      </c>
      <c r="N286" s="211" t="s">
        <v>43</v>
      </c>
      <c r="O286" s="83"/>
      <c r="P286" s="212">
        <f>O286*H286</f>
        <v>0</v>
      </c>
      <c r="Q286" s="212">
        <v>0</v>
      </c>
      <c r="R286" s="212">
        <f>Q286*H286</f>
        <v>0</v>
      </c>
      <c r="S286" s="212">
        <v>0.52300000000000002</v>
      </c>
      <c r="T286" s="213">
        <f>S286*H286</f>
        <v>5.7530000000000001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14" t="s">
        <v>132</v>
      </c>
      <c r="AT286" s="214" t="s">
        <v>127</v>
      </c>
      <c r="AU286" s="214" t="s">
        <v>133</v>
      </c>
      <c r="AY286" s="16" t="s">
        <v>122</v>
      </c>
      <c r="BE286" s="215">
        <f>IF(N286="základní",J286,0)</f>
        <v>0</v>
      </c>
      <c r="BF286" s="215">
        <f>IF(N286="snížená",J286,0)</f>
        <v>0</v>
      </c>
      <c r="BG286" s="215">
        <f>IF(N286="zákl. přenesená",J286,0)</f>
        <v>0</v>
      </c>
      <c r="BH286" s="215">
        <f>IF(N286="sníž. přenesená",J286,0)</f>
        <v>0</v>
      </c>
      <c r="BI286" s="215">
        <f>IF(N286="nulová",J286,0)</f>
        <v>0</v>
      </c>
      <c r="BJ286" s="16" t="s">
        <v>80</v>
      </c>
      <c r="BK286" s="215">
        <f>ROUND(I286*H286,2)</f>
        <v>0</v>
      </c>
      <c r="BL286" s="16" t="s">
        <v>132</v>
      </c>
      <c r="BM286" s="214" t="s">
        <v>532</v>
      </c>
    </row>
    <row r="287" s="2" customFormat="1">
      <c r="A287" s="37"/>
      <c r="B287" s="38"/>
      <c r="C287" s="39"/>
      <c r="D287" s="216" t="s">
        <v>135</v>
      </c>
      <c r="E287" s="39"/>
      <c r="F287" s="217" t="s">
        <v>533</v>
      </c>
      <c r="G287" s="39"/>
      <c r="H287" s="39"/>
      <c r="I287" s="218"/>
      <c r="J287" s="39"/>
      <c r="K287" s="39"/>
      <c r="L287" s="43"/>
      <c r="M287" s="219"/>
      <c r="N287" s="220"/>
      <c r="O287" s="83"/>
      <c r="P287" s="83"/>
      <c r="Q287" s="83"/>
      <c r="R287" s="83"/>
      <c r="S287" s="83"/>
      <c r="T287" s="84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135</v>
      </c>
      <c r="AU287" s="16" t="s">
        <v>133</v>
      </c>
    </row>
    <row r="288" s="2" customFormat="1" ht="16.5" customHeight="1">
      <c r="A288" s="37"/>
      <c r="B288" s="38"/>
      <c r="C288" s="203" t="s">
        <v>534</v>
      </c>
      <c r="D288" s="203" t="s">
        <v>127</v>
      </c>
      <c r="E288" s="204" t="s">
        <v>535</v>
      </c>
      <c r="F288" s="205" t="s">
        <v>536</v>
      </c>
      <c r="G288" s="206" t="s">
        <v>480</v>
      </c>
      <c r="H288" s="207">
        <v>400</v>
      </c>
      <c r="I288" s="208"/>
      <c r="J288" s="209">
        <f>ROUND(I288*H288,2)</f>
        <v>0</v>
      </c>
      <c r="K288" s="205" t="s">
        <v>131</v>
      </c>
      <c r="L288" s="43"/>
      <c r="M288" s="210" t="s">
        <v>19</v>
      </c>
      <c r="N288" s="211" t="s">
        <v>43</v>
      </c>
      <c r="O288" s="83"/>
      <c r="P288" s="212">
        <f>O288*H288</f>
        <v>0</v>
      </c>
      <c r="Q288" s="212">
        <v>0</v>
      </c>
      <c r="R288" s="212">
        <f>Q288*H288</f>
        <v>0</v>
      </c>
      <c r="S288" s="212">
        <v>0</v>
      </c>
      <c r="T288" s="21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14" t="s">
        <v>132</v>
      </c>
      <c r="AT288" s="214" t="s">
        <v>127</v>
      </c>
      <c r="AU288" s="214" t="s">
        <v>133</v>
      </c>
      <c r="AY288" s="16" t="s">
        <v>122</v>
      </c>
      <c r="BE288" s="215">
        <f>IF(N288="základní",J288,0)</f>
        <v>0</v>
      </c>
      <c r="BF288" s="215">
        <f>IF(N288="snížená",J288,0)</f>
        <v>0</v>
      </c>
      <c r="BG288" s="215">
        <f>IF(N288="zákl. přenesená",J288,0)</f>
        <v>0</v>
      </c>
      <c r="BH288" s="215">
        <f>IF(N288="sníž. přenesená",J288,0)</f>
        <v>0</v>
      </c>
      <c r="BI288" s="215">
        <f>IF(N288="nulová",J288,0)</f>
        <v>0</v>
      </c>
      <c r="BJ288" s="16" t="s">
        <v>80</v>
      </c>
      <c r="BK288" s="215">
        <f>ROUND(I288*H288,2)</f>
        <v>0</v>
      </c>
      <c r="BL288" s="16" t="s">
        <v>132</v>
      </c>
      <c r="BM288" s="214" t="s">
        <v>537</v>
      </c>
    </row>
    <row r="289" s="2" customFormat="1">
      <c r="A289" s="37"/>
      <c r="B289" s="38"/>
      <c r="C289" s="39"/>
      <c r="D289" s="216" t="s">
        <v>135</v>
      </c>
      <c r="E289" s="39"/>
      <c r="F289" s="217" t="s">
        <v>538</v>
      </c>
      <c r="G289" s="39"/>
      <c r="H289" s="39"/>
      <c r="I289" s="218"/>
      <c r="J289" s="39"/>
      <c r="K289" s="39"/>
      <c r="L289" s="43"/>
      <c r="M289" s="219"/>
      <c r="N289" s="220"/>
      <c r="O289" s="83"/>
      <c r="P289" s="83"/>
      <c r="Q289" s="83"/>
      <c r="R289" s="83"/>
      <c r="S289" s="83"/>
      <c r="T289" s="84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135</v>
      </c>
      <c r="AU289" s="16" t="s">
        <v>133</v>
      </c>
    </row>
    <row r="290" s="2" customFormat="1" ht="16.5" customHeight="1">
      <c r="A290" s="37"/>
      <c r="B290" s="38"/>
      <c r="C290" s="221" t="s">
        <v>539</v>
      </c>
      <c r="D290" s="221" t="s">
        <v>137</v>
      </c>
      <c r="E290" s="222" t="s">
        <v>540</v>
      </c>
      <c r="F290" s="223" t="s">
        <v>541</v>
      </c>
      <c r="G290" s="224" t="s">
        <v>480</v>
      </c>
      <c r="H290" s="225">
        <v>420</v>
      </c>
      <c r="I290" s="226"/>
      <c r="J290" s="227">
        <f>ROUND(I290*H290,2)</f>
        <v>0</v>
      </c>
      <c r="K290" s="223" t="s">
        <v>131</v>
      </c>
      <c r="L290" s="228"/>
      <c r="M290" s="229" t="s">
        <v>19</v>
      </c>
      <c r="N290" s="230" t="s">
        <v>43</v>
      </c>
      <c r="O290" s="83"/>
      <c r="P290" s="212">
        <f>O290*H290</f>
        <v>0</v>
      </c>
      <c r="Q290" s="212">
        <v>0.00038999999999999999</v>
      </c>
      <c r="R290" s="212">
        <f>Q290*H290</f>
        <v>0.1638</v>
      </c>
      <c r="S290" s="212">
        <v>0</v>
      </c>
      <c r="T290" s="21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14" t="s">
        <v>141</v>
      </c>
      <c r="AT290" s="214" t="s">
        <v>137</v>
      </c>
      <c r="AU290" s="214" t="s">
        <v>133</v>
      </c>
      <c r="AY290" s="16" t="s">
        <v>122</v>
      </c>
      <c r="BE290" s="215">
        <f>IF(N290="základní",J290,0)</f>
        <v>0</v>
      </c>
      <c r="BF290" s="215">
        <f>IF(N290="snížená",J290,0)</f>
        <v>0</v>
      </c>
      <c r="BG290" s="215">
        <f>IF(N290="zákl. přenesená",J290,0)</f>
        <v>0</v>
      </c>
      <c r="BH290" s="215">
        <f>IF(N290="sníž. přenesená",J290,0)</f>
        <v>0</v>
      </c>
      <c r="BI290" s="215">
        <f>IF(N290="nulová",J290,0)</f>
        <v>0</v>
      </c>
      <c r="BJ290" s="16" t="s">
        <v>80</v>
      </c>
      <c r="BK290" s="215">
        <f>ROUND(I290*H290,2)</f>
        <v>0</v>
      </c>
      <c r="BL290" s="16" t="s">
        <v>132</v>
      </c>
      <c r="BM290" s="214" t="s">
        <v>542</v>
      </c>
    </row>
    <row r="291" s="2" customFormat="1" ht="16.5" customHeight="1">
      <c r="A291" s="37"/>
      <c r="B291" s="38"/>
      <c r="C291" s="203" t="s">
        <v>543</v>
      </c>
      <c r="D291" s="203" t="s">
        <v>127</v>
      </c>
      <c r="E291" s="204" t="s">
        <v>544</v>
      </c>
      <c r="F291" s="205" t="s">
        <v>545</v>
      </c>
      <c r="G291" s="206" t="s">
        <v>546</v>
      </c>
      <c r="H291" s="207">
        <v>24</v>
      </c>
      <c r="I291" s="208"/>
      <c r="J291" s="209">
        <f>ROUND(I291*H291,2)</f>
        <v>0</v>
      </c>
      <c r="K291" s="205" t="s">
        <v>131</v>
      </c>
      <c r="L291" s="43"/>
      <c r="M291" s="210" t="s">
        <v>19</v>
      </c>
      <c r="N291" s="211" t="s">
        <v>43</v>
      </c>
      <c r="O291" s="83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4" t="s">
        <v>132</v>
      </c>
      <c r="AT291" s="214" t="s">
        <v>127</v>
      </c>
      <c r="AU291" s="214" t="s">
        <v>133</v>
      </c>
      <c r="AY291" s="16" t="s">
        <v>122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6" t="s">
        <v>80</v>
      </c>
      <c r="BK291" s="215">
        <f>ROUND(I291*H291,2)</f>
        <v>0</v>
      </c>
      <c r="BL291" s="16" t="s">
        <v>132</v>
      </c>
      <c r="BM291" s="214" t="s">
        <v>547</v>
      </c>
    </row>
    <row r="292" s="2" customFormat="1">
      <c r="A292" s="37"/>
      <c r="B292" s="38"/>
      <c r="C292" s="39"/>
      <c r="D292" s="216" t="s">
        <v>135</v>
      </c>
      <c r="E292" s="39"/>
      <c r="F292" s="217" t="s">
        <v>548</v>
      </c>
      <c r="G292" s="39"/>
      <c r="H292" s="39"/>
      <c r="I292" s="218"/>
      <c r="J292" s="39"/>
      <c r="K292" s="39"/>
      <c r="L292" s="43"/>
      <c r="M292" s="219"/>
      <c r="N292" s="220"/>
      <c r="O292" s="83"/>
      <c r="P292" s="83"/>
      <c r="Q292" s="83"/>
      <c r="R292" s="83"/>
      <c r="S292" s="83"/>
      <c r="T292" s="84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135</v>
      </c>
      <c r="AU292" s="16" t="s">
        <v>133</v>
      </c>
    </row>
    <row r="293" s="2" customFormat="1" ht="16.5" customHeight="1">
      <c r="A293" s="37"/>
      <c r="B293" s="38"/>
      <c r="C293" s="203" t="s">
        <v>549</v>
      </c>
      <c r="D293" s="203" t="s">
        <v>127</v>
      </c>
      <c r="E293" s="204" t="s">
        <v>550</v>
      </c>
      <c r="F293" s="205" t="s">
        <v>551</v>
      </c>
      <c r="G293" s="206" t="s">
        <v>546</v>
      </c>
      <c r="H293" s="207">
        <v>24</v>
      </c>
      <c r="I293" s="208"/>
      <c r="J293" s="209">
        <f>ROUND(I293*H293,2)</f>
        <v>0</v>
      </c>
      <c r="K293" s="205" t="s">
        <v>131</v>
      </c>
      <c r="L293" s="43"/>
      <c r="M293" s="210" t="s">
        <v>19</v>
      </c>
      <c r="N293" s="211" t="s">
        <v>43</v>
      </c>
      <c r="O293" s="83"/>
      <c r="P293" s="212">
        <f>O293*H293</f>
        <v>0</v>
      </c>
      <c r="Q293" s="212">
        <v>0</v>
      </c>
      <c r="R293" s="212">
        <f>Q293*H293</f>
        <v>0</v>
      </c>
      <c r="S293" s="212">
        <v>0</v>
      </c>
      <c r="T293" s="21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14" t="s">
        <v>132</v>
      </c>
      <c r="AT293" s="214" t="s">
        <v>127</v>
      </c>
      <c r="AU293" s="214" t="s">
        <v>133</v>
      </c>
      <c r="AY293" s="16" t="s">
        <v>122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6" t="s">
        <v>80</v>
      </c>
      <c r="BK293" s="215">
        <f>ROUND(I293*H293,2)</f>
        <v>0</v>
      </c>
      <c r="BL293" s="16" t="s">
        <v>132</v>
      </c>
      <c r="BM293" s="214" t="s">
        <v>552</v>
      </c>
    </row>
    <row r="294" s="2" customFormat="1">
      <c r="A294" s="37"/>
      <c r="B294" s="38"/>
      <c r="C294" s="39"/>
      <c r="D294" s="216" t="s">
        <v>135</v>
      </c>
      <c r="E294" s="39"/>
      <c r="F294" s="217" t="s">
        <v>553</v>
      </c>
      <c r="G294" s="39"/>
      <c r="H294" s="39"/>
      <c r="I294" s="218"/>
      <c r="J294" s="39"/>
      <c r="K294" s="39"/>
      <c r="L294" s="43"/>
      <c r="M294" s="219"/>
      <c r="N294" s="220"/>
      <c r="O294" s="83"/>
      <c r="P294" s="83"/>
      <c r="Q294" s="83"/>
      <c r="R294" s="83"/>
      <c r="S294" s="83"/>
      <c r="T294" s="84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135</v>
      </c>
      <c r="AU294" s="16" t="s">
        <v>133</v>
      </c>
    </row>
    <row r="295" s="2" customFormat="1" ht="16.5" customHeight="1">
      <c r="A295" s="37"/>
      <c r="B295" s="38"/>
      <c r="C295" s="203" t="s">
        <v>554</v>
      </c>
      <c r="D295" s="203" t="s">
        <v>127</v>
      </c>
      <c r="E295" s="204" t="s">
        <v>555</v>
      </c>
      <c r="F295" s="205" t="s">
        <v>556</v>
      </c>
      <c r="G295" s="206" t="s">
        <v>546</v>
      </c>
      <c r="H295" s="207">
        <v>24</v>
      </c>
      <c r="I295" s="208"/>
      <c r="J295" s="209">
        <f>ROUND(I295*H295,2)</f>
        <v>0</v>
      </c>
      <c r="K295" s="205" t="s">
        <v>131</v>
      </c>
      <c r="L295" s="43"/>
      <c r="M295" s="210" t="s">
        <v>19</v>
      </c>
      <c r="N295" s="211" t="s">
        <v>43</v>
      </c>
      <c r="O295" s="83"/>
      <c r="P295" s="212">
        <f>O295*H295</f>
        <v>0</v>
      </c>
      <c r="Q295" s="212">
        <v>0</v>
      </c>
      <c r="R295" s="212">
        <f>Q295*H295</f>
        <v>0</v>
      </c>
      <c r="S295" s="212">
        <v>0</v>
      </c>
      <c r="T295" s="21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14" t="s">
        <v>132</v>
      </c>
      <c r="AT295" s="214" t="s">
        <v>127</v>
      </c>
      <c r="AU295" s="214" t="s">
        <v>133</v>
      </c>
      <c r="AY295" s="16" t="s">
        <v>122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16" t="s">
        <v>80</v>
      </c>
      <c r="BK295" s="215">
        <f>ROUND(I295*H295,2)</f>
        <v>0</v>
      </c>
      <c r="BL295" s="16" t="s">
        <v>132</v>
      </c>
      <c r="BM295" s="214" t="s">
        <v>557</v>
      </c>
    </row>
    <row r="296" s="2" customFormat="1">
      <c r="A296" s="37"/>
      <c r="B296" s="38"/>
      <c r="C296" s="39"/>
      <c r="D296" s="216" t="s">
        <v>135</v>
      </c>
      <c r="E296" s="39"/>
      <c r="F296" s="217" t="s">
        <v>558</v>
      </c>
      <c r="G296" s="39"/>
      <c r="H296" s="39"/>
      <c r="I296" s="218"/>
      <c r="J296" s="39"/>
      <c r="K296" s="39"/>
      <c r="L296" s="43"/>
      <c r="M296" s="219"/>
      <c r="N296" s="220"/>
      <c r="O296" s="83"/>
      <c r="P296" s="83"/>
      <c r="Q296" s="83"/>
      <c r="R296" s="83"/>
      <c r="S296" s="83"/>
      <c r="T296" s="84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135</v>
      </c>
      <c r="AU296" s="16" t="s">
        <v>133</v>
      </c>
    </row>
    <row r="297" s="2" customFormat="1" ht="16.5" customHeight="1">
      <c r="A297" s="37"/>
      <c r="B297" s="38"/>
      <c r="C297" s="203" t="s">
        <v>559</v>
      </c>
      <c r="D297" s="203" t="s">
        <v>127</v>
      </c>
      <c r="E297" s="204" t="s">
        <v>560</v>
      </c>
      <c r="F297" s="205" t="s">
        <v>561</v>
      </c>
      <c r="G297" s="206" t="s">
        <v>546</v>
      </c>
      <c r="H297" s="207">
        <v>24</v>
      </c>
      <c r="I297" s="208"/>
      <c r="J297" s="209">
        <f>ROUND(I297*H297,2)</f>
        <v>0</v>
      </c>
      <c r="K297" s="205" t="s">
        <v>131</v>
      </c>
      <c r="L297" s="43"/>
      <c r="M297" s="210" t="s">
        <v>19</v>
      </c>
      <c r="N297" s="211" t="s">
        <v>43</v>
      </c>
      <c r="O297" s="83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14" t="s">
        <v>132</v>
      </c>
      <c r="AT297" s="214" t="s">
        <v>127</v>
      </c>
      <c r="AU297" s="214" t="s">
        <v>133</v>
      </c>
      <c r="AY297" s="16" t="s">
        <v>122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6" t="s">
        <v>80</v>
      </c>
      <c r="BK297" s="215">
        <f>ROUND(I297*H297,2)</f>
        <v>0</v>
      </c>
      <c r="BL297" s="16" t="s">
        <v>132</v>
      </c>
      <c r="BM297" s="214" t="s">
        <v>562</v>
      </c>
    </row>
    <row r="298" s="2" customFormat="1">
      <c r="A298" s="37"/>
      <c r="B298" s="38"/>
      <c r="C298" s="39"/>
      <c r="D298" s="216" t="s">
        <v>135</v>
      </c>
      <c r="E298" s="39"/>
      <c r="F298" s="217" t="s">
        <v>563</v>
      </c>
      <c r="G298" s="39"/>
      <c r="H298" s="39"/>
      <c r="I298" s="218"/>
      <c r="J298" s="39"/>
      <c r="K298" s="39"/>
      <c r="L298" s="43"/>
      <c r="M298" s="219"/>
      <c r="N298" s="220"/>
      <c r="O298" s="83"/>
      <c r="P298" s="83"/>
      <c r="Q298" s="83"/>
      <c r="R298" s="83"/>
      <c r="S298" s="83"/>
      <c r="T298" s="84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135</v>
      </c>
      <c r="AU298" s="16" t="s">
        <v>133</v>
      </c>
    </row>
    <row r="299" s="2" customFormat="1" ht="16.5" customHeight="1">
      <c r="A299" s="37"/>
      <c r="B299" s="38"/>
      <c r="C299" s="203" t="s">
        <v>564</v>
      </c>
      <c r="D299" s="203" t="s">
        <v>127</v>
      </c>
      <c r="E299" s="204" t="s">
        <v>565</v>
      </c>
      <c r="F299" s="205" t="s">
        <v>566</v>
      </c>
      <c r="G299" s="206" t="s">
        <v>546</v>
      </c>
      <c r="H299" s="207">
        <v>24</v>
      </c>
      <c r="I299" s="208"/>
      <c r="J299" s="209">
        <f>ROUND(I299*H299,2)</f>
        <v>0</v>
      </c>
      <c r="K299" s="205" t="s">
        <v>131</v>
      </c>
      <c r="L299" s="43"/>
      <c r="M299" s="210" t="s">
        <v>19</v>
      </c>
      <c r="N299" s="211" t="s">
        <v>43</v>
      </c>
      <c r="O299" s="83"/>
      <c r="P299" s="212">
        <f>O299*H299</f>
        <v>0</v>
      </c>
      <c r="Q299" s="212">
        <v>0</v>
      </c>
      <c r="R299" s="212">
        <f>Q299*H299</f>
        <v>0</v>
      </c>
      <c r="S299" s="212">
        <v>0</v>
      </c>
      <c r="T299" s="21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14" t="s">
        <v>132</v>
      </c>
      <c r="AT299" s="214" t="s">
        <v>127</v>
      </c>
      <c r="AU299" s="214" t="s">
        <v>133</v>
      </c>
      <c r="AY299" s="16" t="s">
        <v>122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6" t="s">
        <v>80</v>
      </c>
      <c r="BK299" s="215">
        <f>ROUND(I299*H299,2)</f>
        <v>0</v>
      </c>
      <c r="BL299" s="16" t="s">
        <v>132</v>
      </c>
      <c r="BM299" s="214" t="s">
        <v>567</v>
      </c>
    </row>
    <row r="300" s="2" customFormat="1">
      <c r="A300" s="37"/>
      <c r="B300" s="38"/>
      <c r="C300" s="39"/>
      <c r="D300" s="216" t="s">
        <v>135</v>
      </c>
      <c r="E300" s="39"/>
      <c r="F300" s="217" t="s">
        <v>568</v>
      </c>
      <c r="G300" s="39"/>
      <c r="H300" s="39"/>
      <c r="I300" s="218"/>
      <c r="J300" s="39"/>
      <c r="K300" s="39"/>
      <c r="L300" s="43"/>
      <c r="M300" s="219"/>
      <c r="N300" s="220"/>
      <c r="O300" s="83"/>
      <c r="P300" s="83"/>
      <c r="Q300" s="83"/>
      <c r="R300" s="83"/>
      <c r="S300" s="83"/>
      <c r="T300" s="84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135</v>
      </c>
      <c r="AU300" s="16" t="s">
        <v>133</v>
      </c>
    </row>
    <row r="301" s="2" customFormat="1" ht="21.75" customHeight="1">
      <c r="A301" s="37"/>
      <c r="B301" s="38"/>
      <c r="C301" s="203" t="s">
        <v>569</v>
      </c>
      <c r="D301" s="203" t="s">
        <v>127</v>
      </c>
      <c r="E301" s="204" t="s">
        <v>570</v>
      </c>
      <c r="F301" s="205" t="s">
        <v>571</v>
      </c>
      <c r="G301" s="206" t="s">
        <v>546</v>
      </c>
      <c r="H301" s="207">
        <v>24</v>
      </c>
      <c r="I301" s="208"/>
      <c r="J301" s="209">
        <f>ROUND(I301*H301,2)</f>
        <v>0</v>
      </c>
      <c r="K301" s="205" t="s">
        <v>131</v>
      </c>
      <c r="L301" s="43"/>
      <c r="M301" s="210" t="s">
        <v>19</v>
      </c>
      <c r="N301" s="211" t="s">
        <v>43</v>
      </c>
      <c r="O301" s="83"/>
      <c r="P301" s="212">
        <f>O301*H301</f>
        <v>0</v>
      </c>
      <c r="Q301" s="212">
        <v>0</v>
      </c>
      <c r="R301" s="212">
        <f>Q301*H301</f>
        <v>0</v>
      </c>
      <c r="S301" s="212">
        <v>0</v>
      </c>
      <c r="T301" s="21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14" t="s">
        <v>132</v>
      </c>
      <c r="AT301" s="214" t="s">
        <v>127</v>
      </c>
      <c r="AU301" s="214" t="s">
        <v>133</v>
      </c>
      <c r="AY301" s="16" t="s">
        <v>122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6" t="s">
        <v>80</v>
      </c>
      <c r="BK301" s="215">
        <f>ROUND(I301*H301,2)</f>
        <v>0</v>
      </c>
      <c r="BL301" s="16" t="s">
        <v>132</v>
      </c>
      <c r="BM301" s="214" t="s">
        <v>572</v>
      </c>
    </row>
    <row r="302" s="2" customFormat="1">
      <c r="A302" s="37"/>
      <c r="B302" s="38"/>
      <c r="C302" s="39"/>
      <c r="D302" s="216" t="s">
        <v>135</v>
      </c>
      <c r="E302" s="39"/>
      <c r="F302" s="217" t="s">
        <v>573</v>
      </c>
      <c r="G302" s="39"/>
      <c r="H302" s="39"/>
      <c r="I302" s="218"/>
      <c r="J302" s="39"/>
      <c r="K302" s="39"/>
      <c r="L302" s="43"/>
      <c r="M302" s="219"/>
      <c r="N302" s="220"/>
      <c r="O302" s="83"/>
      <c r="P302" s="83"/>
      <c r="Q302" s="83"/>
      <c r="R302" s="83"/>
      <c r="S302" s="83"/>
      <c r="T302" s="84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135</v>
      </c>
      <c r="AU302" s="16" t="s">
        <v>133</v>
      </c>
    </row>
    <row r="303" s="2" customFormat="1" ht="21.75" customHeight="1">
      <c r="A303" s="37"/>
      <c r="B303" s="38"/>
      <c r="C303" s="203" t="s">
        <v>574</v>
      </c>
      <c r="D303" s="203" t="s">
        <v>127</v>
      </c>
      <c r="E303" s="204" t="s">
        <v>575</v>
      </c>
      <c r="F303" s="205" t="s">
        <v>576</v>
      </c>
      <c r="G303" s="206" t="s">
        <v>546</v>
      </c>
      <c r="H303" s="207">
        <v>24</v>
      </c>
      <c r="I303" s="208"/>
      <c r="J303" s="209">
        <f>ROUND(I303*H303,2)</f>
        <v>0</v>
      </c>
      <c r="K303" s="205" t="s">
        <v>131</v>
      </c>
      <c r="L303" s="43"/>
      <c r="M303" s="210" t="s">
        <v>19</v>
      </c>
      <c r="N303" s="211" t="s">
        <v>43</v>
      </c>
      <c r="O303" s="83"/>
      <c r="P303" s="212">
        <f>O303*H303</f>
        <v>0</v>
      </c>
      <c r="Q303" s="212">
        <v>0</v>
      </c>
      <c r="R303" s="212">
        <f>Q303*H303</f>
        <v>0</v>
      </c>
      <c r="S303" s="212">
        <v>0</v>
      </c>
      <c r="T303" s="21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14" t="s">
        <v>132</v>
      </c>
      <c r="AT303" s="214" t="s">
        <v>127</v>
      </c>
      <c r="AU303" s="214" t="s">
        <v>133</v>
      </c>
      <c r="AY303" s="16" t="s">
        <v>122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16" t="s">
        <v>80</v>
      </c>
      <c r="BK303" s="215">
        <f>ROUND(I303*H303,2)</f>
        <v>0</v>
      </c>
      <c r="BL303" s="16" t="s">
        <v>132</v>
      </c>
      <c r="BM303" s="214" t="s">
        <v>577</v>
      </c>
    </row>
    <row r="304" s="2" customFormat="1">
      <c r="A304" s="37"/>
      <c r="B304" s="38"/>
      <c r="C304" s="39"/>
      <c r="D304" s="216" t="s">
        <v>135</v>
      </c>
      <c r="E304" s="39"/>
      <c r="F304" s="217" t="s">
        <v>578</v>
      </c>
      <c r="G304" s="39"/>
      <c r="H304" s="39"/>
      <c r="I304" s="218"/>
      <c r="J304" s="39"/>
      <c r="K304" s="39"/>
      <c r="L304" s="43"/>
      <c r="M304" s="219"/>
      <c r="N304" s="220"/>
      <c r="O304" s="83"/>
      <c r="P304" s="83"/>
      <c r="Q304" s="83"/>
      <c r="R304" s="83"/>
      <c r="S304" s="83"/>
      <c r="T304" s="84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135</v>
      </c>
      <c r="AU304" s="16" t="s">
        <v>133</v>
      </c>
    </row>
    <row r="305" s="2" customFormat="1" ht="24.15" customHeight="1">
      <c r="A305" s="37"/>
      <c r="B305" s="38"/>
      <c r="C305" s="203" t="s">
        <v>579</v>
      </c>
      <c r="D305" s="203" t="s">
        <v>127</v>
      </c>
      <c r="E305" s="204" t="s">
        <v>580</v>
      </c>
      <c r="F305" s="205" t="s">
        <v>581</v>
      </c>
      <c r="G305" s="206" t="s">
        <v>546</v>
      </c>
      <c r="H305" s="207">
        <v>24</v>
      </c>
      <c r="I305" s="208"/>
      <c r="J305" s="209">
        <f>ROUND(I305*H305,2)</f>
        <v>0</v>
      </c>
      <c r="K305" s="205" t="s">
        <v>131</v>
      </c>
      <c r="L305" s="43"/>
      <c r="M305" s="210" t="s">
        <v>19</v>
      </c>
      <c r="N305" s="211" t="s">
        <v>43</v>
      </c>
      <c r="O305" s="83"/>
      <c r="P305" s="212">
        <f>O305*H305</f>
        <v>0</v>
      </c>
      <c r="Q305" s="212">
        <v>0</v>
      </c>
      <c r="R305" s="212">
        <f>Q305*H305</f>
        <v>0</v>
      </c>
      <c r="S305" s="212">
        <v>0</v>
      </c>
      <c r="T305" s="21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14" t="s">
        <v>132</v>
      </c>
      <c r="AT305" s="214" t="s">
        <v>127</v>
      </c>
      <c r="AU305" s="214" t="s">
        <v>133</v>
      </c>
      <c r="AY305" s="16" t="s">
        <v>122</v>
      </c>
      <c r="BE305" s="215">
        <f>IF(N305="základní",J305,0)</f>
        <v>0</v>
      </c>
      <c r="BF305" s="215">
        <f>IF(N305="snížená",J305,0)</f>
        <v>0</v>
      </c>
      <c r="BG305" s="215">
        <f>IF(N305="zákl. přenesená",J305,0)</f>
        <v>0</v>
      </c>
      <c r="BH305" s="215">
        <f>IF(N305="sníž. přenesená",J305,0)</f>
        <v>0</v>
      </c>
      <c r="BI305" s="215">
        <f>IF(N305="nulová",J305,0)</f>
        <v>0</v>
      </c>
      <c r="BJ305" s="16" t="s">
        <v>80</v>
      </c>
      <c r="BK305" s="215">
        <f>ROUND(I305*H305,2)</f>
        <v>0</v>
      </c>
      <c r="BL305" s="16" t="s">
        <v>132</v>
      </c>
      <c r="BM305" s="214" t="s">
        <v>582</v>
      </c>
    </row>
    <row r="306" s="2" customFormat="1">
      <c r="A306" s="37"/>
      <c r="B306" s="38"/>
      <c r="C306" s="39"/>
      <c r="D306" s="216" t="s">
        <v>135</v>
      </c>
      <c r="E306" s="39"/>
      <c r="F306" s="217" t="s">
        <v>583</v>
      </c>
      <c r="G306" s="39"/>
      <c r="H306" s="39"/>
      <c r="I306" s="218"/>
      <c r="J306" s="39"/>
      <c r="K306" s="39"/>
      <c r="L306" s="43"/>
      <c r="M306" s="219"/>
      <c r="N306" s="220"/>
      <c r="O306" s="83"/>
      <c r="P306" s="83"/>
      <c r="Q306" s="83"/>
      <c r="R306" s="83"/>
      <c r="S306" s="83"/>
      <c r="T306" s="84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135</v>
      </c>
      <c r="AU306" s="16" t="s">
        <v>133</v>
      </c>
    </row>
    <row r="307" s="2" customFormat="1" ht="16.5" customHeight="1">
      <c r="A307" s="37"/>
      <c r="B307" s="38"/>
      <c r="C307" s="203" t="s">
        <v>584</v>
      </c>
      <c r="D307" s="203" t="s">
        <v>127</v>
      </c>
      <c r="E307" s="204" t="s">
        <v>585</v>
      </c>
      <c r="F307" s="205" t="s">
        <v>586</v>
      </c>
      <c r="G307" s="206" t="s">
        <v>546</v>
      </c>
      <c r="H307" s="207">
        <v>8</v>
      </c>
      <c r="I307" s="208"/>
      <c r="J307" s="209">
        <f>ROUND(I307*H307,2)</f>
        <v>0</v>
      </c>
      <c r="K307" s="205" t="s">
        <v>131</v>
      </c>
      <c r="L307" s="43"/>
      <c r="M307" s="210" t="s">
        <v>19</v>
      </c>
      <c r="N307" s="211" t="s">
        <v>43</v>
      </c>
      <c r="O307" s="83"/>
      <c r="P307" s="212">
        <f>O307*H307</f>
        <v>0</v>
      </c>
      <c r="Q307" s="212">
        <v>0</v>
      </c>
      <c r="R307" s="212">
        <f>Q307*H307</f>
        <v>0</v>
      </c>
      <c r="S307" s="212">
        <v>0</v>
      </c>
      <c r="T307" s="21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14" t="s">
        <v>132</v>
      </c>
      <c r="AT307" s="214" t="s">
        <v>127</v>
      </c>
      <c r="AU307" s="214" t="s">
        <v>133</v>
      </c>
      <c r="AY307" s="16" t="s">
        <v>122</v>
      </c>
      <c r="BE307" s="215">
        <f>IF(N307="základní",J307,0)</f>
        <v>0</v>
      </c>
      <c r="BF307" s="215">
        <f>IF(N307="snížená",J307,0)</f>
        <v>0</v>
      </c>
      <c r="BG307" s="215">
        <f>IF(N307="zákl. přenesená",J307,0)</f>
        <v>0</v>
      </c>
      <c r="BH307" s="215">
        <f>IF(N307="sníž. přenesená",J307,0)</f>
        <v>0</v>
      </c>
      <c r="BI307" s="215">
        <f>IF(N307="nulová",J307,0)</f>
        <v>0</v>
      </c>
      <c r="BJ307" s="16" t="s">
        <v>80</v>
      </c>
      <c r="BK307" s="215">
        <f>ROUND(I307*H307,2)</f>
        <v>0</v>
      </c>
      <c r="BL307" s="16" t="s">
        <v>132</v>
      </c>
      <c r="BM307" s="214" t="s">
        <v>587</v>
      </c>
    </row>
    <row r="308" s="2" customFormat="1">
      <c r="A308" s="37"/>
      <c r="B308" s="38"/>
      <c r="C308" s="39"/>
      <c r="D308" s="216" t="s">
        <v>135</v>
      </c>
      <c r="E308" s="39"/>
      <c r="F308" s="217" t="s">
        <v>588</v>
      </c>
      <c r="G308" s="39"/>
      <c r="H308" s="39"/>
      <c r="I308" s="218"/>
      <c r="J308" s="39"/>
      <c r="K308" s="39"/>
      <c r="L308" s="43"/>
      <c r="M308" s="219"/>
      <c r="N308" s="220"/>
      <c r="O308" s="83"/>
      <c r="P308" s="83"/>
      <c r="Q308" s="83"/>
      <c r="R308" s="83"/>
      <c r="S308" s="83"/>
      <c r="T308" s="84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135</v>
      </c>
      <c r="AU308" s="16" t="s">
        <v>133</v>
      </c>
    </row>
    <row r="309" s="2" customFormat="1" ht="16.5" customHeight="1">
      <c r="A309" s="37"/>
      <c r="B309" s="38"/>
      <c r="C309" s="203" t="s">
        <v>589</v>
      </c>
      <c r="D309" s="203" t="s">
        <v>127</v>
      </c>
      <c r="E309" s="204" t="s">
        <v>590</v>
      </c>
      <c r="F309" s="205" t="s">
        <v>591</v>
      </c>
      <c r="G309" s="206" t="s">
        <v>546</v>
      </c>
      <c r="H309" s="207">
        <v>24</v>
      </c>
      <c r="I309" s="208"/>
      <c r="J309" s="209">
        <f>ROUND(I309*H309,2)</f>
        <v>0</v>
      </c>
      <c r="K309" s="205" t="s">
        <v>131</v>
      </c>
      <c r="L309" s="43"/>
      <c r="M309" s="210" t="s">
        <v>19</v>
      </c>
      <c r="N309" s="211" t="s">
        <v>43</v>
      </c>
      <c r="O309" s="83"/>
      <c r="P309" s="212">
        <f>O309*H309</f>
        <v>0</v>
      </c>
      <c r="Q309" s="212">
        <v>0</v>
      </c>
      <c r="R309" s="212">
        <f>Q309*H309</f>
        <v>0</v>
      </c>
      <c r="S309" s="212">
        <v>0</v>
      </c>
      <c r="T309" s="213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14" t="s">
        <v>132</v>
      </c>
      <c r="AT309" s="214" t="s">
        <v>127</v>
      </c>
      <c r="AU309" s="214" t="s">
        <v>133</v>
      </c>
      <c r="AY309" s="16" t="s">
        <v>122</v>
      </c>
      <c r="BE309" s="215">
        <f>IF(N309="základní",J309,0)</f>
        <v>0</v>
      </c>
      <c r="BF309" s="215">
        <f>IF(N309="snížená",J309,0)</f>
        <v>0</v>
      </c>
      <c r="BG309" s="215">
        <f>IF(N309="zákl. přenesená",J309,0)</f>
        <v>0</v>
      </c>
      <c r="BH309" s="215">
        <f>IF(N309="sníž. přenesená",J309,0)</f>
        <v>0</v>
      </c>
      <c r="BI309" s="215">
        <f>IF(N309="nulová",J309,0)</f>
        <v>0</v>
      </c>
      <c r="BJ309" s="16" t="s">
        <v>80</v>
      </c>
      <c r="BK309" s="215">
        <f>ROUND(I309*H309,2)</f>
        <v>0</v>
      </c>
      <c r="BL309" s="16" t="s">
        <v>132</v>
      </c>
      <c r="BM309" s="214" t="s">
        <v>592</v>
      </c>
    </row>
    <row r="310" s="2" customFormat="1">
      <c r="A310" s="37"/>
      <c r="B310" s="38"/>
      <c r="C310" s="39"/>
      <c r="D310" s="216" t="s">
        <v>135</v>
      </c>
      <c r="E310" s="39"/>
      <c r="F310" s="217" t="s">
        <v>593</v>
      </c>
      <c r="G310" s="39"/>
      <c r="H310" s="39"/>
      <c r="I310" s="218"/>
      <c r="J310" s="39"/>
      <c r="K310" s="39"/>
      <c r="L310" s="43"/>
      <c r="M310" s="219"/>
      <c r="N310" s="220"/>
      <c r="O310" s="83"/>
      <c r="P310" s="83"/>
      <c r="Q310" s="83"/>
      <c r="R310" s="83"/>
      <c r="S310" s="83"/>
      <c r="T310" s="84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135</v>
      </c>
      <c r="AU310" s="16" t="s">
        <v>133</v>
      </c>
    </row>
    <row r="311" s="2" customFormat="1" ht="16.5" customHeight="1">
      <c r="A311" s="37"/>
      <c r="B311" s="38"/>
      <c r="C311" s="203" t="s">
        <v>594</v>
      </c>
      <c r="D311" s="203" t="s">
        <v>127</v>
      </c>
      <c r="E311" s="204" t="s">
        <v>595</v>
      </c>
      <c r="F311" s="205" t="s">
        <v>596</v>
      </c>
      <c r="G311" s="206" t="s">
        <v>597</v>
      </c>
      <c r="H311" s="207">
        <v>20</v>
      </c>
      <c r="I311" s="208"/>
      <c r="J311" s="209">
        <f>ROUND(I311*H311,2)</f>
        <v>0</v>
      </c>
      <c r="K311" s="205" t="s">
        <v>131</v>
      </c>
      <c r="L311" s="43"/>
      <c r="M311" s="210" t="s">
        <v>19</v>
      </c>
      <c r="N311" s="211" t="s">
        <v>43</v>
      </c>
      <c r="O311" s="83"/>
      <c r="P311" s="212">
        <f>O311*H311</f>
        <v>0</v>
      </c>
      <c r="Q311" s="212">
        <v>0.0057099999999999998</v>
      </c>
      <c r="R311" s="212">
        <f>Q311*H311</f>
        <v>0.1142</v>
      </c>
      <c r="S311" s="212">
        <v>0</v>
      </c>
      <c r="T311" s="213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14" t="s">
        <v>598</v>
      </c>
      <c r="AT311" s="214" t="s">
        <v>127</v>
      </c>
      <c r="AU311" s="214" t="s">
        <v>133</v>
      </c>
      <c r="AY311" s="16" t="s">
        <v>122</v>
      </c>
      <c r="BE311" s="215">
        <f>IF(N311="základní",J311,0)</f>
        <v>0</v>
      </c>
      <c r="BF311" s="215">
        <f>IF(N311="snížená",J311,0)</f>
        <v>0</v>
      </c>
      <c r="BG311" s="215">
        <f>IF(N311="zákl. přenesená",J311,0)</f>
        <v>0</v>
      </c>
      <c r="BH311" s="215">
        <f>IF(N311="sníž. přenesená",J311,0)</f>
        <v>0</v>
      </c>
      <c r="BI311" s="215">
        <f>IF(N311="nulová",J311,0)</f>
        <v>0</v>
      </c>
      <c r="BJ311" s="16" t="s">
        <v>80</v>
      </c>
      <c r="BK311" s="215">
        <f>ROUND(I311*H311,2)</f>
        <v>0</v>
      </c>
      <c r="BL311" s="16" t="s">
        <v>598</v>
      </c>
      <c r="BM311" s="214" t="s">
        <v>599</v>
      </c>
    </row>
    <row r="312" s="2" customFormat="1">
      <c r="A312" s="37"/>
      <c r="B312" s="38"/>
      <c r="C312" s="39"/>
      <c r="D312" s="216" t="s">
        <v>135</v>
      </c>
      <c r="E312" s="39"/>
      <c r="F312" s="217" t="s">
        <v>600</v>
      </c>
      <c r="G312" s="39"/>
      <c r="H312" s="39"/>
      <c r="I312" s="218"/>
      <c r="J312" s="39"/>
      <c r="K312" s="39"/>
      <c r="L312" s="43"/>
      <c r="M312" s="219"/>
      <c r="N312" s="220"/>
      <c r="O312" s="83"/>
      <c r="P312" s="83"/>
      <c r="Q312" s="83"/>
      <c r="R312" s="83"/>
      <c r="S312" s="83"/>
      <c r="T312" s="84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135</v>
      </c>
      <c r="AU312" s="16" t="s">
        <v>133</v>
      </c>
    </row>
    <row r="313" s="2" customFormat="1" ht="16.5" customHeight="1">
      <c r="A313" s="37"/>
      <c r="B313" s="38"/>
      <c r="C313" s="203" t="s">
        <v>601</v>
      </c>
      <c r="D313" s="203" t="s">
        <v>127</v>
      </c>
      <c r="E313" s="204" t="s">
        <v>602</v>
      </c>
      <c r="F313" s="205" t="s">
        <v>603</v>
      </c>
      <c r="G313" s="206" t="s">
        <v>597</v>
      </c>
      <c r="H313" s="207">
        <v>20</v>
      </c>
      <c r="I313" s="208"/>
      <c r="J313" s="209">
        <f>ROUND(I313*H313,2)</f>
        <v>0</v>
      </c>
      <c r="K313" s="205" t="s">
        <v>131</v>
      </c>
      <c r="L313" s="43"/>
      <c r="M313" s="210" t="s">
        <v>19</v>
      </c>
      <c r="N313" s="211" t="s">
        <v>43</v>
      </c>
      <c r="O313" s="83"/>
      <c r="P313" s="212">
        <f>O313*H313</f>
        <v>0</v>
      </c>
      <c r="Q313" s="212">
        <v>0.037999999999999999</v>
      </c>
      <c r="R313" s="212">
        <f>Q313*H313</f>
        <v>0.76000000000000001</v>
      </c>
      <c r="S313" s="212">
        <v>0</v>
      </c>
      <c r="T313" s="21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14" t="s">
        <v>598</v>
      </c>
      <c r="AT313" s="214" t="s">
        <v>127</v>
      </c>
      <c r="AU313" s="214" t="s">
        <v>133</v>
      </c>
      <c r="AY313" s="16" t="s">
        <v>122</v>
      </c>
      <c r="BE313" s="215">
        <f>IF(N313="základní",J313,0)</f>
        <v>0</v>
      </c>
      <c r="BF313" s="215">
        <f>IF(N313="snížená",J313,0)</f>
        <v>0</v>
      </c>
      <c r="BG313" s="215">
        <f>IF(N313="zákl. přenesená",J313,0)</f>
        <v>0</v>
      </c>
      <c r="BH313" s="215">
        <f>IF(N313="sníž. přenesená",J313,0)</f>
        <v>0</v>
      </c>
      <c r="BI313" s="215">
        <f>IF(N313="nulová",J313,0)</f>
        <v>0</v>
      </c>
      <c r="BJ313" s="16" t="s">
        <v>80</v>
      </c>
      <c r="BK313" s="215">
        <f>ROUND(I313*H313,2)</f>
        <v>0</v>
      </c>
      <c r="BL313" s="16" t="s">
        <v>598</v>
      </c>
      <c r="BM313" s="214" t="s">
        <v>604</v>
      </c>
    </row>
    <row r="314" s="2" customFormat="1">
      <c r="A314" s="37"/>
      <c r="B314" s="38"/>
      <c r="C314" s="39"/>
      <c r="D314" s="216" t="s">
        <v>135</v>
      </c>
      <c r="E314" s="39"/>
      <c r="F314" s="217" t="s">
        <v>605</v>
      </c>
      <c r="G314" s="39"/>
      <c r="H314" s="39"/>
      <c r="I314" s="218"/>
      <c r="J314" s="39"/>
      <c r="K314" s="39"/>
      <c r="L314" s="43"/>
      <c r="M314" s="219"/>
      <c r="N314" s="220"/>
      <c r="O314" s="83"/>
      <c r="P314" s="83"/>
      <c r="Q314" s="83"/>
      <c r="R314" s="83"/>
      <c r="S314" s="83"/>
      <c r="T314" s="84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135</v>
      </c>
      <c r="AU314" s="16" t="s">
        <v>133</v>
      </c>
    </row>
    <row r="315" s="2" customFormat="1" ht="16.5" customHeight="1">
      <c r="A315" s="37"/>
      <c r="B315" s="38"/>
      <c r="C315" s="203" t="s">
        <v>606</v>
      </c>
      <c r="D315" s="203" t="s">
        <v>127</v>
      </c>
      <c r="E315" s="204" t="s">
        <v>607</v>
      </c>
      <c r="F315" s="205" t="s">
        <v>608</v>
      </c>
      <c r="G315" s="206" t="s">
        <v>597</v>
      </c>
      <c r="H315" s="207">
        <v>20</v>
      </c>
      <c r="I315" s="208"/>
      <c r="J315" s="209">
        <f>ROUND(I315*H315,2)</f>
        <v>0</v>
      </c>
      <c r="K315" s="205" t="s">
        <v>131</v>
      </c>
      <c r="L315" s="43"/>
      <c r="M315" s="210" t="s">
        <v>19</v>
      </c>
      <c r="N315" s="211" t="s">
        <v>43</v>
      </c>
      <c r="O315" s="83"/>
      <c r="P315" s="212">
        <f>O315*H315</f>
        <v>0</v>
      </c>
      <c r="Q315" s="212">
        <v>0.00016000000000000001</v>
      </c>
      <c r="R315" s="212">
        <f>Q315*H315</f>
        <v>0.0032000000000000002</v>
      </c>
      <c r="S315" s="212">
        <v>0</v>
      </c>
      <c r="T315" s="21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14" t="s">
        <v>598</v>
      </c>
      <c r="AT315" s="214" t="s">
        <v>127</v>
      </c>
      <c r="AU315" s="214" t="s">
        <v>133</v>
      </c>
      <c r="AY315" s="16" t="s">
        <v>122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6" t="s">
        <v>80</v>
      </c>
      <c r="BK315" s="215">
        <f>ROUND(I315*H315,2)</f>
        <v>0</v>
      </c>
      <c r="BL315" s="16" t="s">
        <v>598</v>
      </c>
      <c r="BM315" s="214" t="s">
        <v>609</v>
      </c>
    </row>
    <row r="316" s="2" customFormat="1">
      <c r="A316" s="37"/>
      <c r="B316" s="38"/>
      <c r="C316" s="39"/>
      <c r="D316" s="216" t="s">
        <v>135</v>
      </c>
      <c r="E316" s="39"/>
      <c r="F316" s="217" t="s">
        <v>610</v>
      </c>
      <c r="G316" s="39"/>
      <c r="H316" s="39"/>
      <c r="I316" s="218"/>
      <c r="J316" s="39"/>
      <c r="K316" s="39"/>
      <c r="L316" s="43"/>
      <c r="M316" s="219"/>
      <c r="N316" s="220"/>
      <c r="O316" s="83"/>
      <c r="P316" s="83"/>
      <c r="Q316" s="83"/>
      <c r="R316" s="83"/>
      <c r="S316" s="83"/>
      <c r="T316" s="84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135</v>
      </c>
      <c r="AU316" s="16" t="s">
        <v>133</v>
      </c>
    </row>
    <row r="317" s="2" customFormat="1" ht="24.15" customHeight="1">
      <c r="A317" s="37"/>
      <c r="B317" s="38"/>
      <c r="C317" s="203" t="s">
        <v>611</v>
      </c>
      <c r="D317" s="203" t="s">
        <v>127</v>
      </c>
      <c r="E317" s="204" t="s">
        <v>612</v>
      </c>
      <c r="F317" s="205" t="s">
        <v>613</v>
      </c>
      <c r="G317" s="206" t="s">
        <v>597</v>
      </c>
      <c r="H317" s="207">
        <v>20</v>
      </c>
      <c r="I317" s="208"/>
      <c r="J317" s="209">
        <f>ROUND(I317*H317,2)</f>
        <v>0</v>
      </c>
      <c r="K317" s="205" t="s">
        <v>131</v>
      </c>
      <c r="L317" s="43"/>
      <c r="M317" s="210" t="s">
        <v>19</v>
      </c>
      <c r="N317" s="211" t="s">
        <v>43</v>
      </c>
      <c r="O317" s="83"/>
      <c r="P317" s="212">
        <f>O317*H317</f>
        <v>0</v>
      </c>
      <c r="Q317" s="212">
        <v>0.00046000000000000001</v>
      </c>
      <c r="R317" s="212">
        <f>Q317*H317</f>
        <v>0.0091999999999999998</v>
      </c>
      <c r="S317" s="212">
        <v>0</v>
      </c>
      <c r="T317" s="21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14" t="s">
        <v>598</v>
      </c>
      <c r="AT317" s="214" t="s">
        <v>127</v>
      </c>
      <c r="AU317" s="214" t="s">
        <v>133</v>
      </c>
      <c r="AY317" s="16" t="s">
        <v>122</v>
      </c>
      <c r="BE317" s="215">
        <f>IF(N317="základní",J317,0)</f>
        <v>0</v>
      </c>
      <c r="BF317" s="215">
        <f>IF(N317="snížená",J317,0)</f>
        <v>0</v>
      </c>
      <c r="BG317" s="215">
        <f>IF(N317="zákl. přenesená",J317,0)</f>
        <v>0</v>
      </c>
      <c r="BH317" s="215">
        <f>IF(N317="sníž. přenesená",J317,0)</f>
        <v>0</v>
      </c>
      <c r="BI317" s="215">
        <f>IF(N317="nulová",J317,0)</f>
        <v>0</v>
      </c>
      <c r="BJ317" s="16" t="s">
        <v>80</v>
      </c>
      <c r="BK317" s="215">
        <f>ROUND(I317*H317,2)</f>
        <v>0</v>
      </c>
      <c r="BL317" s="16" t="s">
        <v>598</v>
      </c>
      <c r="BM317" s="214" t="s">
        <v>614</v>
      </c>
    </row>
    <row r="318" s="2" customFormat="1">
      <c r="A318" s="37"/>
      <c r="B318" s="38"/>
      <c r="C318" s="39"/>
      <c r="D318" s="216" t="s">
        <v>135</v>
      </c>
      <c r="E318" s="39"/>
      <c r="F318" s="217" t="s">
        <v>615</v>
      </c>
      <c r="G318" s="39"/>
      <c r="H318" s="39"/>
      <c r="I318" s="218"/>
      <c r="J318" s="39"/>
      <c r="K318" s="39"/>
      <c r="L318" s="43"/>
      <c r="M318" s="219"/>
      <c r="N318" s="220"/>
      <c r="O318" s="83"/>
      <c r="P318" s="83"/>
      <c r="Q318" s="83"/>
      <c r="R318" s="83"/>
      <c r="S318" s="83"/>
      <c r="T318" s="84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135</v>
      </c>
      <c r="AU318" s="16" t="s">
        <v>133</v>
      </c>
    </row>
    <row r="319" s="2" customFormat="1" ht="16.5" customHeight="1">
      <c r="A319" s="37"/>
      <c r="B319" s="38"/>
      <c r="C319" s="203" t="s">
        <v>616</v>
      </c>
      <c r="D319" s="203" t="s">
        <v>127</v>
      </c>
      <c r="E319" s="204" t="s">
        <v>617</v>
      </c>
      <c r="F319" s="205" t="s">
        <v>618</v>
      </c>
      <c r="G319" s="206" t="s">
        <v>130</v>
      </c>
      <c r="H319" s="207">
        <v>11</v>
      </c>
      <c r="I319" s="208"/>
      <c r="J319" s="209">
        <f>ROUND(I319*H319,2)</f>
        <v>0</v>
      </c>
      <c r="K319" s="205" t="s">
        <v>131</v>
      </c>
      <c r="L319" s="43"/>
      <c r="M319" s="210" t="s">
        <v>19</v>
      </c>
      <c r="N319" s="211" t="s">
        <v>43</v>
      </c>
      <c r="O319" s="83"/>
      <c r="P319" s="212">
        <f>O319*H319</f>
        <v>0</v>
      </c>
      <c r="Q319" s="212">
        <v>0</v>
      </c>
      <c r="R319" s="212">
        <f>Q319*H319</f>
        <v>0</v>
      </c>
      <c r="S319" s="212">
        <v>0</v>
      </c>
      <c r="T319" s="21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14" t="s">
        <v>598</v>
      </c>
      <c r="AT319" s="214" t="s">
        <v>127</v>
      </c>
      <c r="AU319" s="214" t="s">
        <v>133</v>
      </c>
      <c r="AY319" s="16" t="s">
        <v>122</v>
      </c>
      <c r="BE319" s="215">
        <f>IF(N319="základní",J319,0)</f>
        <v>0</v>
      </c>
      <c r="BF319" s="215">
        <f>IF(N319="snížená",J319,0)</f>
        <v>0</v>
      </c>
      <c r="BG319" s="215">
        <f>IF(N319="zákl. přenesená",J319,0)</f>
        <v>0</v>
      </c>
      <c r="BH319" s="215">
        <f>IF(N319="sníž. přenesená",J319,0)</f>
        <v>0</v>
      </c>
      <c r="BI319" s="215">
        <f>IF(N319="nulová",J319,0)</f>
        <v>0</v>
      </c>
      <c r="BJ319" s="16" t="s">
        <v>80</v>
      </c>
      <c r="BK319" s="215">
        <f>ROUND(I319*H319,2)</f>
        <v>0</v>
      </c>
      <c r="BL319" s="16" t="s">
        <v>598</v>
      </c>
      <c r="BM319" s="214" t="s">
        <v>619</v>
      </c>
    </row>
    <row r="320" s="2" customFormat="1">
      <c r="A320" s="37"/>
      <c r="B320" s="38"/>
      <c r="C320" s="39"/>
      <c r="D320" s="216" t="s">
        <v>135</v>
      </c>
      <c r="E320" s="39"/>
      <c r="F320" s="217" t="s">
        <v>620</v>
      </c>
      <c r="G320" s="39"/>
      <c r="H320" s="39"/>
      <c r="I320" s="218"/>
      <c r="J320" s="39"/>
      <c r="K320" s="39"/>
      <c r="L320" s="43"/>
      <c r="M320" s="219"/>
      <c r="N320" s="220"/>
      <c r="O320" s="83"/>
      <c r="P320" s="83"/>
      <c r="Q320" s="83"/>
      <c r="R320" s="83"/>
      <c r="S320" s="83"/>
      <c r="T320" s="84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135</v>
      </c>
      <c r="AU320" s="16" t="s">
        <v>133</v>
      </c>
    </row>
    <row r="321" s="2" customFormat="1" ht="16.5" customHeight="1">
      <c r="A321" s="37"/>
      <c r="B321" s="38"/>
      <c r="C321" s="221" t="s">
        <v>621</v>
      </c>
      <c r="D321" s="221" t="s">
        <v>137</v>
      </c>
      <c r="E321" s="222" t="s">
        <v>622</v>
      </c>
      <c r="F321" s="223" t="s">
        <v>623</v>
      </c>
      <c r="G321" s="224" t="s">
        <v>624</v>
      </c>
      <c r="H321" s="225">
        <v>11</v>
      </c>
      <c r="I321" s="226"/>
      <c r="J321" s="227">
        <f>ROUND(I321*H321,2)</f>
        <v>0</v>
      </c>
      <c r="K321" s="223" t="s">
        <v>131</v>
      </c>
      <c r="L321" s="228"/>
      <c r="M321" s="229" t="s">
        <v>19</v>
      </c>
      <c r="N321" s="230" t="s">
        <v>43</v>
      </c>
      <c r="O321" s="83"/>
      <c r="P321" s="212">
        <f>O321*H321</f>
        <v>0</v>
      </c>
      <c r="Q321" s="212">
        <v>0.00107</v>
      </c>
      <c r="R321" s="212">
        <f>Q321*H321</f>
        <v>0.011769999999999999</v>
      </c>
      <c r="S321" s="212">
        <v>0</v>
      </c>
      <c r="T321" s="21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14" t="s">
        <v>598</v>
      </c>
      <c r="AT321" s="214" t="s">
        <v>137</v>
      </c>
      <c r="AU321" s="214" t="s">
        <v>133</v>
      </c>
      <c r="AY321" s="16" t="s">
        <v>122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6" t="s">
        <v>80</v>
      </c>
      <c r="BK321" s="215">
        <f>ROUND(I321*H321,2)</f>
        <v>0</v>
      </c>
      <c r="BL321" s="16" t="s">
        <v>598</v>
      </c>
      <c r="BM321" s="214" t="s">
        <v>625</v>
      </c>
    </row>
    <row r="322" s="2" customFormat="1" ht="16.5" customHeight="1">
      <c r="A322" s="37"/>
      <c r="B322" s="38"/>
      <c r="C322" s="203" t="s">
        <v>626</v>
      </c>
      <c r="D322" s="203" t="s">
        <v>127</v>
      </c>
      <c r="E322" s="204" t="s">
        <v>627</v>
      </c>
      <c r="F322" s="205" t="s">
        <v>628</v>
      </c>
      <c r="G322" s="206" t="s">
        <v>629</v>
      </c>
      <c r="H322" s="207">
        <v>1</v>
      </c>
      <c r="I322" s="208"/>
      <c r="J322" s="209">
        <f>ROUND(I322*H322,2)</f>
        <v>0</v>
      </c>
      <c r="K322" s="205" t="s">
        <v>131</v>
      </c>
      <c r="L322" s="43"/>
      <c r="M322" s="210" t="s">
        <v>19</v>
      </c>
      <c r="N322" s="211" t="s">
        <v>43</v>
      </c>
      <c r="O322" s="83"/>
      <c r="P322" s="212">
        <f>O322*H322</f>
        <v>0</v>
      </c>
      <c r="Q322" s="212">
        <v>0</v>
      </c>
      <c r="R322" s="212">
        <f>Q322*H322</f>
        <v>0</v>
      </c>
      <c r="S322" s="212">
        <v>0</v>
      </c>
      <c r="T322" s="21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14" t="s">
        <v>598</v>
      </c>
      <c r="AT322" s="214" t="s">
        <v>127</v>
      </c>
      <c r="AU322" s="214" t="s">
        <v>133</v>
      </c>
      <c r="AY322" s="16" t="s">
        <v>122</v>
      </c>
      <c r="BE322" s="215">
        <f>IF(N322="základní",J322,0)</f>
        <v>0</v>
      </c>
      <c r="BF322" s="215">
        <f>IF(N322="snížená",J322,0)</f>
        <v>0</v>
      </c>
      <c r="BG322" s="215">
        <f>IF(N322="zákl. přenesená",J322,0)</f>
        <v>0</v>
      </c>
      <c r="BH322" s="215">
        <f>IF(N322="sníž. přenesená",J322,0)</f>
        <v>0</v>
      </c>
      <c r="BI322" s="215">
        <f>IF(N322="nulová",J322,0)</f>
        <v>0</v>
      </c>
      <c r="BJ322" s="16" t="s">
        <v>80</v>
      </c>
      <c r="BK322" s="215">
        <f>ROUND(I322*H322,2)</f>
        <v>0</v>
      </c>
      <c r="BL322" s="16" t="s">
        <v>598</v>
      </c>
      <c r="BM322" s="214" t="s">
        <v>630</v>
      </c>
    </row>
    <row r="323" s="2" customFormat="1">
      <c r="A323" s="37"/>
      <c r="B323" s="38"/>
      <c r="C323" s="39"/>
      <c r="D323" s="216" t="s">
        <v>135</v>
      </c>
      <c r="E323" s="39"/>
      <c r="F323" s="217" t="s">
        <v>631</v>
      </c>
      <c r="G323" s="39"/>
      <c r="H323" s="39"/>
      <c r="I323" s="218"/>
      <c r="J323" s="39"/>
      <c r="K323" s="39"/>
      <c r="L323" s="43"/>
      <c r="M323" s="219"/>
      <c r="N323" s="220"/>
      <c r="O323" s="83"/>
      <c r="P323" s="83"/>
      <c r="Q323" s="83"/>
      <c r="R323" s="83"/>
      <c r="S323" s="83"/>
      <c r="T323" s="84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135</v>
      </c>
      <c r="AU323" s="16" t="s">
        <v>133</v>
      </c>
    </row>
    <row r="324" s="2" customFormat="1" ht="16.5" customHeight="1">
      <c r="A324" s="37"/>
      <c r="B324" s="38"/>
      <c r="C324" s="203" t="s">
        <v>632</v>
      </c>
      <c r="D324" s="203" t="s">
        <v>127</v>
      </c>
      <c r="E324" s="204" t="s">
        <v>633</v>
      </c>
      <c r="F324" s="205" t="s">
        <v>634</v>
      </c>
      <c r="G324" s="206" t="s">
        <v>629</v>
      </c>
      <c r="H324" s="207">
        <v>1</v>
      </c>
      <c r="I324" s="208"/>
      <c r="J324" s="209">
        <f>ROUND(I324*H324,2)</f>
        <v>0</v>
      </c>
      <c r="K324" s="205" t="s">
        <v>131</v>
      </c>
      <c r="L324" s="43"/>
      <c r="M324" s="210" t="s">
        <v>19</v>
      </c>
      <c r="N324" s="211" t="s">
        <v>43</v>
      </c>
      <c r="O324" s="83"/>
      <c r="P324" s="212">
        <f>O324*H324</f>
        <v>0</v>
      </c>
      <c r="Q324" s="212">
        <v>0</v>
      </c>
      <c r="R324" s="212">
        <f>Q324*H324</f>
        <v>0</v>
      </c>
      <c r="S324" s="212">
        <v>0</v>
      </c>
      <c r="T324" s="213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14" t="s">
        <v>598</v>
      </c>
      <c r="AT324" s="214" t="s">
        <v>127</v>
      </c>
      <c r="AU324" s="214" t="s">
        <v>133</v>
      </c>
      <c r="AY324" s="16" t="s">
        <v>122</v>
      </c>
      <c r="BE324" s="215">
        <f>IF(N324="základní",J324,0)</f>
        <v>0</v>
      </c>
      <c r="BF324" s="215">
        <f>IF(N324="snížená",J324,0)</f>
        <v>0</v>
      </c>
      <c r="BG324" s="215">
        <f>IF(N324="zákl. přenesená",J324,0)</f>
        <v>0</v>
      </c>
      <c r="BH324" s="215">
        <f>IF(N324="sníž. přenesená",J324,0)</f>
        <v>0</v>
      </c>
      <c r="BI324" s="215">
        <f>IF(N324="nulová",J324,0)</f>
        <v>0</v>
      </c>
      <c r="BJ324" s="16" t="s">
        <v>80</v>
      </c>
      <c r="BK324" s="215">
        <f>ROUND(I324*H324,2)</f>
        <v>0</v>
      </c>
      <c r="BL324" s="16" t="s">
        <v>598</v>
      </c>
      <c r="BM324" s="214" t="s">
        <v>635</v>
      </c>
    </row>
    <row r="325" s="2" customFormat="1">
      <c r="A325" s="37"/>
      <c r="B325" s="38"/>
      <c r="C325" s="39"/>
      <c r="D325" s="216" t="s">
        <v>135</v>
      </c>
      <c r="E325" s="39"/>
      <c r="F325" s="217" t="s">
        <v>636</v>
      </c>
      <c r="G325" s="39"/>
      <c r="H325" s="39"/>
      <c r="I325" s="218"/>
      <c r="J325" s="39"/>
      <c r="K325" s="39"/>
      <c r="L325" s="43"/>
      <c r="M325" s="219"/>
      <c r="N325" s="220"/>
      <c r="O325" s="83"/>
      <c r="P325" s="83"/>
      <c r="Q325" s="83"/>
      <c r="R325" s="83"/>
      <c r="S325" s="83"/>
      <c r="T325" s="84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135</v>
      </c>
      <c r="AU325" s="16" t="s">
        <v>133</v>
      </c>
    </row>
    <row r="326" s="2" customFormat="1" ht="16.5" customHeight="1">
      <c r="A326" s="37"/>
      <c r="B326" s="38"/>
      <c r="C326" s="203" t="s">
        <v>637</v>
      </c>
      <c r="D326" s="203" t="s">
        <v>127</v>
      </c>
      <c r="E326" s="204" t="s">
        <v>638</v>
      </c>
      <c r="F326" s="205" t="s">
        <v>639</v>
      </c>
      <c r="G326" s="206" t="s">
        <v>629</v>
      </c>
      <c r="H326" s="207">
        <v>1</v>
      </c>
      <c r="I326" s="208"/>
      <c r="J326" s="209">
        <f>ROUND(I326*H326,2)</f>
        <v>0</v>
      </c>
      <c r="K326" s="205" t="s">
        <v>131</v>
      </c>
      <c r="L326" s="43"/>
      <c r="M326" s="210" t="s">
        <v>19</v>
      </c>
      <c r="N326" s="211" t="s">
        <v>43</v>
      </c>
      <c r="O326" s="83"/>
      <c r="P326" s="212">
        <f>O326*H326</f>
        <v>0</v>
      </c>
      <c r="Q326" s="212">
        <v>0</v>
      </c>
      <c r="R326" s="212">
        <f>Q326*H326</f>
        <v>0</v>
      </c>
      <c r="S326" s="212">
        <v>0</v>
      </c>
      <c r="T326" s="21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14" t="s">
        <v>598</v>
      </c>
      <c r="AT326" s="214" t="s">
        <v>127</v>
      </c>
      <c r="AU326" s="214" t="s">
        <v>133</v>
      </c>
      <c r="AY326" s="16" t="s">
        <v>122</v>
      </c>
      <c r="BE326" s="215">
        <f>IF(N326="základní",J326,0)</f>
        <v>0</v>
      </c>
      <c r="BF326" s="215">
        <f>IF(N326="snížená",J326,0)</f>
        <v>0</v>
      </c>
      <c r="BG326" s="215">
        <f>IF(N326="zákl. přenesená",J326,0)</f>
        <v>0</v>
      </c>
      <c r="BH326" s="215">
        <f>IF(N326="sníž. přenesená",J326,0)</f>
        <v>0</v>
      </c>
      <c r="BI326" s="215">
        <f>IF(N326="nulová",J326,0)</f>
        <v>0</v>
      </c>
      <c r="BJ326" s="16" t="s">
        <v>80</v>
      </c>
      <c r="BK326" s="215">
        <f>ROUND(I326*H326,2)</f>
        <v>0</v>
      </c>
      <c r="BL326" s="16" t="s">
        <v>598</v>
      </c>
      <c r="BM326" s="214" t="s">
        <v>640</v>
      </c>
    </row>
    <row r="327" s="2" customFormat="1">
      <c r="A327" s="37"/>
      <c r="B327" s="38"/>
      <c r="C327" s="39"/>
      <c r="D327" s="216" t="s">
        <v>135</v>
      </c>
      <c r="E327" s="39"/>
      <c r="F327" s="217" t="s">
        <v>641</v>
      </c>
      <c r="G327" s="39"/>
      <c r="H327" s="39"/>
      <c r="I327" s="218"/>
      <c r="J327" s="39"/>
      <c r="K327" s="39"/>
      <c r="L327" s="43"/>
      <c r="M327" s="234"/>
      <c r="N327" s="235"/>
      <c r="O327" s="236"/>
      <c r="P327" s="236"/>
      <c r="Q327" s="236"/>
      <c r="R327" s="236"/>
      <c r="S327" s="236"/>
      <c r="T327" s="2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6" t="s">
        <v>135</v>
      </c>
      <c r="AU327" s="16" t="s">
        <v>133</v>
      </c>
    </row>
    <row r="328" s="2" customFormat="1" ht="6.96" customHeight="1">
      <c r="A328" s="37"/>
      <c r="B328" s="58"/>
      <c r="C328" s="59"/>
      <c r="D328" s="59"/>
      <c r="E328" s="59"/>
      <c r="F328" s="59"/>
      <c r="G328" s="59"/>
      <c r="H328" s="59"/>
      <c r="I328" s="59"/>
      <c r="J328" s="59"/>
      <c r="K328" s="59"/>
      <c r="L328" s="43"/>
      <c r="M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</row>
  </sheetData>
  <sheetProtection sheet="1" autoFilter="0" formatColumns="0" formatRows="0" objects="1" scenarios="1" spinCount="100000" saltValue="zgN82lTGtijdxRw9nUkVYmESQabUuoA0CX+G3L1w0N7AmMI3O38aVEmzO1rP7wVu3TxOGpWu58bDCW35oAtTJg==" hashValue="ohg7A42ZaarvBmtd9f43FMM9k7I90c0gBLdurHHiYEq7YUJeLPX6pPSR0mhsvBbSTjGNJowRGulYcsj7M1q68Q==" algorithmName="SHA-512" password="C908"/>
  <autoFilter ref="C92:K327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4_02/742240022"/>
    <hyperlink ref="F101" r:id="rId2" display="https://podminky.urs.cz/item/CS_URS_2024_02/742240023"/>
    <hyperlink ref="F106" r:id="rId3" display="https://podminky.urs.cz/item/CS_URS_2024_02/742240006"/>
    <hyperlink ref="F109" r:id="rId4" display="https://podminky.urs.cz/item/CS_URS_2024_02/742240003"/>
    <hyperlink ref="F112" r:id="rId5" display="https://podminky.urs.cz/item/CS_URS_2024_02/742350004"/>
    <hyperlink ref="F116" r:id="rId6" display="https://podminky.urs.cz/item/CS_URS_2024_02/742210041"/>
    <hyperlink ref="F119" r:id="rId7" display="https://podminky.urs.cz/item/CS_URS_2024_02/741320105"/>
    <hyperlink ref="F122" r:id="rId8" display="https://podminky.urs.cz/item/CS_URS_2024_02/742210305"/>
    <hyperlink ref="F125" r:id="rId9" display="https://podminky.urs.cz/item/CS_URS_2024_02/742240007"/>
    <hyperlink ref="F127" r:id="rId10" display="https://podminky.urs.cz/item/CS_URS_2024_02/742210401"/>
    <hyperlink ref="F129" r:id="rId11" display="https://podminky.urs.cz/item/CS_URS_2024_02/742210421"/>
    <hyperlink ref="F131" r:id="rId12" display="https://podminky.urs.cz/item/CS_URS_2024_02/742210521"/>
    <hyperlink ref="F133" r:id="rId13" display="https://podminky.urs.cz/item/CS_URS_2024_02/742210503"/>
    <hyperlink ref="F140" r:id="rId14" display="https://podminky.urs.cz/item/CS_URS_2024_02/742320012"/>
    <hyperlink ref="F148" r:id="rId15" display="https://podminky.urs.cz/item/CS_URS_2024_02/742240001"/>
    <hyperlink ref="F156" r:id="rId16" display="https://podminky.urs.cz/item/CS_URS_2024_02/742320012"/>
    <hyperlink ref="F164" r:id="rId17" display="https://podminky.urs.cz/item/CS_URS_2024_02/742240001"/>
    <hyperlink ref="F172" r:id="rId18" display="https://podminky.urs.cz/item/CS_URS_2024_02/742320012"/>
    <hyperlink ref="F180" r:id="rId19" display="https://podminky.urs.cz/item/CS_URS_2024_02/742240001"/>
    <hyperlink ref="F188" r:id="rId20" display="https://podminky.urs.cz/item/CS_URS_2024_02/742320012"/>
    <hyperlink ref="F197" r:id="rId21" display="https://podminky.urs.cz/item/CS_URS_2024_02/742240001"/>
    <hyperlink ref="F205" r:id="rId22" display="https://podminky.urs.cz/item/CS_URS_2024_02/742320012"/>
    <hyperlink ref="F212" r:id="rId23" display="https://podminky.urs.cz/item/CS_URS_2024_02/767649198"/>
    <hyperlink ref="F219" r:id="rId24" display="https://podminky.urs.cz/item/CS_URS_2024_02/742240001"/>
    <hyperlink ref="F238" r:id="rId25" display="https://podminky.urs.cz/item/CS_URS_2024_02/742320012"/>
    <hyperlink ref="F246" r:id="rId26" display="https://podminky.urs.cz/item/CS_URS_2024_02/742240001"/>
    <hyperlink ref="F251" r:id="rId27" display="https://podminky.urs.cz/item/CS_URS_2024_02/742320012"/>
    <hyperlink ref="F259" r:id="rId28" display="https://podminky.urs.cz/item/CS_URS_2024_02/742240001"/>
    <hyperlink ref="F265" r:id="rId29" display="https://podminky.urs.cz/item/CS_URS_2024_02/998742202"/>
    <hyperlink ref="F267" r:id="rId30" display="https://podminky.urs.cz/item/CS_URS_2024_02/742121001"/>
    <hyperlink ref="F270" r:id="rId31" display="https://podminky.urs.cz/item/CS_URS_2024_02/742121001"/>
    <hyperlink ref="F273" r:id="rId32" display="https://podminky.urs.cz/item/CS_URS_2024_02/742121001"/>
    <hyperlink ref="F276" r:id="rId33" display="https://podminky.urs.cz/item/CS_URS_2024_02/742124003"/>
    <hyperlink ref="F279" r:id="rId34" display="https://podminky.urs.cz/item/CS_URS_2024_02/741122122"/>
    <hyperlink ref="F282" r:id="rId35" display="https://podminky.urs.cz/item/CS_URS_2024_02/742110002"/>
    <hyperlink ref="F285" r:id="rId36" display="https://podminky.urs.cz/item/CS_URS_2024_02/977332112"/>
    <hyperlink ref="F287" r:id="rId37" display="https://podminky.urs.cz/item/CS_URS_2024_02/971024481"/>
    <hyperlink ref="F289" r:id="rId38" display="https://podminky.urs.cz/item/CS_URS_2024_02/742110041"/>
    <hyperlink ref="F292" r:id="rId39" display="https://podminky.urs.cz/item/CS_URS_2024_02/HZS1302"/>
    <hyperlink ref="F294" r:id="rId40" display="https://podminky.urs.cz/item/CS_URS_2024_02/HZS1312"/>
    <hyperlink ref="F296" r:id="rId41" display="https://podminky.urs.cz/item/CS_URS_2024_02/HZS2132"/>
    <hyperlink ref="F298" r:id="rId42" display="https://podminky.urs.cz/item/CS_URS_2024_02/HZS2172"/>
    <hyperlink ref="F300" r:id="rId43" display="https://podminky.urs.cz/item/CS_URS_2024_02/HZS2232"/>
    <hyperlink ref="F302" r:id="rId44" display="https://podminky.urs.cz/item/CS_URS_2024_02/HZS2492"/>
    <hyperlink ref="F304" r:id="rId45" display="https://podminky.urs.cz/item/CS_URS_2024_02/HZS2491"/>
    <hyperlink ref="F306" r:id="rId46" display="https://podminky.urs.cz/item/CS_URS_2024_02/HZS3222"/>
    <hyperlink ref="F308" r:id="rId47" display="https://podminky.urs.cz/item/CS_URS_2024_02/HZS4212"/>
    <hyperlink ref="F310" r:id="rId48" display="https://podminky.urs.cz/item/CS_URS_2024_02/HZS4232"/>
    <hyperlink ref="F312" r:id="rId49" display="https://podminky.urs.cz/item/CS_URS_2024_02/612125100"/>
    <hyperlink ref="F314" r:id="rId50" display="https://podminky.urs.cz/item/CS_URS_2024_02/612315101"/>
    <hyperlink ref="F316" r:id="rId51" display="https://podminky.urs.cz/item/CS_URS_2024_02/783813101"/>
    <hyperlink ref="F318" r:id="rId52" display="https://podminky.urs.cz/item/CS_URS_2024_02/783827161"/>
    <hyperlink ref="F320" r:id="rId53" display="https://podminky.urs.cz/item/CS_URS_2024_02/742190005"/>
    <hyperlink ref="F323" r:id="rId54" display="https://podminky.urs.cz/item/CS_URS_2024_02/045002000"/>
    <hyperlink ref="F325" r:id="rId55" display="https://podminky.urs.cz/item/CS_URS_2024_02/065002000"/>
    <hyperlink ref="F327" r:id="rId56" display="https://podminky.urs.cz/item/CS_URS_2024_02/081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Muzeum Cheb2024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642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17. 12. 2024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27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28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27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30</v>
      </c>
      <c r="E20" s="37"/>
      <c r="F20" s="37"/>
      <c r="G20" s="37"/>
      <c r="H20" s="37"/>
      <c r="I20" s="131" t="s">
        <v>26</v>
      </c>
      <c r="J20" s="135" t="s">
        <v>31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32</v>
      </c>
      <c r="F21" s="37"/>
      <c r="G21" s="37"/>
      <c r="H21" s="37"/>
      <c r="I21" s="131" t="s">
        <v>27</v>
      </c>
      <c r="J21" s="135" t="s">
        <v>33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27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ROUND(J85,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ROUND((SUM(BE85:BE116)),  2)</f>
        <v>0</v>
      </c>
      <c r="G33" s="37"/>
      <c r="H33" s="37"/>
      <c r="I33" s="147">
        <v>0.20999999999999999</v>
      </c>
      <c r="J33" s="146">
        <f>ROUND(((SUM(BE85:BE116))*I33),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ROUND((SUM(BF85:BF116)),  2)</f>
        <v>0</v>
      </c>
      <c r="G34" s="37"/>
      <c r="H34" s="37"/>
      <c r="I34" s="147">
        <v>0.12</v>
      </c>
      <c r="J34" s="146">
        <f>ROUND(((SUM(BF85:BF116))*I34),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ROUND((SUM(BG85:BG116)),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ROUND((SUM(BH85:BH116)),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ROUND((SUM(BI85:BI116)),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Muzeum Cheb2024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2311301-2 - Muzeum Cheb - stavební výplně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17. 12. 2024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30</v>
      </c>
      <c r="J54" s="35" t="str">
        <f>E21</f>
        <v>ICS - systémy s.ro.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28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J85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s="9" customFormat="1" ht="24.96" customHeight="1">
      <c r="A60" s="9"/>
      <c r="B60" s="164"/>
      <c r="C60" s="165"/>
      <c r="D60" s="166" t="s">
        <v>643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644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645</v>
      </c>
      <c r="E62" s="173"/>
      <c r="F62" s="173"/>
      <c r="G62" s="173"/>
      <c r="H62" s="173"/>
      <c r="I62" s="173"/>
      <c r="J62" s="174">
        <f>J90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646</v>
      </c>
      <c r="E63" s="173"/>
      <c r="F63" s="173"/>
      <c r="G63" s="173"/>
      <c r="H63" s="173"/>
      <c r="I63" s="173"/>
      <c r="J63" s="174">
        <f>J95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647</v>
      </c>
      <c r="E64" s="173"/>
      <c r="F64" s="173"/>
      <c r="G64" s="173"/>
      <c r="H64" s="173"/>
      <c r="I64" s="173"/>
      <c r="J64" s="174">
        <f>J102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4"/>
      <c r="C65" s="165"/>
      <c r="D65" s="166" t="s">
        <v>648</v>
      </c>
      <c r="E65" s="167"/>
      <c r="F65" s="167"/>
      <c r="G65" s="167"/>
      <c r="H65" s="167"/>
      <c r="I65" s="167"/>
      <c r="J65" s="168">
        <f>J106</f>
        <v>0</v>
      </c>
      <c r="K65" s="165"/>
      <c r="L65" s="16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107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59" t="str">
        <f>E7</f>
        <v>Muzeum Cheb2024</v>
      </c>
      <c r="F75" s="31"/>
      <c r="G75" s="31"/>
      <c r="H75" s="31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87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68" t="str">
        <f>E9</f>
        <v>2311301-2 - Muzeum Cheb - stavební výplně</v>
      </c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21</v>
      </c>
      <c r="D79" s="39"/>
      <c r="E79" s="39"/>
      <c r="F79" s="26" t="str">
        <f>F12</f>
        <v xml:space="preserve"> </v>
      </c>
      <c r="G79" s="39"/>
      <c r="H79" s="39"/>
      <c r="I79" s="31" t="s">
        <v>23</v>
      </c>
      <c r="J79" s="71" t="str">
        <f>IF(J12="","",J12)</f>
        <v>17. 12. 2024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25</v>
      </c>
      <c r="D81" s="39"/>
      <c r="E81" s="39"/>
      <c r="F81" s="26" t="str">
        <f>E15</f>
        <v xml:space="preserve"> </v>
      </c>
      <c r="G81" s="39"/>
      <c r="H81" s="39"/>
      <c r="I81" s="31" t="s">
        <v>30</v>
      </c>
      <c r="J81" s="35" t="str">
        <f>E21</f>
        <v>ICS - systémy s.ro.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28</v>
      </c>
      <c r="D82" s="39"/>
      <c r="E82" s="39"/>
      <c r="F82" s="26" t="str">
        <f>IF(E18="","",E18)</f>
        <v>Vyplň údaj</v>
      </c>
      <c r="G82" s="39"/>
      <c r="H82" s="39"/>
      <c r="I82" s="31" t="s">
        <v>35</v>
      </c>
      <c r="J82" s="35" t="str">
        <f>E24</f>
        <v xml:space="preserve"> 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0.32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1" customFormat="1" ht="29.28" customHeight="1">
      <c r="A84" s="176"/>
      <c r="B84" s="177"/>
      <c r="C84" s="178" t="s">
        <v>108</v>
      </c>
      <c r="D84" s="179" t="s">
        <v>57</v>
      </c>
      <c r="E84" s="179" t="s">
        <v>53</v>
      </c>
      <c r="F84" s="179" t="s">
        <v>54</v>
      </c>
      <c r="G84" s="179" t="s">
        <v>109</v>
      </c>
      <c r="H84" s="179" t="s">
        <v>110</v>
      </c>
      <c r="I84" s="179" t="s">
        <v>111</v>
      </c>
      <c r="J84" s="179" t="s">
        <v>91</v>
      </c>
      <c r="K84" s="180" t="s">
        <v>112</v>
      </c>
      <c r="L84" s="181"/>
      <c r="M84" s="91" t="s">
        <v>19</v>
      </c>
      <c r="N84" s="92" t="s">
        <v>42</v>
      </c>
      <c r="O84" s="92" t="s">
        <v>113</v>
      </c>
      <c r="P84" s="92" t="s">
        <v>114</v>
      </c>
      <c r="Q84" s="92" t="s">
        <v>115</v>
      </c>
      <c r="R84" s="92" t="s">
        <v>116</v>
      </c>
      <c r="S84" s="92" t="s">
        <v>117</v>
      </c>
      <c r="T84" s="93" t="s">
        <v>118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7"/>
      <c r="B85" s="38"/>
      <c r="C85" s="98" t="s">
        <v>119</v>
      </c>
      <c r="D85" s="39"/>
      <c r="E85" s="39"/>
      <c r="F85" s="39"/>
      <c r="G85" s="39"/>
      <c r="H85" s="39"/>
      <c r="I85" s="39"/>
      <c r="J85" s="182">
        <f>BK85</f>
        <v>0</v>
      </c>
      <c r="K85" s="39"/>
      <c r="L85" s="43"/>
      <c r="M85" s="94"/>
      <c r="N85" s="183"/>
      <c r="O85" s="95"/>
      <c r="P85" s="184">
        <f>P86+P106</f>
        <v>0</v>
      </c>
      <c r="Q85" s="95"/>
      <c r="R85" s="184">
        <f>R86+R106</f>
        <v>0.064939999999999998</v>
      </c>
      <c r="S85" s="95"/>
      <c r="T85" s="185">
        <f>T86+T106</f>
        <v>0.20100000000000001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71</v>
      </c>
      <c r="AU85" s="16" t="s">
        <v>92</v>
      </c>
      <c r="BK85" s="186">
        <f>BK86+BK106</f>
        <v>0</v>
      </c>
    </row>
    <row r="86" s="12" customFormat="1" ht="25.92" customHeight="1">
      <c r="A86" s="12"/>
      <c r="B86" s="187"/>
      <c r="C86" s="188"/>
      <c r="D86" s="189" t="s">
        <v>71</v>
      </c>
      <c r="E86" s="190" t="s">
        <v>649</v>
      </c>
      <c r="F86" s="190" t="s">
        <v>650</v>
      </c>
      <c r="G86" s="188"/>
      <c r="H86" s="188"/>
      <c r="I86" s="191"/>
      <c r="J86" s="192">
        <f>BK86</f>
        <v>0</v>
      </c>
      <c r="K86" s="188"/>
      <c r="L86" s="193"/>
      <c r="M86" s="194"/>
      <c r="N86" s="195"/>
      <c r="O86" s="195"/>
      <c r="P86" s="196">
        <f>P87+P90+P95+P102</f>
        <v>0</v>
      </c>
      <c r="Q86" s="195"/>
      <c r="R86" s="196">
        <f>R87+R90+R95+R102</f>
        <v>0.064939999999999998</v>
      </c>
      <c r="S86" s="195"/>
      <c r="T86" s="197">
        <f>T87+T90+T95+T102</f>
        <v>0.20100000000000001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80</v>
      </c>
      <c r="AT86" s="199" t="s">
        <v>71</v>
      </c>
      <c r="AU86" s="199" t="s">
        <v>72</v>
      </c>
      <c r="AY86" s="198" t="s">
        <v>122</v>
      </c>
      <c r="BK86" s="200">
        <f>BK87+BK90+BK95+BK102</f>
        <v>0</v>
      </c>
    </row>
    <row r="87" s="12" customFormat="1" ht="22.8" customHeight="1">
      <c r="A87" s="12"/>
      <c r="B87" s="187"/>
      <c r="C87" s="188"/>
      <c r="D87" s="189" t="s">
        <v>71</v>
      </c>
      <c r="E87" s="201" t="s">
        <v>157</v>
      </c>
      <c r="F87" s="201" t="s">
        <v>651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SUM(P88:P89)</f>
        <v>0</v>
      </c>
      <c r="Q87" s="195"/>
      <c r="R87" s="196">
        <f>SUM(R88:R89)</f>
        <v>0.064939999999999998</v>
      </c>
      <c r="S87" s="195"/>
      <c r="T87" s="197">
        <f>SUM(T88:T89)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80</v>
      </c>
      <c r="AT87" s="199" t="s">
        <v>71</v>
      </c>
      <c r="AU87" s="199" t="s">
        <v>80</v>
      </c>
      <c r="AY87" s="198" t="s">
        <v>122</v>
      </c>
      <c r="BK87" s="200">
        <f>SUM(BK88:BK89)</f>
        <v>0</v>
      </c>
    </row>
    <row r="88" s="2" customFormat="1" ht="16.5" customHeight="1">
      <c r="A88" s="37"/>
      <c r="B88" s="38"/>
      <c r="C88" s="203" t="s">
        <v>80</v>
      </c>
      <c r="D88" s="203" t="s">
        <v>127</v>
      </c>
      <c r="E88" s="204" t="s">
        <v>652</v>
      </c>
      <c r="F88" s="205" t="s">
        <v>653</v>
      </c>
      <c r="G88" s="206" t="s">
        <v>130</v>
      </c>
      <c r="H88" s="207">
        <v>1</v>
      </c>
      <c r="I88" s="208"/>
      <c r="J88" s="209">
        <f>ROUND(I88*H88,2)</f>
        <v>0</v>
      </c>
      <c r="K88" s="205" t="s">
        <v>131</v>
      </c>
      <c r="L88" s="43"/>
      <c r="M88" s="210" t="s">
        <v>19</v>
      </c>
      <c r="N88" s="211" t="s">
        <v>43</v>
      </c>
      <c r="O88" s="83"/>
      <c r="P88" s="212">
        <f>O88*H88</f>
        <v>0</v>
      </c>
      <c r="Q88" s="212">
        <v>0.064939999999999998</v>
      </c>
      <c r="R88" s="212">
        <f>Q88*H88</f>
        <v>0.064939999999999998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147</v>
      </c>
      <c r="AT88" s="214" t="s">
        <v>127</v>
      </c>
      <c r="AU88" s="214" t="s">
        <v>82</v>
      </c>
      <c r="AY88" s="16" t="s">
        <v>122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80</v>
      </c>
      <c r="BK88" s="215">
        <f>ROUND(I88*H88,2)</f>
        <v>0</v>
      </c>
      <c r="BL88" s="16" t="s">
        <v>147</v>
      </c>
      <c r="BM88" s="214" t="s">
        <v>654</v>
      </c>
    </row>
    <row r="89" s="2" customFormat="1">
      <c r="A89" s="37"/>
      <c r="B89" s="38"/>
      <c r="C89" s="39"/>
      <c r="D89" s="216" t="s">
        <v>135</v>
      </c>
      <c r="E89" s="39"/>
      <c r="F89" s="217" t="s">
        <v>655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135</v>
      </c>
      <c r="AU89" s="16" t="s">
        <v>82</v>
      </c>
    </row>
    <row r="90" s="12" customFormat="1" ht="22.8" customHeight="1">
      <c r="A90" s="12"/>
      <c r="B90" s="187"/>
      <c r="C90" s="188"/>
      <c r="D90" s="189" t="s">
        <v>71</v>
      </c>
      <c r="E90" s="201" t="s">
        <v>171</v>
      </c>
      <c r="F90" s="201" t="s">
        <v>656</v>
      </c>
      <c r="G90" s="188"/>
      <c r="H90" s="188"/>
      <c r="I90" s="191"/>
      <c r="J90" s="202">
        <f>BK90</f>
        <v>0</v>
      </c>
      <c r="K90" s="188"/>
      <c r="L90" s="193"/>
      <c r="M90" s="194"/>
      <c r="N90" s="195"/>
      <c r="O90" s="195"/>
      <c r="P90" s="196">
        <f>SUM(P91:P94)</f>
        <v>0</v>
      </c>
      <c r="Q90" s="195"/>
      <c r="R90" s="196">
        <f>SUM(R91:R94)</f>
        <v>0</v>
      </c>
      <c r="S90" s="195"/>
      <c r="T90" s="197">
        <f>SUM(T91:T94)</f>
        <v>0.20100000000000001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8" t="s">
        <v>80</v>
      </c>
      <c r="AT90" s="199" t="s">
        <v>71</v>
      </c>
      <c r="AU90" s="199" t="s">
        <v>80</v>
      </c>
      <c r="AY90" s="198" t="s">
        <v>122</v>
      </c>
      <c r="BK90" s="200">
        <f>SUM(BK91:BK94)</f>
        <v>0</v>
      </c>
    </row>
    <row r="91" s="2" customFormat="1" ht="24.15" customHeight="1">
      <c r="A91" s="37"/>
      <c r="B91" s="38"/>
      <c r="C91" s="203" t="s">
        <v>82</v>
      </c>
      <c r="D91" s="203" t="s">
        <v>127</v>
      </c>
      <c r="E91" s="204" t="s">
        <v>657</v>
      </c>
      <c r="F91" s="205" t="s">
        <v>658</v>
      </c>
      <c r="G91" s="206" t="s">
        <v>597</v>
      </c>
      <c r="H91" s="207">
        <v>3</v>
      </c>
      <c r="I91" s="208"/>
      <c r="J91" s="209">
        <f>ROUND(I91*H91,2)</f>
        <v>0</v>
      </c>
      <c r="K91" s="205" t="s">
        <v>131</v>
      </c>
      <c r="L91" s="43"/>
      <c r="M91" s="210" t="s">
        <v>19</v>
      </c>
      <c r="N91" s="211" t="s">
        <v>43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0.067000000000000004</v>
      </c>
      <c r="T91" s="213">
        <f>S91*H91</f>
        <v>0.20100000000000001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147</v>
      </c>
      <c r="AT91" s="214" t="s">
        <v>127</v>
      </c>
      <c r="AU91" s="214" t="s">
        <v>82</v>
      </c>
      <c r="AY91" s="16" t="s">
        <v>122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80</v>
      </c>
      <c r="BK91" s="215">
        <f>ROUND(I91*H91,2)</f>
        <v>0</v>
      </c>
      <c r="BL91" s="16" t="s">
        <v>147</v>
      </c>
      <c r="BM91" s="214" t="s">
        <v>659</v>
      </c>
    </row>
    <row r="92" s="2" customFormat="1">
      <c r="A92" s="37"/>
      <c r="B92" s="38"/>
      <c r="C92" s="39"/>
      <c r="D92" s="216" t="s">
        <v>135</v>
      </c>
      <c r="E92" s="39"/>
      <c r="F92" s="217" t="s">
        <v>660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135</v>
      </c>
      <c r="AU92" s="16" t="s">
        <v>82</v>
      </c>
    </row>
    <row r="93" s="2" customFormat="1" ht="16.5" customHeight="1">
      <c r="A93" s="37"/>
      <c r="B93" s="38"/>
      <c r="C93" s="203" t="s">
        <v>133</v>
      </c>
      <c r="D93" s="203" t="s">
        <v>127</v>
      </c>
      <c r="E93" s="204" t="s">
        <v>661</v>
      </c>
      <c r="F93" s="205" t="s">
        <v>662</v>
      </c>
      <c r="G93" s="206" t="s">
        <v>130</v>
      </c>
      <c r="H93" s="207">
        <v>1</v>
      </c>
      <c r="I93" s="208"/>
      <c r="J93" s="209">
        <f>ROUND(I93*H93,2)</f>
        <v>0</v>
      </c>
      <c r="K93" s="205" t="s">
        <v>19</v>
      </c>
      <c r="L93" s="43"/>
      <c r="M93" s="210" t="s">
        <v>19</v>
      </c>
      <c r="N93" s="211" t="s">
        <v>43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147</v>
      </c>
      <c r="AT93" s="214" t="s">
        <v>127</v>
      </c>
      <c r="AU93" s="214" t="s">
        <v>82</v>
      </c>
      <c r="AY93" s="16" t="s">
        <v>122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80</v>
      </c>
      <c r="BK93" s="215">
        <f>ROUND(I93*H93,2)</f>
        <v>0</v>
      </c>
      <c r="BL93" s="16" t="s">
        <v>147</v>
      </c>
      <c r="BM93" s="214" t="s">
        <v>663</v>
      </c>
    </row>
    <row r="94" s="2" customFormat="1" ht="16.5" customHeight="1">
      <c r="A94" s="37"/>
      <c r="B94" s="38"/>
      <c r="C94" s="203" t="s">
        <v>147</v>
      </c>
      <c r="D94" s="203" t="s">
        <v>127</v>
      </c>
      <c r="E94" s="204" t="s">
        <v>664</v>
      </c>
      <c r="F94" s="205" t="s">
        <v>665</v>
      </c>
      <c r="G94" s="206" t="s">
        <v>130</v>
      </c>
      <c r="H94" s="207">
        <v>1</v>
      </c>
      <c r="I94" s="208"/>
      <c r="J94" s="209">
        <f>ROUND(I94*H94,2)</f>
        <v>0</v>
      </c>
      <c r="K94" s="205" t="s">
        <v>19</v>
      </c>
      <c r="L94" s="43"/>
      <c r="M94" s="210" t="s">
        <v>19</v>
      </c>
      <c r="N94" s="211" t="s">
        <v>43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147</v>
      </c>
      <c r="AT94" s="214" t="s">
        <v>127</v>
      </c>
      <c r="AU94" s="214" t="s">
        <v>82</v>
      </c>
      <c r="AY94" s="16" t="s">
        <v>122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80</v>
      </c>
      <c r="BK94" s="215">
        <f>ROUND(I94*H94,2)</f>
        <v>0</v>
      </c>
      <c r="BL94" s="16" t="s">
        <v>147</v>
      </c>
      <c r="BM94" s="214" t="s">
        <v>666</v>
      </c>
    </row>
    <row r="95" s="12" customFormat="1" ht="22.8" customHeight="1">
      <c r="A95" s="12"/>
      <c r="B95" s="187"/>
      <c r="C95" s="188"/>
      <c r="D95" s="189" t="s">
        <v>71</v>
      </c>
      <c r="E95" s="201" t="s">
        <v>667</v>
      </c>
      <c r="F95" s="201" t="s">
        <v>668</v>
      </c>
      <c r="G95" s="188"/>
      <c r="H95" s="188"/>
      <c r="I95" s="191"/>
      <c r="J95" s="202">
        <f>BK95</f>
        <v>0</v>
      </c>
      <c r="K95" s="188"/>
      <c r="L95" s="193"/>
      <c r="M95" s="194"/>
      <c r="N95" s="195"/>
      <c r="O95" s="195"/>
      <c r="P95" s="196">
        <f>SUM(P96:P101)</f>
        <v>0</v>
      </c>
      <c r="Q95" s="195"/>
      <c r="R95" s="196">
        <f>SUM(R96:R101)</f>
        <v>0</v>
      </c>
      <c r="S95" s="195"/>
      <c r="T95" s="197">
        <f>SUM(T96:T101)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8" t="s">
        <v>80</v>
      </c>
      <c r="AT95" s="199" t="s">
        <v>71</v>
      </c>
      <c r="AU95" s="199" t="s">
        <v>80</v>
      </c>
      <c r="AY95" s="198" t="s">
        <v>122</v>
      </c>
      <c r="BK95" s="200">
        <f>SUM(BK96:BK101)</f>
        <v>0</v>
      </c>
    </row>
    <row r="96" s="2" customFormat="1" ht="24.15" customHeight="1">
      <c r="A96" s="37"/>
      <c r="B96" s="38"/>
      <c r="C96" s="203" t="s">
        <v>153</v>
      </c>
      <c r="D96" s="203" t="s">
        <v>127</v>
      </c>
      <c r="E96" s="204" t="s">
        <v>669</v>
      </c>
      <c r="F96" s="205" t="s">
        <v>670</v>
      </c>
      <c r="G96" s="206" t="s">
        <v>671</v>
      </c>
      <c r="H96" s="207">
        <v>0.5</v>
      </c>
      <c r="I96" s="208"/>
      <c r="J96" s="209">
        <f>ROUND(I96*H96,2)</f>
        <v>0</v>
      </c>
      <c r="K96" s="205" t="s">
        <v>131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147</v>
      </c>
      <c r="AT96" s="214" t="s">
        <v>127</v>
      </c>
      <c r="AU96" s="214" t="s">
        <v>82</v>
      </c>
      <c r="AY96" s="16" t="s">
        <v>122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147</v>
      </c>
      <c r="BM96" s="214" t="s">
        <v>672</v>
      </c>
    </row>
    <row r="97" s="2" customFormat="1">
      <c r="A97" s="37"/>
      <c r="B97" s="38"/>
      <c r="C97" s="39"/>
      <c r="D97" s="216" t="s">
        <v>135</v>
      </c>
      <c r="E97" s="39"/>
      <c r="F97" s="217" t="s">
        <v>673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135</v>
      </c>
      <c r="AU97" s="16" t="s">
        <v>82</v>
      </c>
    </row>
    <row r="98" s="2" customFormat="1" ht="21.75" customHeight="1">
      <c r="A98" s="37"/>
      <c r="B98" s="38"/>
      <c r="C98" s="203" t="s">
        <v>157</v>
      </c>
      <c r="D98" s="203" t="s">
        <v>127</v>
      </c>
      <c r="E98" s="204" t="s">
        <v>674</v>
      </c>
      <c r="F98" s="205" t="s">
        <v>675</v>
      </c>
      <c r="G98" s="206" t="s">
        <v>671</v>
      </c>
      <c r="H98" s="207">
        <v>0.5</v>
      </c>
      <c r="I98" s="208"/>
      <c r="J98" s="209">
        <f>ROUND(I98*H98,2)</f>
        <v>0</v>
      </c>
      <c r="K98" s="205" t="s">
        <v>131</v>
      </c>
      <c r="L98" s="43"/>
      <c r="M98" s="210" t="s">
        <v>19</v>
      </c>
      <c r="N98" s="211" t="s">
        <v>43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147</v>
      </c>
      <c r="AT98" s="214" t="s">
        <v>127</v>
      </c>
      <c r="AU98" s="214" t="s">
        <v>82</v>
      </c>
      <c r="AY98" s="16" t="s">
        <v>122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80</v>
      </c>
      <c r="BK98" s="215">
        <f>ROUND(I98*H98,2)</f>
        <v>0</v>
      </c>
      <c r="BL98" s="16" t="s">
        <v>147</v>
      </c>
      <c r="BM98" s="214" t="s">
        <v>676</v>
      </c>
    </row>
    <row r="99" s="2" customFormat="1">
      <c r="A99" s="37"/>
      <c r="B99" s="38"/>
      <c r="C99" s="39"/>
      <c r="D99" s="216" t="s">
        <v>135</v>
      </c>
      <c r="E99" s="39"/>
      <c r="F99" s="217" t="s">
        <v>677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135</v>
      </c>
      <c r="AU99" s="16" t="s">
        <v>82</v>
      </c>
    </row>
    <row r="100" s="2" customFormat="1" ht="24.15" customHeight="1">
      <c r="A100" s="37"/>
      <c r="B100" s="38"/>
      <c r="C100" s="203" t="s">
        <v>162</v>
      </c>
      <c r="D100" s="203" t="s">
        <v>127</v>
      </c>
      <c r="E100" s="204" t="s">
        <v>678</v>
      </c>
      <c r="F100" s="205" t="s">
        <v>679</v>
      </c>
      <c r="G100" s="206" t="s">
        <v>671</v>
      </c>
      <c r="H100" s="207">
        <v>0.5</v>
      </c>
      <c r="I100" s="208"/>
      <c r="J100" s="209">
        <f>ROUND(I100*H100,2)</f>
        <v>0</v>
      </c>
      <c r="K100" s="205" t="s">
        <v>131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147</v>
      </c>
      <c r="AT100" s="214" t="s">
        <v>127</v>
      </c>
      <c r="AU100" s="214" t="s">
        <v>82</v>
      </c>
      <c r="AY100" s="16" t="s">
        <v>122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147</v>
      </c>
      <c r="BM100" s="214" t="s">
        <v>680</v>
      </c>
    </row>
    <row r="101" s="2" customFormat="1">
      <c r="A101" s="37"/>
      <c r="B101" s="38"/>
      <c r="C101" s="39"/>
      <c r="D101" s="216" t="s">
        <v>135</v>
      </c>
      <c r="E101" s="39"/>
      <c r="F101" s="217" t="s">
        <v>681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135</v>
      </c>
      <c r="AU101" s="16" t="s">
        <v>82</v>
      </c>
    </row>
    <row r="102" s="12" customFormat="1" ht="22.8" customHeight="1">
      <c r="A102" s="12"/>
      <c r="B102" s="187"/>
      <c r="C102" s="188"/>
      <c r="D102" s="189" t="s">
        <v>71</v>
      </c>
      <c r="E102" s="201" t="s">
        <v>682</v>
      </c>
      <c r="F102" s="201" t="s">
        <v>683</v>
      </c>
      <c r="G102" s="188"/>
      <c r="H102" s="188"/>
      <c r="I102" s="191"/>
      <c r="J102" s="202">
        <f>BK102</f>
        <v>0</v>
      </c>
      <c r="K102" s="188"/>
      <c r="L102" s="193"/>
      <c r="M102" s="194"/>
      <c r="N102" s="195"/>
      <c r="O102" s="195"/>
      <c r="P102" s="196">
        <f>SUM(P103:P105)</f>
        <v>0</v>
      </c>
      <c r="Q102" s="195"/>
      <c r="R102" s="196">
        <f>SUM(R103:R105)</f>
        <v>0</v>
      </c>
      <c r="S102" s="195"/>
      <c r="T102" s="197">
        <f>SUM(T103:T105)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8" t="s">
        <v>80</v>
      </c>
      <c r="AT102" s="199" t="s">
        <v>71</v>
      </c>
      <c r="AU102" s="199" t="s">
        <v>80</v>
      </c>
      <c r="AY102" s="198" t="s">
        <v>122</v>
      </c>
      <c r="BK102" s="200">
        <f>SUM(BK103:BK105)</f>
        <v>0</v>
      </c>
    </row>
    <row r="103" s="2" customFormat="1" ht="37.8" customHeight="1">
      <c r="A103" s="37"/>
      <c r="B103" s="38"/>
      <c r="C103" s="221" t="s">
        <v>166</v>
      </c>
      <c r="D103" s="221" t="s">
        <v>137</v>
      </c>
      <c r="E103" s="222" t="s">
        <v>684</v>
      </c>
      <c r="F103" s="223" t="s">
        <v>685</v>
      </c>
      <c r="G103" s="224" t="s">
        <v>130</v>
      </c>
      <c r="H103" s="225">
        <v>1</v>
      </c>
      <c r="I103" s="226"/>
      <c r="J103" s="227">
        <f>ROUND(I103*H103,2)</f>
        <v>0</v>
      </c>
      <c r="K103" s="223" t="s">
        <v>19</v>
      </c>
      <c r="L103" s="228"/>
      <c r="M103" s="229" t="s">
        <v>19</v>
      </c>
      <c r="N103" s="230" t="s">
        <v>43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166</v>
      </c>
      <c r="AT103" s="214" t="s">
        <v>137</v>
      </c>
      <c r="AU103" s="214" t="s">
        <v>82</v>
      </c>
      <c r="AY103" s="16" t="s">
        <v>122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80</v>
      </c>
      <c r="BK103" s="215">
        <f>ROUND(I103*H103,2)</f>
        <v>0</v>
      </c>
      <c r="BL103" s="16" t="s">
        <v>147</v>
      </c>
      <c r="BM103" s="214" t="s">
        <v>686</v>
      </c>
    </row>
    <row r="104" s="2" customFormat="1">
      <c r="A104" s="37"/>
      <c r="B104" s="38"/>
      <c r="C104" s="39"/>
      <c r="D104" s="231" t="s">
        <v>151</v>
      </c>
      <c r="E104" s="39"/>
      <c r="F104" s="232" t="s">
        <v>687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151</v>
      </c>
      <c r="AU104" s="16" t="s">
        <v>82</v>
      </c>
    </row>
    <row r="105" s="2" customFormat="1" ht="16.5" customHeight="1">
      <c r="A105" s="37"/>
      <c r="B105" s="38"/>
      <c r="C105" s="203" t="s">
        <v>171</v>
      </c>
      <c r="D105" s="203" t="s">
        <v>127</v>
      </c>
      <c r="E105" s="204" t="s">
        <v>688</v>
      </c>
      <c r="F105" s="205" t="s">
        <v>689</v>
      </c>
      <c r="G105" s="206" t="s">
        <v>130</v>
      </c>
      <c r="H105" s="207">
        <v>1</v>
      </c>
      <c r="I105" s="208"/>
      <c r="J105" s="209">
        <f>ROUND(I105*H105,2)</f>
        <v>0</v>
      </c>
      <c r="K105" s="205" t="s">
        <v>19</v>
      </c>
      <c r="L105" s="43"/>
      <c r="M105" s="210" t="s">
        <v>19</v>
      </c>
      <c r="N105" s="211" t="s">
        <v>43</v>
      </c>
      <c r="O105" s="83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147</v>
      </c>
      <c r="AT105" s="214" t="s">
        <v>127</v>
      </c>
      <c r="AU105" s="214" t="s">
        <v>82</v>
      </c>
      <c r="AY105" s="16" t="s">
        <v>122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80</v>
      </c>
      <c r="BK105" s="215">
        <f>ROUND(I105*H105,2)</f>
        <v>0</v>
      </c>
      <c r="BL105" s="16" t="s">
        <v>147</v>
      </c>
      <c r="BM105" s="214" t="s">
        <v>690</v>
      </c>
    </row>
    <row r="106" s="12" customFormat="1" ht="25.92" customHeight="1">
      <c r="A106" s="12"/>
      <c r="B106" s="187"/>
      <c r="C106" s="188"/>
      <c r="D106" s="189" t="s">
        <v>71</v>
      </c>
      <c r="E106" s="190" t="s">
        <v>691</v>
      </c>
      <c r="F106" s="190" t="s">
        <v>692</v>
      </c>
      <c r="G106" s="188"/>
      <c r="H106" s="188"/>
      <c r="I106" s="191"/>
      <c r="J106" s="192">
        <f>BK106</f>
        <v>0</v>
      </c>
      <c r="K106" s="188"/>
      <c r="L106" s="193"/>
      <c r="M106" s="194"/>
      <c r="N106" s="195"/>
      <c r="O106" s="195"/>
      <c r="P106" s="196">
        <f>SUM(P107:P116)</f>
        <v>0</v>
      </c>
      <c r="Q106" s="195"/>
      <c r="R106" s="196">
        <f>SUM(R107:R116)</f>
        <v>0</v>
      </c>
      <c r="S106" s="195"/>
      <c r="T106" s="197">
        <f>SUM(T107:T116)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8" t="s">
        <v>147</v>
      </c>
      <c r="AT106" s="199" t="s">
        <v>71</v>
      </c>
      <c r="AU106" s="199" t="s">
        <v>72</v>
      </c>
      <c r="AY106" s="198" t="s">
        <v>122</v>
      </c>
      <c r="BK106" s="200">
        <f>SUM(BK107:BK116)</f>
        <v>0</v>
      </c>
    </row>
    <row r="107" s="2" customFormat="1" ht="16.5" customHeight="1">
      <c r="A107" s="37"/>
      <c r="B107" s="38"/>
      <c r="C107" s="203" t="s">
        <v>175</v>
      </c>
      <c r="D107" s="203" t="s">
        <v>127</v>
      </c>
      <c r="E107" s="204" t="s">
        <v>693</v>
      </c>
      <c r="F107" s="205" t="s">
        <v>694</v>
      </c>
      <c r="G107" s="206" t="s">
        <v>546</v>
      </c>
      <c r="H107" s="207">
        <v>24</v>
      </c>
      <c r="I107" s="208"/>
      <c r="J107" s="209">
        <f>ROUND(I107*H107,2)</f>
        <v>0</v>
      </c>
      <c r="K107" s="205" t="s">
        <v>131</v>
      </c>
      <c r="L107" s="43"/>
      <c r="M107" s="210" t="s">
        <v>19</v>
      </c>
      <c r="N107" s="211" t="s">
        <v>43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695</v>
      </c>
      <c r="AT107" s="214" t="s">
        <v>127</v>
      </c>
      <c r="AU107" s="214" t="s">
        <v>80</v>
      </c>
      <c r="AY107" s="16" t="s">
        <v>122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80</v>
      </c>
      <c r="BK107" s="215">
        <f>ROUND(I107*H107,2)</f>
        <v>0</v>
      </c>
      <c r="BL107" s="16" t="s">
        <v>695</v>
      </c>
      <c r="BM107" s="214" t="s">
        <v>696</v>
      </c>
    </row>
    <row r="108" s="2" customFormat="1">
      <c r="A108" s="37"/>
      <c r="B108" s="38"/>
      <c r="C108" s="39"/>
      <c r="D108" s="216" t="s">
        <v>135</v>
      </c>
      <c r="E108" s="39"/>
      <c r="F108" s="217" t="s">
        <v>697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135</v>
      </c>
      <c r="AU108" s="16" t="s">
        <v>80</v>
      </c>
    </row>
    <row r="109" s="2" customFormat="1" ht="16.5" customHeight="1">
      <c r="A109" s="37"/>
      <c r="B109" s="38"/>
      <c r="C109" s="203" t="s">
        <v>180</v>
      </c>
      <c r="D109" s="203" t="s">
        <v>127</v>
      </c>
      <c r="E109" s="204" t="s">
        <v>698</v>
      </c>
      <c r="F109" s="205" t="s">
        <v>699</v>
      </c>
      <c r="G109" s="206" t="s">
        <v>546</v>
      </c>
      <c r="H109" s="207">
        <v>16</v>
      </c>
      <c r="I109" s="208"/>
      <c r="J109" s="209">
        <f>ROUND(I109*H109,2)</f>
        <v>0</v>
      </c>
      <c r="K109" s="205" t="s">
        <v>131</v>
      </c>
      <c r="L109" s="43"/>
      <c r="M109" s="210" t="s">
        <v>19</v>
      </c>
      <c r="N109" s="211" t="s">
        <v>43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695</v>
      </c>
      <c r="AT109" s="214" t="s">
        <v>127</v>
      </c>
      <c r="AU109" s="214" t="s">
        <v>80</v>
      </c>
      <c r="AY109" s="16" t="s">
        <v>122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80</v>
      </c>
      <c r="BK109" s="215">
        <f>ROUND(I109*H109,2)</f>
        <v>0</v>
      </c>
      <c r="BL109" s="16" t="s">
        <v>695</v>
      </c>
      <c r="BM109" s="214" t="s">
        <v>700</v>
      </c>
    </row>
    <row r="110" s="2" customFormat="1">
      <c r="A110" s="37"/>
      <c r="B110" s="38"/>
      <c r="C110" s="39"/>
      <c r="D110" s="216" t="s">
        <v>135</v>
      </c>
      <c r="E110" s="39"/>
      <c r="F110" s="217" t="s">
        <v>701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135</v>
      </c>
      <c r="AU110" s="16" t="s">
        <v>80</v>
      </c>
    </row>
    <row r="111" s="2" customFormat="1" ht="16.5" customHeight="1">
      <c r="A111" s="37"/>
      <c r="B111" s="38"/>
      <c r="C111" s="203" t="s">
        <v>8</v>
      </c>
      <c r="D111" s="203" t="s">
        <v>127</v>
      </c>
      <c r="E111" s="204" t="s">
        <v>702</v>
      </c>
      <c r="F111" s="205" t="s">
        <v>703</v>
      </c>
      <c r="G111" s="206" t="s">
        <v>546</v>
      </c>
      <c r="H111" s="207">
        <v>16</v>
      </c>
      <c r="I111" s="208"/>
      <c r="J111" s="209">
        <f>ROUND(I111*H111,2)</f>
        <v>0</v>
      </c>
      <c r="K111" s="205" t="s">
        <v>131</v>
      </c>
      <c r="L111" s="43"/>
      <c r="M111" s="210" t="s">
        <v>19</v>
      </c>
      <c r="N111" s="211" t="s">
        <v>43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695</v>
      </c>
      <c r="AT111" s="214" t="s">
        <v>127</v>
      </c>
      <c r="AU111" s="214" t="s">
        <v>80</v>
      </c>
      <c r="AY111" s="16" t="s">
        <v>122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80</v>
      </c>
      <c r="BK111" s="215">
        <f>ROUND(I111*H111,2)</f>
        <v>0</v>
      </c>
      <c r="BL111" s="16" t="s">
        <v>695</v>
      </c>
      <c r="BM111" s="214" t="s">
        <v>704</v>
      </c>
    </row>
    <row r="112" s="2" customFormat="1">
      <c r="A112" s="37"/>
      <c r="B112" s="38"/>
      <c r="C112" s="39"/>
      <c r="D112" s="216" t="s">
        <v>135</v>
      </c>
      <c r="E112" s="39"/>
      <c r="F112" s="217" t="s">
        <v>705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135</v>
      </c>
      <c r="AU112" s="16" t="s">
        <v>80</v>
      </c>
    </row>
    <row r="113" s="2" customFormat="1" ht="16.5" customHeight="1">
      <c r="A113" s="37"/>
      <c r="B113" s="38"/>
      <c r="C113" s="203" t="s">
        <v>187</v>
      </c>
      <c r="D113" s="203" t="s">
        <v>127</v>
      </c>
      <c r="E113" s="204" t="s">
        <v>555</v>
      </c>
      <c r="F113" s="205" t="s">
        <v>556</v>
      </c>
      <c r="G113" s="206" t="s">
        <v>546</v>
      </c>
      <c r="H113" s="207">
        <v>16</v>
      </c>
      <c r="I113" s="208"/>
      <c r="J113" s="209">
        <f>ROUND(I113*H113,2)</f>
        <v>0</v>
      </c>
      <c r="K113" s="205" t="s">
        <v>131</v>
      </c>
      <c r="L113" s="43"/>
      <c r="M113" s="210" t="s">
        <v>19</v>
      </c>
      <c r="N113" s="211" t="s">
        <v>43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695</v>
      </c>
      <c r="AT113" s="214" t="s">
        <v>127</v>
      </c>
      <c r="AU113" s="214" t="s">
        <v>80</v>
      </c>
      <c r="AY113" s="16" t="s">
        <v>122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80</v>
      </c>
      <c r="BK113" s="215">
        <f>ROUND(I113*H113,2)</f>
        <v>0</v>
      </c>
      <c r="BL113" s="16" t="s">
        <v>695</v>
      </c>
      <c r="BM113" s="214" t="s">
        <v>706</v>
      </c>
    </row>
    <row r="114" s="2" customFormat="1">
      <c r="A114" s="37"/>
      <c r="B114" s="38"/>
      <c r="C114" s="39"/>
      <c r="D114" s="216" t="s">
        <v>135</v>
      </c>
      <c r="E114" s="39"/>
      <c r="F114" s="217" t="s">
        <v>558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135</v>
      </c>
      <c r="AU114" s="16" t="s">
        <v>80</v>
      </c>
    </row>
    <row r="115" s="2" customFormat="1" ht="21.75" customHeight="1">
      <c r="A115" s="37"/>
      <c r="B115" s="38"/>
      <c r="C115" s="203" t="s">
        <v>192</v>
      </c>
      <c r="D115" s="203" t="s">
        <v>127</v>
      </c>
      <c r="E115" s="204" t="s">
        <v>575</v>
      </c>
      <c r="F115" s="205" t="s">
        <v>576</v>
      </c>
      <c r="G115" s="206" t="s">
        <v>546</v>
      </c>
      <c r="H115" s="207">
        <v>16</v>
      </c>
      <c r="I115" s="208"/>
      <c r="J115" s="209">
        <f>ROUND(I115*H115,2)</f>
        <v>0</v>
      </c>
      <c r="K115" s="205" t="s">
        <v>131</v>
      </c>
      <c r="L115" s="43"/>
      <c r="M115" s="210" t="s">
        <v>19</v>
      </c>
      <c r="N115" s="211" t="s">
        <v>43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695</v>
      </c>
      <c r="AT115" s="214" t="s">
        <v>127</v>
      </c>
      <c r="AU115" s="214" t="s">
        <v>80</v>
      </c>
      <c r="AY115" s="16" t="s">
        <v>122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80</v>
      </c>
      <c r="BK115" s="215">
        <f>ROUND(I115*H115,2)</f>
        <v>0</v>
      </c>
      <c r="BL115" s="16" t="s">
        <v>695</v>
      </c>
      <c r="BM115" s="214" t="s">
        <v>707</v>
      </c>
    </row>
    <row r="116" s="2" customFormat="1">
      <c r="A116" s="37"/>
      <c r="B116" s="38"/>
      <c r="C116" s="39"/>
      <c r="D116" s="216" t="s">
        <v>135</v>
      </c>
      <c r="E116" s="39"/>
      <c r="F116" s="217" t="s">
        <v>578</v>
      </c>
      <c r="G116" s="39"/>
      <c r="H116" s="39"/>
      <c r="I116" s="218"/>
      <c r="J116" s="39"/>
      <c r="K116" s="39"/>
      <c r="L116" s="43"/>
      <c r="M116" s="234"/>
      <c r="N116" s="235"/>
      <c r="O116" s="236"/>
      <c r="P116" s="236"/>
      <c r="Q116" s="236"/>
      <c r="R116" s="236"/>
      <c r="S116" s="236"/>
      <c r="T116" s="2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135</v>
      </c>
      <c r="AU116" s="16" t="s">
        <v>80</v>
      </c>
    </row>
    <row r="117" s="2" customFormat="1" ht="6.96" customHeight="1">
      <c r="A117" s="37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43"/>
      <c r="M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</sheetData>
  <sheetProtection sheet="1" autoFilter="0" formatColumns="0" formatRows="0" objects="1" scenarios="1" spinCount="100000" saltValue="FbuqwtRxBRhgegw0OZlQ4++T7VCISWvhWK6I6xTNyHj1rOnqJVJxgMwcQvYNdvtv796SRXt9gOJGfgLLVPxz1g==" hashValue="EE1d2aM4NuZP/dWdntTNtIEwa1E2I7rB0afeeNPdXv8xDA+6F57jppyFsHRxIKae+9T5YVu9RlG6kPfwqGvdGw==" algorithmName="SHA-512" password="C908"/>
  <autoFilter ref="C84:K11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642953121"/>
    <hyperlink ref="F92" r:id="rId2" display="https://podminky.urs.cz/item/CS_URS_2024_02/968062456"/>
    <hyperlink ref="F97" r:id="rId3" display="https://podminky.urs.cz/item/CS_URS_2024_02/997013111"/>
    <hyperlink ref="F99" r:id="rId4" display="https://podminky.urs.cz/item/CS_URS_2024_02/997013511"/>
    <hyperlink ref="F101" r:id="rId5" display="https://podminky.urs.cz/item/CS_URS_2024_02/997013871"/>
    <hyperlink ref="F108" r:id="rId6" display="https://podminky.urs.cz/item/CS_URS_2024_02/HZS1301"/>
    <hyperlink ref="F110" r:id="rId7" display="https://podminky.urs.cz/item/CS_URS_2024_02/HZS1311"/>
    <hyperlink ref="F112" r:id="rId8" display="https://podminky.urs.cz/item/CS_URS_2024_02/HZS2112"/>
    <hyperlink ref="F114" r:id="rId9" display="https://podminky.urs.cz/item/CS_URS_2024_02/HZS2132"/>
    <hyperlink ref="F116" r:id="rId10" display="https://podminky.urs.cz/item/CS_URS_2024_02/HZS24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8" customWidth="1"/>
    <col min="2" max="2" width="1.667969" style="238" customWidth="1"/>
    <col min="3" max="4" width="5" style="238" customWidth="1"/>
    <col min="5" max="5" width="11.66016" style="238" customWidth="1"/>
    <col min="6" max="6" width="9.160156" style="238" customWidth="1"/>
    <col min="7" max="7" width="5" style="238" customWidth="1"/>
    <col min="8" max="8" width="77.83203" style="238" customWidth="1"/>
    <col min="9" max="10" width="20" style="238" customWidth="1"/>
    <col min="11" max="11" width="1.667969" style="238" customWidth="1"/>
  </cols>
  <sheetData>
    <row r="1" s="1" customFormat="1" ht="37.5" customHeight="1"/>
    <row r="2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13" customFormat="1" ht="45" customHeight="1">
      <c r="B3" s="242"/>
      <c r="C3" s="243" t="s">
        <v>708</v>
      </c>
      <c r="D3" s="243"/>
      <c r="E3" s="243"/>
      <c r="F3" s="243"/>
      <c r="G3" s="243"/>
      <c r="H3" s="243"/>
      <c r="I3" s="243"/>
      <c r="J3" s="243"/>
      <c r="K3" s="244"/>
    </row>
    <row r="4" s="1" customFormat="1" ht="25.5" customHeight="1">
      <c r="B4" s="245"/>
      <c r="C4" s="246" t="s">
        <v>709</v>
      </c>
      <c r="D4" s="246"/>
      <c r="E4" s="246"/>
      <c r="F4" s="246"/>
      <c r="G4" s="246"/>
      <c r="H4" s="246"/>
      <c r="I4" s="246"/>
      <c r="J4" s="246"/>
      <c r="K4" s="247"/>
    </row>
    <row r="5" s="1" customFormat="1" ht="5.25" customHeight="1">
      <c r="B5" s="245"/>
      <c r="C5" s="248"/>
      <c r="D5" s="248"/>
      <c r="E5" s="248"/>
      <c r="F5" s="248"/>
      <c r="G5" s="248"/>
      <c r="H5" s="248"/>
      <c r="I5" s="248"/>
      <c r="J5" s="248"/>
      <c r="K5" s="247"/>
    </row>
    <row r="6" s="1" customFormat="1" ht="15" customHeight="1">
      <c r="B6" s="245"/>
      <c r="C6" s="249" t="s">
        <v>710</v>
      </c>
      <c r="D6" s="249"/>
      <c r="E6" s="249"/>
      <c r="F6" s="249"/>
      <c r="G6" s="249"/>
      <c r="H6" s="249"/>
      <c r="I6" s="249"/>
      <c r="J6" s="249"/>
      <c r="K6" s="247"/>
    </row>
    <row r="7" s="1" customFormat="1" ht="15" customHeight="1">
      <c r="B7" s="250"/>
      <c r="C7" s="249" t="s">
        <v>711</v>
      </c>
      <c r="D7" s="249"/>
      <c r="E7" s="249"/>
      <c r="F7" s="249"/>
      <c r="G7" s="249"/>
      <c r="H7" s="249"/>
      <c r="I7" s="249"/>
      <c r="J7" s="249"/>
      <c r="K7" s="247"/>
    </row>
    <row r="8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="1" customFormat="1" ht="15" customHeight="1">
      <c r="B9" s="250"/>
      <c r="C9" s="249" t="s">
        <v>712</v>
      </c>
      <c r="D9" s="249"/>
      <c r="E9" s="249"/>
      <c r="F9" s="249"/>
      <c r="G9" s="249"/>
      <c r="H9" s="249"/>
      <c r="I9" s="249"/>
      <c r="J9" s="249"/>
      <c r="K9" s="247"/>
    </row>
    <row r="10" s="1" customFormat="1" ht="15" customHeight="1">
      <c r="B10" s="250"/>
      <c r="C10" s="249"/>
      <c r="D10" s="249" t="s">
        <v>713</v>
      </c>
      <c r="E10" s="249"/>
      <c r="F10" s="249"/>
      <c r="G10" s="249"/>
      <c r="H10" s="249"/>
      <c r="I10" s="249"/>
      <c r="J10" s="249"/>
      <c r="K10" s="247"/>
    </row>
    <row r="11" s="1" customFormat="1" ht="15" customHeight="1">
      <c r="B11" s="250"/>
      <c r="C11" s="251"/>
      <c r="D11" s="249" t="s">
        <v>714</v>
      </c>
      <c r="E11" s="249"/>
      <c r="F11" s="249"/>
      <c r="G11" s="249"/>
      <c r="H11" s="249"/>
      <c r="I11" s="249"/>
      <c r="J11" s="249"/>
      <c r="K11" s="247"/>
    </row>
    <row r="12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="1" customFormat="1" ht="15" customHeight="1">
      <c r="B13" s="250"/>
      <c r="C13" s="251"/>
      <c r="D13" s="252" t="s">
        <v>715</v>
      </c>
      <c r="E13" s="249"/>
      <c r="F13" s="249"/>
      <c r="G13" s="249"/>
      <c r="H13" s="249"/>
      <c r="I13" s="249"/>
      <c r="J13" s="249"/>
      <c r="K13" s="247"/>
    </row>
    <row r="14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="1" customFormat="1" ht="15" customHeight="1">
      <c r="B15" s="250"/>
      <c r="C15" s="251"/>
      <c r="D15" s="249" t="s">
        <v>716</v>
      </c>
      <c r="E15" s="249"/>
      <c r="F15" s="249"/>
      <c r="G15" s="249"/>
      <c r="H15" s="249"/>
      <c r="I15" s="249"/>
      <c r="J15" s="249"/>
      <c r="K15" s="247"/>
    </row>
    <row r="16" s="1" customFormat="1" ht="15" customHeight="1">
      <c r="B16" s="250"/>
      <c r="C16" s="251"/>
      <c r="D16" s="249" t="s">
        <v>717</v>
      </c>
      <c r="E16" s="249"/>
      <c r="F16" s="249"/>
      <c r="G16" s="249"/>
      <c r="H16" s="249"/>
      <c r="I16" s="249"/>
      <c r="J16" s="249"/>
      <c r="K16" s="247"/>
    </row>
    <row r="17" s="1" customFormat="1" ht="15" customHeight="1">
      <c r="B17" s="250"/>
      <c r="C17" s="251"/>
      <c r="D17" s="249" t="s">
        <v>718</v>
      </c>
      <c r="E17" s="249"/>
      <c r="F17" s="249"/>
      <c r="G17" s="249"/>
      <c r="H17" s="249"/>
      <c r="I17" s="249"/>
      <c r="J17" s="249"/>
      <c r="K17" s="247"/>
    </row>
    <row r="18" s="1" customFormat="1" ht="15" customHeight="1">
      <c r="B18" s="250"/>
      <c r="C18" s="251"/>
      <c r="D18" s="251"/>
      <c r="E18" s="253" t="s">
        <v>79</v>
      </c>
      <c r="F18" s="249" t="s">
        <v>719</v>
      </c>
      <c r="G18" s="249"/>
      <c r="H18" s="249"/>
      <c r="I18" s="249"/>
      <c r="J18" s="249"/>
      <c r="K18" s="247"/>
    </row>
    <row r="19" s="1" customFormat="1" ht="15" customHeight="1">
      <c r="B19" s="250"/>
      <c r="C19" s="251"/>
      <c r="D19" s="251"/>
      <c r="E19" s="253" t="s">
        <v>720</v>
      </c>
      <c r="F19" s="249" t="s">
        <v>721</v>
      </c>
      <c r="G19" s="249"/>
      <c r="H19" s="249"/>
      <c r="I19" s="249"/>
      <c r="J19" s="249"/>
      <c r="K19" s="247"/>
    </row>
    <row r="20" s="1" customFormat="1" ht="15" customHeight="1">
      <c r="B20" s="250"/>
      <c r="C20" s="251"/>
      <c r="D20" s="251"/>
      <c r="E20" s="253" t="s">
        <v>722</v>
      </c>
      <c r="F20" s="249" t="s">
        <v>723</v>
      </c>
      <c r="G20" s="249"/>
      <c r="H20" s="249"/>
      <c r="I20" s="249"/>
      <c r="J20" s="249"/>
      <c r="K20" s="247"/>
    </row>
    <row r="21" s="1" customFormat="1" ht="15" customHeight="1">
      <c r="B21" s="250"/>
      <c r="C21" s="251"/>
      <c r="D21" s="251"/>
      <c r="E21" s="253" t="s">
        <v>724</v>
      </c>
      <c r="F21" s="249" t="s">
        <v>725</v>
      </c>
      <c r="G21" s="249"/>
      <c r="H21" s="249"/>
      <c r="I21" s="249"/>
      <c r="J21" s="249"/>
      <c r="K21" s="247"/>
    </row>
    <row r="22" s="1" customFormat="1" ht="15" customHeight="1">
      <c r="B22" s="250"/>
      <c r="C22" s="251"/>
      <c r="D22" s="251"/>
      <c r="E22" s="253" t="s">
        <v>726</v>
      </c>
      <c r="F22" s="249" t="s">
        <v>727</v>
      </c>
      <c r="G22" s="249"/>
      <c r="H22" s="249"/>
      <c r="I22" s="249"/>
      <c r="J22" s="249"/>
      <c r="K22" s="247"/>
    </row>
    <row r="23" s="1" customFormat="1" ht="15" customHeight="1">
      <c r="B23" s="250"/>
      <c r="C23" s="251"/>
      <c r="D23" s="251"/>
      <c r="E23" s="253" t="s">
        <v>728</v>
      </c>
      <c r="F23" s="249" t="s">
        <v>729</v>
      </c>
      <c r="G23" s="249"/>
      <c r="H23" s="249"/>
      <c r="I23" s="249"/>
      <c r="J23" s="249"/>
      <c r="K23" s="247"/>
    </row>
    <row r="24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="1" customFormat="1" ht="15" customHeight="1">
      <c r="B25" s="250"/>
      <c r="C25" s="249" t="s">
        <v>730</v>
      </c>
      <c r="D25" s="249"/>
      <c r="E25" s="249"/>
      <c r="F25" s="249"/>
      <c r="G25" s="249"/>
      <c r="H25" s="249"/>
      <c r="I25" s="249"/>
      <c r="J25" s="249"/>
      <c r="K25" s="247"/>
    </row>
    <row r="26" s="1" customFormat="1" ht="15" customHeight="1">
      <c r="B26" s="250"/>
      <c r="C26" s="249" t="s">
        <v>731</v>
      </c>
      <c r="D26" s="249"/>
      <c r="E26" s="249"/>
      <c r="F26" s="249"/>
      <c r="G26" s="249"/>
      <c r="H26" s="249"/>
      <c r="I26" s="249"/>
      <c r="J26" s="249"/>
      <c r="K26" s="247"/>
    </row>
    <row r="27" s="1" customFormat="1" ht="15" customHeight="1">
      <c r="B27" s="250"/>
      <c r="C27" s="249"/>
      <c r="D27" s="249" t="s">
        <v>732</v>
      </c>
      <c r="E27" s="249"/>
      <c r="F27" s="249"/>
      <c r="G27" s="249"/>
      <c r="H27" s="249"/>
      <c r="I27" s="249"/>
      <c r="J27" s="249"/>
      <c r="K27" s="247"/>
    </row>
    <row r="28" s="1" customFormat="1" ht="15" customHeight="1">
      <c r="B28" s="250"/>
      <c r="C28" s="251"/>
      <c r="D28" s="249" t="s">
        <v>733</v>
      </c>
      <c r="E28" s="249"/>
      <c r="F28" s="249"/>
      <c r="G28" s="249"/>
      <c r="H28" s="249"/>
      <c r="I28" s="249"/>
      <c r="J28" s="249"/>
      <c r="K28" s="247"/>
    </row>
    <row r="29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="1" customFormat="1" ht="15" customHeight="1">
      <c r="B30" s="250"/>
      <c r="C30" s="251"/>
      <c r="D30" s="249" t="s">
        <v>734</v>
      </c>
      <c r="E30" s="249"/>
      <c r="F30" s="249"/>
      <c r="G30" s="249"/>
      <c r="H30" s="249"/>
      <c r="I30" s="249"/>
      <c r="J30" s="249"/>
      <c r="K30" s="247"/>
    </row>
    <row r="31" s="1" customFormat="1" ht="15" customHeight="1">
      <c r="B31" s="250"/>
      <c r="C31" s="251"/>
      <c r="D31" s="249" t="s">
        <v>735</v>
      </c>
      <c r="E31" s="249"/>
      <c r="F31" s="249"/>
      <c r="G31" s="249"/>
      <c r="H31" s="249"/>
      <c r="I31" s="249"/>
      <c r="J31" s="249"/>
      <c r="K31" s="247"/>
    </row>
    <row r="32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="1" customFormat="1" ht="15" customHeight="1">
      <c r="B33" s="250"/>
      <c r="C33" s="251"/>
      <c r="D33" s="249" t="s">
        <v>736</v>
      </c>
      <c r="E33" s="249"/>
      <c r="F33" s="249"/>
      <c r="G33" s="249"/>
      <c r="H33" s="249"/>
      <c r="I33" s="249"/>
      <c r="J33" s="249"/>
      <c r="K33" s="247"/>
    </row>
    <row r="34" s="1" customFormat="1" ht="15" customHeight="1">
      <c r="B34" s="250"/>
      <c r="C34" s="251"/>
      <c r="D34" s="249" t="s">
        <v>737</v>
      </c>
      <c r="E34" s="249"/>
      <c r="F34" s="249"/>
      <c r="G34" s="249"/>
      <c r="H34" s="249"/>
      <c r="I34" s="249"/>
      <c r="J34" s="249"/>
      <c r="K34" s="247"/>
    </row>
    <row r="35" s="1" customFormat="1" ht="15" customHeight="1">
      <c r="B35" s="250"/>
      <c r="C35" s="251"/>
      <c r="D35" s="249" t="s">
        <v>738</v>
      </c>
      <c r="E35" s="249"/>
      <c r="F35" s="249"/>
      <c r="G35" s="249"/>
      <c r="H35" s="249"/>
      <c r="I35" s="249"/>
      <c r="J35" s="249"/>
      <c r="K35" s="247"/>
    </row>
    <row r="36" s="1" customFormat="1" ht="15" customHeight="1">
      <c r="B36" s="250"/>
      <c r="C36" s="251"/>
      <c r="D36" s="249"/>
      <c r="E36" s="252" t="s">
        <v>108</v>
      </c>
      <c r="F36" s="249"/>
      <c r="G36" s="249" t="s">
        <v>739</v>
      </c>
      <c r="H36" s="249"/>
      <c r="I36" s="249"/>
      <c r="J36" s="249"/>
      <c r="K36" s="247"/>
    </row>
    <row r="37" s="1" customFormat="1" ht="30.75" customHeight="1">
      <c r="B37" s="250"/>
      <c r="C37" s="251"/>
      <c r="D37" s="249"/>
      <c r="E37" s="252" t="s">
        <v>740</v>
      </c>
      <c r="F37" s="249"/>
      <c r="G37" s="249" t="s">
        <v>741</v>
      </c>
      <c r="H37" s="249"/>
      <c r="I37" s="249"/>
      <c r="J37" s="249"/>
      <c r="K37" s="247"/>
    </row>
    <row r="38" s="1" customFormat="1" ht="15" customHeight="1">
      <c r="B38" s="250"/>
      <c r="C38" s="251"/>
      <c r="D38" s="249"/>
      <c r="E38" s="252" t="s">
        <v>53</v>
      </c>
      <c r="F38" s="249"/>
      <c r="G38" s="249" t="s">
        <v>742</v>
      </c>
      <c r="H38" s="249"/>
      <c r="I38" s="249"/>
      <c r="J38" s="249"/>
      <c r="K38" s="247"/>
    </row>
    <row r="39" s="1" customFormat="1" ht="15" customHeight="1">
      <c r="B39" s="250"/>
      <c r="C39" s="251"/>
      <c r="D39" s="249"/>
      <c r="E39" s="252" t="s">
        <v>54</v>
      </c>
      <c r="F39" s="249"/>
      <c r="G39" s="249" t="s">
        <v>743</v>
      </c>
      <c r="H39" s="249"/>
      <c r="I39" s="249"/>
      <c r="J39" s="249"/>
      <c r="K39" s="247"/>
    </row>
    <row r="40" s="1" customFormat="1" ht="15" customHeight="1">
      <c r="B40" s="250"/>
      <c r="C40" s="251"/>
      <c r="D40" s="249"/>
      <c r="E40" s="252" t="s">
        <v>109</v>
      </c>
      <c r="F40" s="249"/>
      <c r="G40" s="249" t="s">
        <v>744</v>
      </c>
      <c r="H40" s="249"/>
      <c r="I40" s="249"/>
      <c r="J40" s="249"/>
      <c r="K40" s="247"/>
    </row>
    <row r="41" s="1" customFormat="1" ht="15" customHeight="1">
      <c r="B41" s="250"/>
      <c r="C41" s="251"/>
      <c r="D41" s="249"/>
      <c r="E41" s="252" t="s">
        <v>110</v>
      </c>
      <c r="F41" s="249"/>
      <c r="G41" s="249" t="s">
        <v>745</v>
      </c>
      <c r="H41" s="249"/>
      <c r="I41" s="249"/>
      <c r="J41" s="249"/>
      <c r="K41" s="247"/>
    </row>
    <row r="42" s="1" customFormat="1" ht="15" customHeight="1">
      <c r="B42" s="250"/>
      <c r="C42" s="251"/>
      <c r="D42" s="249"/>
      <c r="E42" s="252" t="s">
        <v>746</v>
      </c>
      <c r="F42" s="249"/>
      <c r="G42" s="249" t="s">
        <v>747</v>
      </c>
      <c r="H42" s="249"/>
      <c r="I42" s="249"/>
      <c r="J42" s="249"/>
      <c r="K42" s="247"/>
    </row>
    <row r="43" s="1" customFormat="1" ht="15" customHeight="1">
      <c r="B43" s="250"/>
      <c r="C43" s="251"/>
      <c r="D43" s="249"/>
      <c r="E43" s="252"/>
      <c r="F43" s="249"/>
      <c r="G43" s="249" t="s">
        <v>748</v>
      </c>
      <c r="H43" s="249"/>
      <c r="I43" s="249"/>
      <c r="J43" s="249"/>
      <c r="K43" s="247"/>
    </row>
    <row r="44" s="1" customFormat="1" ht="15" customHeight="1">
      <c r="B44" s="250"/>
      <c r="C44" s="251"/>
      <c r="D44" s="249"/>
      <c r="E44" s="252" t="s">
        <v>749</v>
      </c>
      <c r="F44" s="249"/>
      <c r="G44" s="249" t="s">
        <v>750</v>
      </c>
      <c r="H44" s="249"/>
      <c r="I44" s="249"/>
      <c r="J44" s="249"/>
      <c r="K44" s="247"/>
    </row>
    <row r="45" s="1" customFormat="1" ht="15" customHeight="1">
      <c r="B45" s="250"/>
      <c r="C45" s="251"/>
      <c r="D45" s="249"/>
      <c r="E45" s="252" t="s">
        <v>112</v>
      </c>
      <c r="F45" s="249"/>
      <c r="G45" s="249" t="s">
        <v>751</v>
      </c>
      <c r="H45" s="249"/>
      <c r="I45" s="249"/>
      <c r="J45" s="249"/>
      <c r="K45" s="247"/>
    </row>
    <row r="46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="1" customFormat="1" ht="15" customHeight="1">
      <c r="B47" s="250"/>
      <c r="C47" s="251"/>
      <c r="D47" s="249" t="s">
        <v>752</v>
      </c>
      <c r="E47" s="249"/>
      <c r="F47" s="249"/>
      <c r="G47" s="249"/>
      <c r="H47" s="249"/>
      <c r="I47" s="249"/>
      <c r="J47" s="249"/>
      <c r="K47" s="247"/>
    </row>
    <row r="48" s="1" customFormat="1" ht="15" customHeight="1">
      <c r="B48" s="250"/>
      <c r="C48" s="251"/>
      <c r="D48" s="251"/>
      <c r="E48" s="249" t="s">
        <v>753</v>
      </c>
      <c r="F48" s="249"/>
      <c r="G48" s="249"/>
      <c r="H48" s="249"/>
      <c r="I48" s="249"/>
      <c r="J48" s="249"/>
      <c r="K48" s="247"/>
    </row>
    <row r="49" s="1" customFormat="1" ht="15" customHeight="1">
      <c r="B49" s="250"/>
      <c r="C49" s="251"/>
      <c r="D49" s="251"/>
      <c r="E49" s="249" t="s">
        <v>754</v>
      </c>
      <c r="F49" s="249"/>
      <c r="G49" s="249"/>
      <c r="H49" s="249"/>
      <c r="I49" s="249"/>
      <c r="J49" s="249"/>
      <c r="K49" s="247"/>
    </row>
    <row r="50" s="1" customFormat="1" ht="15" customHeight="1">
      <c r="B50" s="250"/>
      <c r="C50" s="251"/>
      <c r="D50" s="251"/>
      <c r="E50" s="249" t="s">
        <v>755</v>
      </c>
      <c r="F50" s="249"/>
      <c r="G50" s="249"/>
      <c r="H50" s="249"/>
      <c r="I50" s="249"/>
      <c r="J50" s="249"/>
      <c r="K50" s="247"/>
    </row>
    <row r="51" s="1" customFormat="1" ht="15" customHeight="1">
      <c r="B51" s="250"/>
      <c r="C51" s="251"/>
      <c r="D51" s="249" t="s">
        <v>756</v>
      </c>
      <c r="E51" s="249"/>
      <c r="F51" s="249"/>
      <c r="G51" s="249"/>
      <c r="H51" s="249"/>
      <c r="I51" s="249"/>
      <c r="J51" s="249"/>
      <c r="K51" s="247"/>
    </row>
    <row r="52" s="1" customFormat="1" ht="25.5" customHeight="1">
      <c r="B52" s="245"/>
      <c r="C52" s="246" t="s">
        <v>757</v>
      </c>
      <c r="D52" s="246"/>
      <c r="E52" s="246"/>
      <c r="F52" s="246"/>
      <c r="G52" s="246"/>
      <c r="H52" s="246"/>
      <c r="I52" s="246"/>
      <c r="J52" s="246"/>
      <c r="K52" s="247"/>
    </row>
    <row r="53" s="1" customFormat="1" ht="5.25" customHeight="1">
      <c r="B53" s="245"/>
      <c r="C53" s="248"/>
      <c r="D53" s="248"/>
      <c r="E53" s="248"/>
      <c r="F53" s="248"/>
      <c r="G53" s="248"/>
      <c r="H53" s="248"/>
      <c r="I53" s="248"/>
      <c r="J53" s="248"/>
      <c r="K53" s="247"/>
    </row>
    <row r="54" s="1" customFormat="1" ht="15" customHeight="1">
      <c r="B54" s="245"/>
      <c r="C54" s="249" t="s">
        <v>758</v>
      </c>
      <c r="D54" s="249"/>
      <c r="E54" s="249"/>
      <c r="F54" s="249"/>
      <c r="G54" s="249"/>
      <c r="H54" s="249"/>
      <c r="I54" s="249"/>
      <c r="J54" s="249"/>
      <c r="K54" s="247"/>
    </row>
    <row r="55" s="1" customFormat="1" ht="15" customHeight="1">
      <c r="B55" s="245"/>
      <c r="C55" s="249" t="s">
        <v>759</v>
      </c>
      <c r="D55" s="249"/>
      <c r="E55" s="249"/>
      <c r="F55" s="249"/>
      <c r="G55" s="249"/>
      <c r="H55" s="249"/>
      <c r="I55" s="249"/>
      <c r="J55" s="249"/>
      <c r="K55" s="247"/>
    </row>
    <row r="56" s="1" customFormat="1" ht="12.75" customHeight="1">
      <c r="B56" s="245"/>
      <c r="C56" s="249"/>
      <c r="D56" s="249"/>
      <c r="E56" s="249"/>
      <c r="F56" s="249"/>
      <c r="G56" s="249"/>
      <c r="H56" s="249"/>
      <c r="I56" s="249"/>
      <c r="J56" s="249"/>
      <c r="K56" s="247"/>
    </row>
    <row r="57" s="1" customFormat="1" ht="15" customHeight="1">
      <c r="B57" s="245"/>
      <c r="C57" s="249" t="s">
        <v>760</v>
      </c>
      <c r="D57" s="249"/>
      <c r="E57" s="249"/>
      <c r="F57" s="249"/>
      <c r="G57" s="249"/>
      <c r="H57" s="249"/>
      <c r="I57" s="249"/>
      <c r="J57" s="249"/>
      <c r="K57" s="247"/>
    </row>
    <row r="58" s="1" customFormat="1" ht="15" customHeight="1">
      <c r="B58" s="245"/>
      <c r="C58" s="251"/>
      <c r="D58" s="249" t="s">
        <v>761</v>
      </c>
      <c r="E58" s="249"/>
      <c r="F58" s="249"/>
      <c r="G58" s="249"/>
      <c r="H58" s="249"/>
      <c r="I58" s="249"/>
      <c r="J58" s="249"/>
      <c r="K58" s="247"/>
    </row>
    <row r="59" s="1" customFormat="1" ht="15" customHeight="1">
      <c r="B59" s="245"/>
      <c r="C59" s="251"/>
      <c r="D59" s="249" t="s">
        <v>762</v>
      </c>
      <c r="E59" s="249"/>
      <c r="F59" s="249"/>
      <c r="G59" s="249"/>
      <c r="H59" s="249"/>
      <c r="I59" s="249"/>
      <c r="J59" s="249"/>
      <c r="K59" s="247"/>
    </row>
    <row r="60" s="1" customFormat="1" ht="15" customHeight="1">
      <c r="B60" s="245"/>
      <c r="C60" s="251"/>
      <c r="D60" s="249" t="s">
        <v>763</v>
      </c>
      <c r="E60" s="249"/>
      <c r="F60" s="249"/>
      <c r="G60" s="249"/>
      <c r="H60" s="249"/>
      <c r="I60" s="249"/>
      <c r="J60" s="249"/>
      <c r="K60" s="247"/>
    </row>
    <row r="61" s="1" customFormat="1" ht="15" customHeight="1">
      <c r="B61" s="245"/>
      <c r="C61" s="251"/>
      <c r="D61" s="249" t="s">
        <v>764</v>
      </c>
      <c r="E61" s="249"/>
      <c r="F61" s="249"/>
      <c r="G61" s="249"/>
      <c r="H61" s="249"/>
      <c r="I61" s="249"/>
      <c r="J61" s="249"/>
      <c r="K61" s="247"/>
    </row>
    <row r="62" s="1" customFormat="1" ht="15" customHeight="1">
      <c r="B62" s="245"/>
      <c r="C62" s="251"/>
      <c r="D62" s="254" t="s">
        <v>765</v>
      </c>
      <c r="E62" s="254"/>
      <c r="F62" s="254"/>
      <c r="G62" s="254"/>
      <c r="H62" s="254"/>
      <c r="I62" s="254"/>
      <c r="J62" s="254"/>
      <c r="K62" s="247"/>
    </row>
    <row r="63" s="1" customFormat="1" ht="15" customHeight="1">
      <c r="B63" s="245"/>
      <c r="C63" s="251"/>
      <c r="D63" s="249" t="s">
        <v>766</v>
      </c>
      <c r="E63" s="249"/>
      <c r="F63" s="249"/>
      <c r="G63" s="249"/>
      <c r="H63" s="249"/>
      <c r="I63" s="249"/>
      <c r="J63" s="249"/>
      <c r="K63" s="247"/>
    </row>
    <row r="64" s="1" customFormat="1" ht="12.75" customHeight="1">
      <c r="B64" s="245"/>
      <c r="C64" s="251"/>
      <c r="D64" s="251"/>
      <c r="E64" s="255"/>
      <c r="F64" s="251"/>
      <c r="G64" s="251"/>
      <c r="H64" s="251"/>
      <c r="I64" s="251"/>
      <c r="J64" s="251"/>
      <c r="K64" s="247"/>
    </row>
    <row r="65" s="1" customFormat="1" ht="15" customHeight="1">
      <c r="B65" s="245"/>
      <c r="C65" s="251"/>
      <c r="D65" s="249" t="s">
        <v>767</v>
      </c>
      <c r="E65" s="249"/>
      <c r="F65" s="249"/>
      <c r="G65" s="249"/>
      <c r="H65" s="249"/>
      <c r="I65" s="249"/>
      <c r="J65" s="249"/>
      <c r="K65" s="247"/>
    </row>
    <row r="66" s="1" customFormat="1" ht="15" customHeight="1">
      <c r="B66" s="245"/>
      <c r="C66" s="251"/>
      <c r="D66" s="254" t="s">
        <v>768</v>
      </c>
      <c r="E66" s="254"/>
      <c r="F66" s="254"/>
      <c r="G66" s="254"/>
      <c r="H66" s="254"/>
      <c r="I66" s="254"/>
      <c r="J66" s="254"/>
      <c r="K66" s="247"/>
    </row>
    <row r="67" s="1" customFormat="1" ht="15" customHeight="1">
      <c r="B67" s="245"/>
      <c r="C67" s="251"/>
      <c r="D67" s="249" t="s">
        <v>769</v>
      </c>
      <c r="E67" s="249"/>
      <c r="F67" s="249"/>
      <c r="G67" s="249"/>
      <c r="H67" s="249"/>
      <c r="I67" s="249"/>
      <c r="J67" s="249"/>
      <c r="K67" s="247"/>
    </row>
    <row r="68" s="1" customFormat="1" ht="15" customHeight="1">
      <c r="B68" s="245"/>
      <c r="C68" s="251"/>
      <c r="D68" s="249" t="s">
        <v>770</v>
      </c>
      <c r="E68" s="249"/>
      <c r="F68" s="249"/>
      <c r="G68" s="249"/>
      <c r="H68" s="249"/>
      <c r="I68" s="249"/>
      <c r="J68" s="249"/>
      <c r="K68" s="247"/>
    </row>
    <row r="69" s="1" customFormat="1" ht="15" customHeight="1">
      <c r="B69" s="245"/>
      <c r="C69" s="251"/>
      <c r="D69" s="249" t="s">
        <v>771</v>
      </c>
      <c r="E69" s="249"/>
      <c r="F69" s="249"/>
      <c r="G69" s="249"/>
      <c r="H69" s="249"/>
      <c r="I69" s="249"/>
      <c r="J69" s="249"/>
      <c r="K69" s="247"/>
    </row>
    <row r="70" s="1" customFormat="1" ht="15" customHeight="1">
      <c r="B70" s="245"/>
      <c r="C70" s="251"/>
      <c r="D70" s="249" t="s">
        <v>772</v>
      </c>
      <c r="E70" s="249"/>
      <c r="F70" s="249"/>
      <c r="G70" s="249"/>
      <c r="H70" s="249"/>
      <c r="I70" s="249"/>
      <c r="J70" s="249"/>
      <c r="K70" s="247"/>
    </row>
    <row r="7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="1" customFormat="1" ht="45" customHeight="1">
      <c r="B75" s="264"/>
      <c r="C75" s="265" t="s">
        <v>773</v>
      </c>
      <c r="D75" s="265"/>
      <c r="E75" s="265"/>
      <c r="F75" s="265"/>
      <c r="G75" s="265"/>
      <c r="H75" s="265"/>
      <c r="I75" s="265"/>
      <c r="J75" s="265"/>
      <c r="K75" s="266"/>
    </row>
    <row r="76" s="1" customFormat="1" ht="17.25" customHeight="1">
      <c r="B76" s="264"/>
      <c r="C76" s="267" t="s">
        <v>774</v>
      </c>
      <c r="D76" s="267"/>
      <c r="E76" s="267"/>
      <c r="F76" s="267" t="s">
        <v>775</v>
      </c>
      <c r="G76" s="268"/>
      <c r="H76" s="267" t="s">
        <v>54</v>
      </c>
      <c r="I76" s="267" t="s">
        <v>57</v>
      </c>
      <c r="J76" s="267" t="s">
        <v>776</v>
      </c>
      <c r="K76" s="266"/>
    </row>
    <row r="77" s="1" customFormat="1" ht="17.25" customHeight="1">
      <c r="B77" s="264"/>
      <c r="C77" s="269" t="s">
        <v>777</v>
      </c>
      <c r="D77" s="269"/>
      <c r="E77" s="269"/>
      <c r="F77" s="270" t="s">
        <v>778</v>
      </c>
      <c r="G77" s="271"/>
      <c r="H77" s="269"/>
      <c r="I77" s="269"/>
      <c r="J77" s="269" t="s">
        <v>779</v>
      </c>
      <c r="K77" s="266"/>
    </row>
    <row r="78" s="1" customFormat="1" ht="5.25" customHeight="1">
      <c r="B78" s="264"/>
      <c r="C78" s="272"/>
      <c r="D78" s="272"/>
      <c r="E78" s="272"/>
      <c r="F78" s="272"/>
      <c r="G78" s="273"/>
      <c r="H78" s="272"/>
      <c r="I78" s="272"/>
      <c r="J78" s="272"/>
      <c r="K78" s="266"/>
    </row>
    <row r="79" s="1" customFormat="1" ht="15" customHeight="1">
      <c r="B79" s="264"/>
      <c r="C79" s="252" t="s">
        <v>53</v>
      </c>
      <c r="D79" s="274"/>
      <c r="E79" s="274"/>
      <c r="F79" s="275" t="s">
        <v>780</v>
      </c>
      <c r="G79" s="276"/>
      <c r="H79" s="252" t="s">
        <v>781</v>
      </c>
      <c r="I79" s="252" t="s">
        <v>782</v>
      </c>
      <c r="J79" s="252">
        <v>20</v>
      </c>
      <c r="K79" s="266"/>
    </row>
    <row r="80" s="1" customFormat="1" ht="15" customHeight="1">
      <c r="B80" s="264"/>
      <c r="C80" s="252" t="s">
        <v>783</v>
      </c>
      <c r="D80" s="252"/>
      <c r="E80" s="252"/>
      <c r="F80" s="275" t="s">
        <v>780</v>
      </c>
      <c r="G80" s="276"/>
      <c r="H80" s="252" t="s">
        <v>784</v>
      </c>
      <c r="I80" s="252" t="s">
        <v>782</v>
      </c>
      <c r="J80" s="252">
        <v>120</v>
      </c>
      <c r="K80" s="266"/>
    </row>
    <row r="81" s="1" customFormat="1" ht="15" customHeight="1">
      <c r="B81" s="277"/>
      <c r="C81" s="252" t="s">
        <v>785</v>
      </c>
      <c r="D81" s="252"/>
      <c r="E81" s="252"/>
      <c r="F81" s="275" t="s">
        <v>786</v>
      </c>
      <c r="G81" s="276"/>
      <c r="H81" s="252" t="s">
        <v>787</v>
      </c>
      <c r="I81" s="252" t="s">
        <v>782</v>
      </c>
      <c r="J81" s="252">
        <v>50</v>
      </c>
      <c r="K81" s="266"/>
    </row>
    <row r="82" s="1" customFormat="1" ht="15" customHeight="1">
      <c r="B82" s="277"/>
      <c r="C82" s="252" t="s">
        <v>788</v>
      </c>
      <c r="D82" s="252"/>
      <c r="E82" s="252"/>
      <c r="F82" s="275" t="s">
        <v>780</v>
      </c>
      <c r="G82" s="276"/>
      <c r="H82" s="252" t="s">
        <v>789</v>
      </c>
      <c r="I82" s="252" t="s">
        <v>790</v>
      </c>
      <c r="J82" s="252"/>
      <c r="K82" s="266"/>
    </row>
    <row r="83" s="1" customFormat="1" ht="15" customHeight="1">
      <c r="B83" s="277"/>
      <c r="C83" s="278" t="s">
        <v>791</v>
      </c>
      <c r="D83" s="278"/>
      <c r="E83" s="278"/>
      <c r="F83" s="279" t="s">
        <v>786</v>
      </c>
      <c r="G83" s="278"/>
      <c r="H83" s="278" t="s">
        <v>792</v>
      </c>
      <c r="I83" s="278" t="s">
        <v>782</v>
      </c>
      <c r="J83" s="278">
        <v>15</v>
      </c>
      <c r="K83" s="266"/>
    </row>
    <row r="84" s="1" customFormat="1" ht="15" customHeight="1">
      <c r="B84" s="277"/>
      <c r="C84" s="278" t="s">
        <v>793</v>
      </c>
      <c r="D84" s="278"/>
      <c r="E84" s="278"/>
      <c r="F84" s="279" t="s">
        <v>786</v>
      </c>
      <c r="G84" s="278"/>
      <c r="H84" s="278" t="s">
        <v>794</v>
      </c>
      <c r="I84" s="278" t="s">
        <v>782</v>
      </c>
      <c r="J84" s="278">
        <v>15</v>
      </c>
      <c r="K84" s="266"/>
    </row>
    <row r="85" s="1" customFormat="1" ht="15" customHeight="1">
      <c r="B85" s="277"/>
      <c r="C85" s="278" t="s">
        <v>795</v>
      </c>
      <c r="D85" s="278"/>
      <c r="E85" s="278"/>
      <c r="F85" s="279" t="s">
        <v>786</v>
      </c>
      <c r="G85" s="278"/>
      <c r="H85" s="278" t="s">
        <v>796</v>
      </c>
      <c r="I85" s="278" t="s">
        <v>782</v>
      </c>
      <c r="J85" s="278">
        <v>20</v>
      </c>
      <c r="K85" s="266"/>
    </row>
    <row r="86" s="1" customFormat="1" ht="15" customHeight="1">
      <c r="B86" s="277"/>
      <c r="C86" s="278" t="s">
        <v>797</v>
      </c>
      <c r="D86" s="278"/>
      <c r="E86" s="278"/>
      <c r="F86" s="279" t="s">
        <v>786</v>
      </c>
      <c r="G86" s="278"/>
      <c r="H86" s="278" t="s">
        <v>798</v>
      </c>
      <c r="I86" s="278" t="s">
        <v>782</v>
      </c>
      <c r="J86" s="278">
        <v>20</v>
      </c>
      <c r="K86" s="266"/>
    </row>
    <row r="87" s="1" customFormat="1" ht="15" customHeight="1">
      <c r="B87" s="277"/>
      <c r="C87" s="252" t="s">
        <v>799</v>
      </c>
      <c r="D87" s="252"/>
      <c r="E87" s="252"/>
      <c r="F87" s="275" t="s">
        <v>786</v>
      </c>
      <c r="G87" s="276"/>
      <c r="H87" s="252" t="s">
        <v>800</v>
      </c>
      <c r="I87" s="252" t="s">
        <v>782</v>
      </c>
      <c r="J87" s="252">
        <v>50</v>
      </c>
      <c r="K87" s="266"/>
    </row>
    <row r="88" s="1" customFormat="1" ht="15" customHeight="1">
      <c r="B88" s="277"/>
      <c r="C88" s="252" t="s">
        <v>801</v>
      </c>
      <c r="D88" s="252"/>
      <c r="E88" s="252"/>
      <c r="F88" s="275" t="s">
        <v>786</v>
      </c>
      <c r="G88" s="276"/>
      <c r="H88" s="252" t="s">
        <v>802</v>
      </c>
      <c r="I88" s="252" t="s">
        <v>782</v>
      </c>
      <c r="J88" s="252">
        <v>20</v>
      </c>
      <c r="K88" s="266"/>
    </row>
    <row r="89" s="1" customFormat="1" ht="15" customHeight="1">
      <c r="B89" s="277"/>
      <c r="C89" s="252" t="s">
        <v>803</v>
      </c>
      <c r="D89" s="252"/>
      <c r="E89" s="252"/>
      <c r="F89" s="275" t="s">
        <v>786</v>
      </c>
      <c r="G89" s="276"/>
      <c r="H89" s="252" t="s">
        <v>804</v>
      </c>
      <c r="I89" s="252" t="s">
        <v>782</v>
      </c>
      <c r="J89" s="252">
        <v>20</v>
      </c>
      <c r="K89" s="266"/>
    </row>
    <row r="90" s="1" customFormat="1" ht="15" customHeight="1">
      <c r="B90" s="277"/>
      <c r="C90" s="252" t="s">
        <v>805</v>
      </c>
      <c r="D90" s="252"/>
      <c r="E90" s="252"/>
      <c r="F90" s="275" t="s">
        <v>786</v>
      </c>
      <c r="G90" s="276"/>
      <c r="H90" s="252" t="s">
        <v>806</v>
      </c>
      <c r="I90" s="252" t="s">
        <v>782</v>
      </c>
      <c r="J90" s="252">
        <v>50</v>
      </c>
      <c r="K90" s="266"/>
    </row>
    <row r="91" s="1" customFormat="1" ht="15" customHeight="1">
      <c r="B91" s="277"/>
      <c r="C91" s="252" t="s">
        <v>807</v>
      </c>
      <c r="D91" s="252"/>
      <c r="E91" s="252"/>
      <c r="F91" s="275" t="s">
        <v>786</v>
      </c>
      <c r="G91" s="276"/>
      <c r="H91" s="252" t="s">
        <v>807</v>
      </c>
      <c r="I91" s="252" t="s">
        <v>782</v>
      </c>
      <c r="J91" s="252">
        <v>50</v>
      </c>
      <c r="K91" s="266"/>
    </row>
    <row r="92" s="1" customFormat="1" ht="15" customHeight="1">
      <c r="B92" s="277"/>
      <c r="C92" s="252" t="s">
        <v>808</v>
      </c>
      <c r="D92" s="252"/>
      <c r="E92" s="252"/>
      <c r="F92" s="275" t="s">
        <v>786</v>
      </c>
      <c r="G92" s="276"/>
      <c r="H92" s="252" t="s">
        <v>809</v>
      </c>
      <c r="I92" s="252" t="s">
        <v>782</v>
      </c>
      <c r="J92" s="252">
        <v>255</v>
      </c>
      <c r="K92" s="266"/>
    </row>
    <row r="93" s="1" customFormat="1" ht="15" customHeight="1">
      <c r="B93" s="277"/>
      <c r="C93" s="252" t="s">
        <v>810</v>
      </c>
      <c r="D93" s="252"/>
      <c r="E93" s="252"/>
      <c r="F93" s="275" t="s">
        <v>780</v>
      </c>
      <c r="G93" s="276"/>
      <c r="H93" s="252" t="s">
        <v>811</v>
      </c>
      <c r="I93" s="252" t="s">
        <v>812</v>
      </c>
      <c r="J93" s="252"/>
      <c r="K93" s="266"/>
    </row>
    <row r="94" s="1" customFormat="1" ht="15" customHeight="1">
      <c r="B94" s="277"/>
      <c r="C94" s="252" t="s">
        <v>813</v>
      </c>
      <c r="D94" s="252"/>
      <c r="E94" s="252"/>
      <c r="F94" s="275" t="s">
        <v>780</v>
      </c>
      <c r="G94" s="276"/>
      <c r="H94" s="252" t="s">
        <v>814</v>
      </c>
      <c r="I94" s="252" t="s">
        <v>815</v>
      </c>
      <c r="J94" s="252"/>
      <c r="K94" s="266"/>
    </row>
    <row r="95" s="1" customFormat="1" ht="15" customHeight="1">
      <c r="B95" s="277"/>
      <c r="C95" s="252" t="s">
        <v>816</v>
      </c>
      <c r="D95" s="252"/>
      <c r="E95" s="252"/>
      <c r="F95" s="275" t="s">
        <v>780</v>
      </c>
      <c r="G95" s="276"/>
      <c r="H95" s="252" t="s">
        <v>816</v>
      </c>
      <c r="I95" s="252" t="s">
        <v>815</v>
      </c>
      <c r="J95" s="252"/>
      <c r="K95" s="266"/>
    </row>
    <row r="96" s="1" customFormat="1" ht="15" customHeight="1">
      <c r="B96" s="277"/>
      <c r="C96" s="252" t="s">
        <v>38</v>
      </c>
      <c r="D96" s="252"/>
      <c r="E96" s="252"/>
      <c r="F96" s="275" t="s">
        <v>780</v>
      </c>
      <c r="G96" s="276"/>
      <c r="H96" s="252" t="s">
        <v>817</v>
      </c>
      <c r="I96" s="252" t="s">
        <v>815</v>
      </c>
      <c r="J96" s="252"/>
      <c r="K96" s="266"/>
    </row>
    <row r="97" s="1" customFormat="1" ht="15" customHeight="1">
      <c r="B97" s="277"/>
      <c r="C97" s="252" t="s">
        <v>48</v>
      </c>
      <c r="D97" s="252"/>
      <c r="E97" s="252"/>
      <c r="F97" s="275" t="s">
        <v>780</v>
      </c>
      <c r="G97" s="276"/>
      <c r="H97" s="252" t="s">
        <v>818</v>
      </c>
      <c r="I97" s="252" t="s">
        <v>815</v>
      </c>
      <c r="J97" s="252"/>
      <c r="K97" s="266"/>
    </row>
    <row r="98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="1" customFormat="1" ht="45" customHeight="1">
      <c r="B102" s="264"/>
      <c r="C102" s="265" t="s">
        <v>819</v>
      </c>
      <c r="D102" s="265"/>
      <c r="E102" s="265"/>
      <c r="F102" s="265"/>
      <c r="G102" s="265"/>
      <c r="H102" s="265"/>
      <c r="I102" s="265"/>
      <c r="J102" s="265"/>
      <c r="K102" s="266"/>
    </row>
    <row r="103" s="1" customFormat="1" ht="17.25" customHeight="1">
      <c r="B103" s="264"/>
      <c r="C103" s="267" t="s">
        <v>774</v>
      </c>
      <c r="D103" s="267"/>
      <c r="E103" s="267"/>
      <c r="F103" s="267" t="s">
        <v>775</v>
      </c>
      <c r="G103" s="268"/>
      <c r="H103" s="267" t="s">
        <v>54</v>
      </c>
      <c r="I103" s="267" t="s">
        <v>57</v>
      </c>
      <c r="J103" s="267" t="s">
        <v>776</v>
      </c>
      <c r="K103" s="266"/>
    </row>
    <row r="104" s="1" customFormat="1" ht="17.25" customHeight="1">
      <c r="B104" s="264"/>
      <c r="C104" s="269" t="s">
        <v>777</v>
      </c>
      <c r="D104" s="269"/>
      <c r="E104" s="269"/>
      <c r="F104" s="270" t="s">
        <v>778</v>
      </c>
      <c r="G104" s="271"/>
      <c r="H104" s="269"/>
      <c r="I104" s="269"/>
      <c r="J104" s="269" t="s">
        <v>779</v>
      </c>
      <c r="K104" s="266"/>
    </row>
    <row r="105" s="1" customFormat="1" ht="5.25" customHeight="1">
      <c r="B105" s="264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="1" customFormat="1" ht="15" customHeight="1">
      <c r="B106" s="264"/>
      <c r="C106" s="252" t="s">
        <v>53</v>
      </c>
      <c r="D106" s="274"/>
      <c r="E106" s="274"/>
      <c r="F106" s="275" t="s">
        <v>780</v>
      </c>
      <c r="G106" s="252"/>
      <c r="H106" s="252" t="s">
        <v>820</v>
      </c>
      <c r="I106" s="252" t="s">
        <v>782</v>
      </c>
      <c r="J106" s="252">
        <v>20</v>
      </c>
      <c r="K106" s="266"/>
    </row>
    <row r="107" s="1" customFormat="1" ht="15" customHeight="1">
      <c r="B107" s="264"/>
      <c r="C107" s="252" t="s">
        <v>783</v>
      </c>
      <c r="D107" s="252"/>
      <c r="E107" s="252"/>
      <c r="F107" s="275" t="s">
        <v>780</v>
      </c>
      <c r="G107" s="252"/>
      <c r="H107" s="252" t="s">
        <v>820</v>
      </c>
      <c r="I107" s="252" t="s">
        <v>782</v>
      </c>
      <c r="J107" s="252">
        <v>120</v>
      </c>
      <c r="K107" s="266"/>
    </row>
    <row r="108" s="1" customFormat="1" ht="15" customHeight="1">
      <c r="B108" s="277"/>
      <c r="C108" s="252" t="s">
        <v>785</v>
      </c>
      <c r="D108" s="252"/>
      <c r="E108" s="252"/>
      <c r="F108" s="275" t="s">
        <v>786</v>
      </c>
      <c r="G108" s="252"/>
      <c r="H108" s="252" t="s">
        <v>820</v>
      </c>
      <c r="I108" s="252" t="s">
        <v>782</v>
      </c>
      <c r="J108" s="252">
        <v>50</v>
      </c>
      <c r="K108" s="266"/>
    </row>
    <row r="109" s="1" customFormat="1" ht="15" customHeight="1">
      <c r="B109" s="277"/>
      <c r="C109" s="252" t="s">
        <v>788</v>
      </c>
      <c r="D109" s="252"/>
      <c r="E109" s="252"/>
      <c r="F109" s="275" t="s">
        <v>780</v>
      </c>
      <c r="G109" s="252"/>
      <c r="H109" s="252" t="s">
        <v>820</v>
      </c>
      <c r="I109" s="252" t="s">
        <v>790</v>
      </c>
      <c r="J109" s="252"/>
      <c r="K109" s="266"/>
    </row>
    <row r="110" s="1" customFormat="1" ht="15" customHeight="1">
      <c r="B110" s="277"/>
      <c r="C110" s="252" t="s">
        <v>799</v>
      </c>
      <c r="D110" s="252"/>
      <c r="E110" s="252"/>
      <c r="F110" s="275" t="s">
        <v>786</v>
      </c>
      <c r="G110" s="252"/>
      <c r="H110" s="252" t="s">
        <v>820</v>
      </c>
      <c r="I110" s="252" t="s">
        <v>782</v>
      </c>
      <c r="J110" s="252">
        <v>50</v>
      </c>
      <c r="K110" s="266"/>
    </row>
    <row r="111" s="1" customFormat="1" ht="15" customHeight="1">
      <c r="B111" s="277"/>
      <c r="C111" s="252" t="s">
        <v>807</v>
      </c>
      <c r="D111" s="252"/>
      <c r="E111" s="252"/>
      <c r="F111" s="275" t="s">
        <v>786</v>
      </c>
      <c r="G111" s="252"/>
      <c r="H111" s="252" t="s">
        <v>820</v>
      </c>
      <c r="I111" s="252" t="s">
        <v>782</v>
      </c>
      <c r="J111" s="252">
        <v>50</v>
      </c>
      <c r="K111" s="266"/>
    </row>
    <row r="112" s="1" customFormat="1" ht="15" customHeight="1">
      <c r="B112" s="277"/>
      <c r="C112" s="252" t="s">
        <v>805</v>
      </c>
      <c r="D112" s="252"/>
      <c r="E112" s="252"/>
      <c r="F112" s="275" t="s">
        <v>786</v>
      </c>
      <c r="G112" s="252"/>
      <c r="H112" s="252" t="s">
        <v>820</v>
      </c>
      <c r="I112" s="252" t="s">
        <v>782</v>
      </c>
      <c r="J112" s="252">
        <v>50</v>
      </c>
      <c r="K112" s="266"/>
    </row>
    <row r="113" s="1" customFormat="1" ht="15" customHeight="1">
      <c r="B113" s="277"/>
      <c r="C113" s="252" t="s">
        <v>53</v>
      </c>
      <c r="D113" s="252"/>
      <c r="E113" s="252"/>
      <c r="F113" s="275" t="s">
        <v>780</v>
      </c>
      <c r="G113" s="252"/>
      <c r="H113" s="252" t="s">
        <v>821</v>
      </c>
      <c r="I113" s="252" t="s">
        <v>782</v>
      </c>
      <c r="J113" s="252">
        <v>20</v>
      </c>
      <c r="K113" s="266"/>
    </row>
    <row r="114" s="1" customFormat="1" ht="15" customHeight="1">
      <c r="B114" s="277"/>
      <c r="C114" s="252" t="s">
        <v>822</v>
      </c>
      <c r="D114" s="252"/>
      <c r="E114" s="252"/>
      <c r="F114" s="275" t="s">
        <v>780</v>
      </c>
      <c r="G114" s="252"/>
      <c r="H114" s="252" t="s">
        <v>823</v>
      </c>
      <c r="I114" s="252" t="s">
        <v>782</v>
      </c>
      <c r="J114" s="252">
        <v>120</v>
      </c>
      <c r="K114" s="266"/>
    </row>
    <row r="115" s="1" customFormat="1" ht="15" customHeight="1">
      <c r="B115" s="277"/>
      <c r="C115" s="252" t="s">
        <v>38</v>
      </c>
      <c r="D115" s="252"/>
      <c r="E115" s="252"/>
      <c r="F115" s="275" t="s">
        <v>780</v>
      </c>
      <c r="G115" s="252"/>
      <c r="H115" s="252" t="s">
        <v>824</v>
      </c>
      <c r="I115" s="252" t="s">
        <v>815</v>
      </c>
      <c r="J115" s="252"/>
      <c r="K115" s="266"/>
    </row>
    <row r="116" s="1" customFormat="1" ht="15" customHeight="1">
      <c r="B116" s="277"/>
      <c r="C116" s="252" t="s">
        <v>48</v>
      </c>
      <c r="D116" s="252"/>
      <c r="E116" s="252"/>
      <c r="F116" s="275" t="s">
        <v>780</v>
      </c>
      <c r="G116" s="252"/>
      <c r="H116" s="252" t="s">
        <v>825</v>
      </c>
      <c r="I116" s="252" t="s">
        <v>815</v>
      </c>
      <c r="J116" s="252"/>
      <c r="K116" s="266"/>
    </row>
    <row r="117" s="1" customFormat="1" ht="15" customHeight="1">
      <c r="B117" s="277"/>
      <c r="C117" s="252" t="s">
        <v>57</v>
      </c>
      <c r="D117" s="252"/>
      <c r="E117" s="252"/>
      <c r="F117" s="275" t="s">
        <v>780</v>
      </c>
      <c r="G117" s="252"/>
      <c r="H117" s="252" t="s">
        <v>826</v>
      </c>
      <c r="I117" s="252" t="s">
        <v>827</v>
      </c>
      <c r="J117" s="252"/>
      <c r="K117" s="266"/>
    </row>
    <row r="118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="1" customFormat="1" ht="45" customHeight="1">
      <c r="B122" s="293"/>
      <c r="C122" s="243" t="s">
        <v>828</v>
      </c>
      <c r="D122" s="243"/>
      <c r="E122" s="243"/>
      <c r="F122" s="243"/>
      <c r="G122" s="243"/>
      <c r="H122" s="243"/>
      <c r="I122" s="243"/>
      <c r="J122" s="243"/>
      <c r="K122" s="294"/>
    </row>
    <row r="123" s="1" customFormat="1" ht="17.25" customHeight="1">
      <c r="B123" s="295"/>
      <c r="C123" s="267" t="s">
        <v>774</v>
      </c>
      <c r="D123" s="267"/>
      <c r="E123" s="267"/>
      <c r="F123" s="267" t="s">
        <v>775</v>
      </c>
      <c r="G123" s="268"/>
      <c r="H123" s="267" t="s">
        <v>54</v>
      </c>
      <c r="I123" s="267" t="s">
        <v>57</v>
      </c>
      <c r="J123" s="267" t="s">
        <v>776</v>
      </c>
      <c r="K123" s="296"/>
    </row>
    <row r="124" s="1" customFormat="1" ht="17.25" customHeight="1">
      <c r="B124" s="295"/>
      <c r="C124" s="269" t="s">
        <v>777</v>
      </c>
      <c r="D124" s="269"/>
      <c r="E124" s="269"/>
      <c r="F124" s="270" t="s">
        <v>778</v>
      </c>
      <c r="G124" s="271"/>
      <c r="H124" s="269"/>
      <c r="I124" s="269"/>
      <c r="J124" s="269" t="s">
        <v>779</v>
      </c>
      <c r="K124" s="296"/>
    </row>
    <row r="125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="1" customFormat="1" ht="15" customHeight="1">
      <c r="B126" s="297"/>
      <c r="C126" s="252" t="s">
        <v>783</v>
      </c>
      <c r="D126" s="274"/>
      <c r="E126" s="274"/>
      <c r="F126" s="275" t="s">
        <v>780</v>
      </c>
      <c r="G126" s="252"/>
      <c r="H126" s="252" t="s">
        <v>820</v>
      </c>
      <c r="I126" s="252" t="s">
        <v>782</v>
      </c>
      <c r="J126" s="252">
        <v>120</v>
      </c>
      <c r="K126" s="300"/>
    </row>
    <row r="127" s="1" customFormat="1" ht="15" customHeight="1">
      <c r="B127" s="297"/>
      <c r="C127" s="252" t="s">
        <v>829</v>
      </c>
      <c r="D127" s="252"/>
      <c r="E127" s="252"/>
      <c r="F127" s="275" t="s">
        <v>780</v>
      </c>
      <c r="G127" s="252"/>
      <c r="H127" s="252" t="s">
        <v>830</v>
      </c>
      <c r="I127" s="252" t="s">
        <v>782</v>
      </c>
      <c r="J127" s="252" t="s">
        <v>831</v>
      </c>
      <c r="K127" s="300"/>
    </row>
    <row r="128" s="1" customFormat="1" ht="15" customHeight="1">
      <c r="B128" s="297"/>
      <c r="C128" s="252" t="s">
        <v>728</v>
      </c>
      <c r="D128" s="252"/>
      <c r="E128" s="252"/>
      <c r="F128" s="275" t="s">
        <v>780</v>
      </c>
      <c r="G128" s="252"/>
      <c r="H128" s="252" t="s">
        <v>832</v>
      </c>
      <c r="I128" s="252" t="s">
        <v>782</v>
      </c>
      <c r="J128" s="252" t="s">
        <v>831</v>
      </c>
      <c r="K128" s="300"/>
    </row>
    <row r="129" s="1" customFormat="1" ht="15" customHeight="1">
      <c r="B129" s="297"/>
      <c r="C129" s="252" t="s">
        <v>791</v>
      </c>
      <c r="D129" s="252"/>
      <c r="E129" s="252"/>
      <c r="F129" s="275" t="s">
        <v>786</v>
      </c>
      <c r="G129" s="252"/>
      <c r="H129" s="252" t="s">
        <v>792</v>
      </c>
      <c r="I129" s="252" t="s">
        <v>782</v>
      </c>
      <c r="J129" s="252">
        <v>15</v>
      </c>
      <c r="K129" s="300"/>
    </row>
    <row r="130" s="1" customFormat="1" ht="15" customHeight="1">
      <c r="B130" s="297"/>
      <c r="C130" s="278" t="s">
        <v>793</v>
      </c>
      <c r="D130" s="278"/>
      <c r="E130" s="278"/>
      <c r="F130" s="279" t="s">
        <v>786</v>
      </c>
      <c r="G130" s="278"/>
      <c r="H130" s="278" t="s">
        <v>794</v>
      </c>
      <c r="I130" s="278" t="s">
        <v>782</v>
      </c>
      <c r="J130" s="278">
        <v>15</v>
      </c>
      <c r="K130" s="300"/>
    </row>
    <row r="131" s="1" customFormat="1" ht="15" customHeight="1">
      <c r="B131" s="297"/>
      <c r="C131" s="278" t="s">
        <v>795</v>
      </c>
      <c r="D131" s="278"/>
      <c r="E131" s="278"/>
      <c r="F131" s="279" t="s">
        <v>786</v>
      </c>
      <c r="G131" s="278"/>
      <c r="H131" s="278" t="s">
        <v>796</v>
      </c>
      <c r="I131" s="278" t="s">
        <v>782</v>
      </c>
      <c r="J131" s="278">
        <v>20</v>
      </c>
      <c r="K131" s="300"/>
    </row>
    <row r="132" s="1" customFormat="1" ht="15" customHeight="1">
      <c r="B132" s="297"/>
      <c r="C132" s="278" t="s">
        <v>797</v>
      </c>
      <c r="D132" s="278"/>
      <c r="E132" s="278"/>
      <c r="F132" s="279" t="s">
        <v>786</v>
      </c>
      <c r="G132" s="278"/>
      <c r="H132" s="278" t="s">
        <v>798</v>
      </c>
      <c r="I132" s="278" t="s">
        <v>782</v>
      </c>
      <c r="J132" s="278">
        <v>20</v>
      </c>
      <c r="K132" s="300"/>
    </row>
    <row r="133" s="1" customFormat="1" ht="15" customHeight="1">
      <c r="B133" s="297"/>
      <c r="C133" s="252" t="s">
        <v>785</v>
      </c>
      <c r="D133" s="252"/>
      <c r="E133" s="252"/>
      <c r="F133" s="275" t="s">
        <v>786</v>
      </c>
      <c r="G133" s="252"/>
      <c r="H133" s="252" t="s">
        <v>820</v>
      </c>
      <c r="I133" s="252" t="s">
        <v>782</v>
      </c>
      <c r="J133" s="252">
        <v>50</v>
      </c>
      <c r="K133" s="300"/>
    </row>
    <row r="134" s="1" customFormat="1" ht="15" customHeight="1">
      <c r="B134" s="297"/>
      <c r="C134" s="252" t="s">
        <v>799</v>
      </c>
      <c r="D134" s="252"/>
      <c r="E134" s="252"/>
      <c r="F134" s="275" t="s">
        <v>786</v>
      </c>
      <c r="G134" s="252"/>
      <c r="H134" s="252" t="s">
        <v>820</v>
      </c>
      <c r="I134" s="252" t="s">
        <v>782</v>
      </c>
      <c r="J134" s="252">
        <v>50</v>
      </c>
      <c r="K134" s="300"/>
    </row>
    <row r="135" s="1" customFormat="1" ht="15" customHeight="1">
      <c r="B135" s="297"/>
      <c r="C135" s="252" t="s">
        <v>805</v>
      </c>
      <c r="D135" s="252"/>
      <c r="E135" s="252"/>
      <c r="F135" s="275" t="s">
        <v>786</v>
      </c>
      <c r="G135" s="252"/>
      <c r="H135" s="252" t="s">
        <v>820</v>
      </c>
      <c r="I135" s="252" t="s">
        <v>782</v>
      </c>
      <c r="J135" s="252">
        <v>50</v>
      </c>
      <c r="K135" s="300"/>
    </row>
    <row r="136" s="1" customFormat="1" ht="15" customHeight="1">
      <c r="B136" s="297"/>
      <c r="C136" s="252" t="s">
        <v>807</v>
      </c>
      <c r="D136" s="252"/>
      <c r="E136" s="252"/>
      <c r="F136" s="275" t="s">
        <v>786</v>
      </c>
      <c r="G136" s="252"/>
      <c r="H136" s="252" t="s">
        <v>820</v>
      </c>
      <c r="I136" s="252" t="s">
        <v>782</v>
      </c>
      <c r="J136" s="252">
        <v>50</v>
      </c>
      <c r="K136" s="300"/>
    </row>
    <row r="137" s="1" customFormat="1" ht="15" customHeight="1">
      <c r="B137" s="297"/>
      <c r="C137" s="252" t="s">
        <v>808</v>
      </c>
      <c r="D137" s="252"/>
      <c r="E137" s="252"/>
      <c r="F137" s="275" t="s">
        <v>786</v>
      </c>
      <c r="G137" s="252"/>
      <c r="H137" s="252" t="s">
        <v>833</v>
      </c>
      <c r="I137" s="252" t="s">
        <v>782</v>
      </c>
      <c r="J137" s="252">
        <v>255</v>
      </c>
      <c r="K137" s="300"/>
    </row>
    <row r="138" s="1" customFormat="1" ht="15" customHeight="1">
      <c r="B138" s="297"/>
      <c r="C138" s="252" t="s">
        <v>810</v>
      </c>
      <c r="D138" s="252"/>
      <c r="E138" s="252"/>
      <c r="F138" s="275" t="s">
        <v>780</v>
      </c>
      <c r="G138" s="252"/>
      <c r="H138" s="252" t="s">
        <v>834</v>
      </c>
      <c r="I138" s="252" t="s">
        <v>812</v>
      </c>
      <c r="J138" s="252"/>
      <c r="K138" s="300"/>
    </row>
    <row r="139" s="1" customFormat="1" ht="15" customHeight="1">
      <c r="B139" s="297"/>
      <c r="C139" s="252" t="s">
        <v>813</v>
      </c>
      <c r="D139" s="252"/>
      <c r="E139" s="252"/>
      <c r="F139" s="275" t="s">
        <v>780</v>
      </c>
      <c r="G139" s="252"/>
      <c r="H139" s="252" t="s">
        <v>835</v>
      </c>
      <c r="I139" s="252" t="s">
        <v>815</v>
      </c>
      <c r="J139" s="252"/>
      <c r="K139" s="300"/>
    </row>
    <row r="140" s="1" customFormat="1" ht="15" customHeight="1">
      <c r="B140" s="297"/>
      <c r="C140" s="252" t="s">
        <v>816</v>
      </c>
      <c r="D140" s="252"/>
      <c r="E140" s="252"/>
      <c r="F140" s="275" t="s">
        <v>780</v>
      </c>
      <c r="G140" s="252"/>
      <c r="H140" s="252" t="s">
        <v>816</v>
      </c>
      <c r="I140" s="252" t="s">
        <v>815</v>
      </c>
      <c r="J140" s="252"/>
      <c r="K140" s="300"/>
    </row>
    <row r="141" s="1" customFormat="1" ht="15" customHeight="1">
      <c r="B141" s="297"/>
      <c r="C141" s="252" t="s">
        <v>38</v>
      </c>
      <c r="D141" s="252"/>
      <c r="E141" s="252"/>
      <c r="F141" s="275" t="s">
        <v>780</v>
      </c>
      <c r="G141" s="252"/>
      <c r="H141" s="252" t="s">
        <v>836</v>
      </c>
      <c r="I141" s="252" t="s">
        <v>815</v>
      </c>
      <c r="J141" s="252"/>
      <c r="K141" s="300"/>
    </row>
    <row r="142" s="1" customFormat="1" ht="15" customHeight="1">
      <c r="B142" s="297"/>
      <c r="C142" s="252" t="s">
        <v>837</v>
      </c>
      <c r="D142" s="252"/>
      <c r="E142" s="252"/>
      <c r="F142" s="275" t="s">
        <v>780</v>
      </c>
      <c r="G142" s="252"/>
      <c r="H142" s="252" t="s">
        <v>838</v>
      </c>
      <c r="I142" s="252" t="s">
        <v>815</v>
      </c>
      <c r="J142" s="252"/>
      <c r="K142" s="300"/>
    </row>
    <row r="143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="1" customFormat="1" ht="45" customHeight="1">
      <c r="B147" s="264"/>
      <c r="C147" s="265" t="s">
        <v>839</v>
      </c>
      <c r="D147" s="265"/>
      <c r="E147" s="265"/>
      <c r="F147" s="265"/>
      <c r="G147" s="265"/>
      <c r="H147" s="265"/>
      <c r="I147" s="265"/>
      <c r="J147" s="265"/>
      <c r="K147" s="266"/>
    </row>
    <row r="148" s="1" customFormat="1" ht="17.25" customHeight="1">
      <c r="B148" s="264"/>
      <c r="C148" s="267" t="s">
        <v>774</v>
      </c>
      <c r="D148" s="267"/>
      <c r="E148" s="267"/>
      <c r="F148" s="267" t="s">
        <v>775</v>
      </c>
      <c r="G148" s="268"/>
      <c r="H148" s="267" t="s">
        <v>54</v>
      </c>
      <c r="I148" s="267" t="s">
        <v>57</v>
      </c>
      <c r="J148" s="267" t="s">
        <v>776</v>
      </c>
      <c r="K148" s="266"/>
    </row>
    <row r="149" s="1" customFormat="1" ht="17.25" customHeight="1">
      <c r="B149" s="264"/>
      <c r="C149" s="269" t="s">
        <v>777</v>
      </c>
      <c r="D149" s="269"/>
      <c r="E149" s="269"/>
      <c r="F149" s="270" t="s">
        <v>778</v>
      </c>
      <c r="G149" s="271"/>
      <c r="H149" s="269"/>
      <c r="I149" s="269"/>
      <c r="J149" s="269" t="s">
        <v>779</v>
      </c>
      <c r="K149" s="266"/>
    </row>
    <row r="150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="1" customFormat="1" ht="15" customHeight="1">
      <c r="B151" s="277"/>
      <c r="C151" s="304" t="s">
        <v>783</v>
      </c>
      <c r="D151" s="252"/>
      <c r="E151" s="252"/>
      <c r="F151" s="305" t="s">
        <v>780</v>
      </c>
      <c r="G151" s="252"/>
      <c r="H151" s="304" t="s">
        <v>820</v>
      </c>
      <c r="I151" s="304" t="s">
        <v>782</v>
      </c>
      <c r="J151" s="304">
        <v>120</v>
      </c>
      <c r="K151" s="300"/>
    </row>
    <row r="152" s="1" customFormat="1" ht="15" customHeight="1">
      <c r="B152" s="277"/>
      <c r="C152" s="304" t="s">
        <v>829</v>
      </c>
      <c r="D152" s="252"/>
      <c r="E152" s="252"/>
      <c r="F152" s="305" t="s">
        <v>780</v>
      </c>
      <c r="G152" s="252"/>
      <c r="H152" s="304" t="s">
        <v>840</v>
      </c>
      <c r="I152" s="304" t="s">
        <v>782</v>
      </c>
      <c r="J152" s="304" t="s">
        <v>831</v>
      </c>
      <c r="K152" s="300"/>
    </row>
    <row r="153" s="1" customFormat="1" ht="15" customHeight="1">
      <c r="B153" s="277"/>
      <c r="C153" s="304" t="s">
        <v>728</v>
      </c>
      <c r="D153" s="252"/>
      <c r="E153" s="252"/>
      <c r="F153" s="305" t="s">
        <v>780</v>
      </c>
      <c r="G153" s="252"/>
      <c r="H153" s="304" t="s">
        <v>841</v>
      </c>
      <c r="I153" s="304" t="s">
        <v>782</v>
      </c>
      <c r="J153" s="304" t="s">
        <v>831</v>
      </c>
      <c r="K153" s="300"/>
    </row>
    <row r="154" s="1" customFormat="1" ht="15" customHeight="1">
      <c r="B154" s="277"/>
      <c r="C154" s="304" t="s">
        <v>785</v>
      </c>
      <c r="D154" s="252"/>
      <c r="E154" s="252"/>
      <c r="F154" s="305" t="s">
        <v>786</v>
      </c>
      <c r="G154" s="252"/>
      <c r="H154" s="304" t="s">
        <v>820</v>
      </c>
      <c r="I154" s="304" t="s">
        <v>782</v>
      </c>
      <c r="J154" s="304">
        <v>50</v>
      </c>
      <c r="K154" s="300"/>
    </row>
    <row r="155" s="1" customFormat="1" ht="15" customHeight="1">
      <c r="B155" s="277"/>
      <c r="C155" s="304" t="s">
        <v>788</v>
      </c>
      <c r="D155" s="252"/>
      <c r="E155" s="252"/>
      <c r="F155" s="305" t="s">
        <v>780</v>
      </c>
      <c r="G155" s="252"/>
      <c r="H155" s="304" t="s">
        <v>820</v>
      </c>
      <c r="I155" s="304" t="s">
        <v>790</v>
      </c>
      <c r="J155" s="304"/>
      <c r="K155" s="300"/>
    </row>
    <row r="156" s="1" customFormat="1" ht="15" customHeight="1">
      <c r="B156" s="277"/>
      <c r="C156" s="304" t="s">
        <v>799</v>
      </c>
      <c r="D156" s="252"/>
      <c r="E156" s="252"/>
      <c r="F156" s="305" t="s">
        <v>786</v>
      </c>
      <c r="G156" s="252"/>
      <c r="H156" s="304" t="s">
        <v>820</v>
      </c>
      <c r="I156" s="304" t="s">
        <v>782</v>
      </c>
      <c r="J156" s="304">
        <v>50</v>
      </c>
      <c r="K156" s="300"/>
    </row>
    <row r="157" s="1" customFormat="1" ht="15" customHeight="1">
      <c r="B157" s="277"/>
      <c r="C157" s="304" t="s">
        <v>807</v>
      </c>
      <c r="D157" s="252"/>
      <c r="E157" s="252"/>
      <c r="F157" s="305" t="s">
        <v>786</v>
      </c>
      <c r="G157" s="252"/>
      <c r="H157" s="304" t="s">
        <v>820</v>
      </c>
      <c r="I157" s="304" t="s">
        <v>782</v>
      </c>
      <c r="J157" s="304">
        <v>50</v>
      </c>
      <c r="K157" s="300"/>
    </row>
    <row r="158" s="1" customFormat="1" ht="15" customHeight="1">
      <c r="B158" s="277"/>
      <c r="C158" s="304" t="s">
        <v>805</v>
      </c>
      <c r="D158" s="252"/>
      <c r="E158" s="252"/>
      <c r="F158" s="305" t="s">
        <v>786</v>
      </c>
      <c r="G158" s="252"/>
      <c r="H158" s="304" t="s">
        <v>820</v>
      </c>
      <c r="I158" s="304" t="s">
        <v>782</v>
      </c>
      <c r="J158" s="304">
        <v>50</v>
      </c>
      <c r="K158" s="300"/>
    </row>
    <row r="159" s="1" customFormat="1" ht="15" customHeight="1">
      <c r="B159" s="277"/>
      <c r="C159" s="304" t="s">
        <v>90</v>
      </c>
      <c r="D159" s="252"/>
      <c r="E159" s="252"/>
      <c r="F159" s="305" t="s">
        <v>780</v>
      </c>
      <c r="G159" s="252"/>
      <c r="H159" s="304" t="s">
        <v>842</v>
      </c>
      <c r="I159" s="304" t="s">
        <v>782</v>
      </c>
      <c r="J159" s="304" t="s">
        <v>843</v>
      </c>
      <c r="K159" s="300"/>
    </row>
    <row r="160" s="1" customFormat="1" ht="15" customHeight="1">
      <c r="B160" s="277"/>
      <c r="C160" s="304" t="s">
        <v>844</v>
      </c>
      <c r="D160" s="252"/>
      <c r="E160" s="252"/>
      <c r="F160" s="305" t="s">
        <v>780</v>
      </c>
      <c r="G160" s="252"/>
      <c r="H160" s="304" t="s">
        <v>845</v>
      </c>
      <c r="I160" s="304" t="s">
        <v>815</v>
      </c>
      <c r="J160" s="304"/>
      <c r="K160" s="300"/>
    </row>
    <row r="16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="1" customFormat="1" ht="45" customHeight="1">
      <c r="B165" s="242"/>
      <c r="C165" s="243" t="s">
        <v>846</v>
      </c>
      <c r="D165" s="243"/>
      <c r="E165" s="243"/>
      <c r="F165" s="243"/>
      <c r="G165" s="243"/>
      <c r="H165" s="243"/>
      <c r="I165" s="243"/>
      <c r="J165" s="243"/>
      <c r="K165" s="244"/>
    </row>
    <row r="166" s="1" customFormat="1" ht="17.25" customHeight="1">
      <c r="B166" s="242"/>
      <c r="C166" s="267" t="s">
        <v>774</v>
      </c>
      <c r="D166" s="267"/>
      <c r="E166" s="267"/>
      <c r="F166" s="267" t="s">
        <v>775</v>
      </c>
      <c r="G166" s="309"/>
      <c r="H166" s="310" t="s">
        <v>54</v>
      </c>
      <c r="I166" s="310" t="s">
        <v>57</v>
      </c>
      <c r="J166" s="267" t="s">
        <v>776</v>
      </c>
      <c r="K166" s="244"/>
    </row>
    <row r="167" s="1" customFormat="1" ht="17.25" customHeight="1">
      <c r="B167" s="245"/>
      <c r="C167" s="269" t="s">
        <v>777</v>
      </c>
      <c r="D167" s="269"/>
      <c r="E167" s="269"/>
      <c r="F167" s="270" t="s">
        <v>778</v>
      </c>
      <c r="G167" s="311"/>
      <c r="H167" s="312"/>
      <c r="I167" s="312"/>
      <c r="J167" s="269" t="s">
        <v>779</v>
      </c>
      <c r="K167" s="247"/>
    </row>
    <row r="168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="1" customFormat="1" ht="15" customHeight="1">
      <c r="B169" s="277"/>
      <c r="C169" s="252" t="s">
        <v>783</v>
      </c>
      <c r="D169" s="252"/>
      <c r="E169" s="252"/>
      <c r="F169" s="275" t="s">
        <v>780</v>
      </c>
      <c r="G169" s="252"/>
      <c r="H169" s="252" t="s">
        <v>820</v>
      </c>
      <c r="I169" s="252" t="s">
        <v>782</v>
      </c>
      <c r="J169" s="252">
        <v>120</v>
      </c>
      <c r="K169" s="300"/>
    </row>
    <row r="170" s="1" customFormat="1" ht="15" customHeight="1">
      <c r="B170" s="277"/>
      <c r="C170" s="252" t="s">
        <v>829</v>
      </c>
      <c r="D170" s="252"/>
      <c r="E170" s="252"/>
      <c r="F170" s="275" t="s">
        <v>780</v>
      </c>
      <c r="G170" s="252"/>
      <c r="H170" s="252" t="s">
        <v>830</v>
      </c>
      <c r="I170" s="252" t="s">
        <v>782</v>
      </c>
      <c r="J170" s="252" t="s">
        <v>831</v>
      </c>
      <c r="K170" s="300"/>
    </row>
    <row r="171" s="1" customFormat="1" ht="15" customHeight="1">
      <c r="B171" s="277"/>
      <c r="C171" s="252" t="s">
        <v>728</v>
      </c>
      <c r="D171" s="252"/>
      <c r="E171" s="252"/>
      <c r="F171" s="275" t="s">
        <v>780</v>
      </c>
      <c r="G171" s="252"/>
      <c r="H171" s="252" t="s">
        <v>847</v>
      </c>
      <c r="I171" s="252" t="s">
        <v>782</v>
      </c>
      <c r="J171" s="252" t="s">
        <v>831</v>
      </c>
      <c r="K171" s="300"/>
    </row>
    <row r="172" s="1" customFormat="1" ht="15" customHeight="1">
      <c r="B172" s="277"/>
      <c r="C172" s="252" t="s">
        <v>785</v>
      </c>
      <c r="D172" s="252"/>
      <c r="E172" s="252"/>
      <c r="F172" s="275" t="s">
        <v>786</v>
      </c>
      <c r="G172" s="252"/>
      <c r="H172" s="252" t="s">
        <v>847</v>
      </c>
      <c r="I172" s="252" t="s">
        <v>782</v>
      </c>
      <c r="J172" s="252">
        <v>50</v>
      </c>
      <c r="K172" s="300"/>
    </row>
    <row r="173" s="1" customFormat="1" ht="15" customHeight="1">
      <c r="B173" s="277"/>
      <c r="C173" s="252" t="s">
        <v>788</v>
      </c>
      <c r="D173" s="252"/>
      <c r="E173" s="252"/>
      <c r="F173" s="275" t="s">
        <v>780</v>
      </c>
      <c r="G173" s="252"/>
      <c r="H173" s="252" t="s">
        <v>847</v>
      </c>
      <c r="I173" s="252" t="s">
        <v>790</v>
      </c>
      <c r="J173" s="252"/>
      <c r="K173" s="300"/>
    </row>
    <row r="174" s="1" customFormat="1" ht="15" customHeight="1">
      <c r="B174" s="277"/>
      <c r="C174" s="252" t="s">
        <v>799</v>
      </c>
      <c r="D174" s="252"/>
      <c r="E174" s="252"/>
      <c r="F174" s="275" t="s">
        <v>786</v>
      </c>
      <c r="G174" s="252"/>
      <c r="H174" s="252" t="s">
        <v>847</v>
      </c>
      <c r="I174" s="252" t="s">
        <v>782</v>
      </c>
      <c r="J174" s="252">
        <v>50</v>
      </c>
      <c r="K174" s="300"/>
    </row>
    <row r="175" s="1" customFormat="1" ht="15" customHeight="1">
      <c r="B175" s="277"/>
      <c r="C175" s="252" t="s">
        <v>807</v>
      </c>
      <c r="D175" s="252"/>
      <c r="E175" s="252"/>
      <c r="F175" s="275" t="s">
        <v>786</v>
      </c>
      <c r="G175" s="252"/>
      <c r="H175" s="252" t="s">
        <v>847</v>
      </c>
      <c r="I175" s="252" t="s">
        <v>782</v>
      </c>
      <c r="J175" s="252">
        <v>50</v>
      </c>
      <c r="K175" s="300"/>
    </row>
    <row r="176" s="1" customFormat="1" ht="15" customHeight="1">
      <c r="B176" s="277"/>
      <c r="C176" s="252" t="s">
        <v>805</v>
      </c>
      <c r="D176" s="252"/>
      <c r="E176" s="252"/>
      <c r="F176" s="275" t="s">
        <v>786</v>
      </c>
      <c r="G176" s="252"/>
      <c r="H176" s="252" t="s">
        <v>847</v>
      </c>
      <c r="I176" s="252" t="s">
        <v>782</v>
      </c>
      <c r="J176" s="252">
        <v>50</v>
      </c>
      <c r="K176" s="300"/>
    </row>
    <row r="177" s="1" customFormat="1" ht="15" customHeight="1">
      <c r="B177" s="277"/>
      <c r="C177" s="252" t="s">
        <v>108</v>
      </c>
      <c r="D177" s="252"/>
      <c r="E177" s="252"/>
      <c r="F177" s="275" t="s">
        <v>780</v>
      </c>
      <c r="G177" s="252"/>
      <c r="H177" s="252" t="s">
        <v>848</v>
      </c>
      <c r="I177" s="252" t="s">
        <v>849</v>
      </c>
      <c r="J177" s="252"/>
      <c r="K177" s="300"/>
    </row>
    <row r="178" s="1" customFormat="1" ht="15" customHeight="1">
      <c r="B178" s="277"/>
      <c r="C178" s="252" t="s">
        <v>57</v>
      </c>
      <c r="D178" s="252"/>
      <c r="E178" s="252"/>
      <c r="F178" s="275" t="s">
        <v>780</v>
      </c>
      <c r="G178" s="252"/>
      <c r="H178" s="252" t="s">
        <v>850</v>
      </c>
      <c r="I178" s="252" t="s">
        <v>851</v>
      </c>
      <c r="J178" s="252">
        <v>1</v>
      </c>
      <c r="K178" s="300"/>
    </row>
    <row r="179" s="1" customFormat="1" ht="15" customHeight="1">
      <c r="B179" s="277"/>
      <c r="C179" s="252" t="s">
        <v>53</v>
      </c>
      <c r="D179" s="252"/>
      <c r="E179" s="252"/>
      <c r="F179" s="275" t="s">
        <v>780</v>
      </c>
      <c r="G179" s="252"/>
      <c r="H179" s="252" t="s">
        <v>852</v>
      </c>
      <c r="I179" s="252" t="s">
        <v>782</v>
      </c>
      <c r="J179" s="252">
        <v>20</v>
      </c>
      <c r="K179" s="300"/>
    </row>
    <row r="180" s="1" customFormat="1" ht="15" customHeight="1">
      <c r="B180" s="277"/>
      <c r="C180" s="252" t="s">
        <v>54</v>
      </c>
      <c r="D180" s="252"/>
      <c r="E180" s="252"/>
      <c r="F180" s="275" t="s">
        <v>780</v>
      </c>
      <c r="G180" s="252"/>
      <c r="H180" s="252" t="s">
        <v>853</v>
      </c>
      <c r="I180" s="252" t="s">
        <v>782</v>
      </c>
      <c r="J180" s="252">
        <v>255</v>
      </c>
      <c r="K180" s="300"/>
    </row>
    <row r="181" s="1" customFormat="1" ht="15" customHeight="1">
      <c r="B181" s="277"/>
      <c r="C181" s="252" t="s">
        <v>109</v>
      </c>
      <c r="D181" s="252"/>
      <c r="E181" s="252"/>
      <c r="F181" s="275" t="s">
        <v>780</v>
      </c>
      <c r="G181" s="252"/>
      <c r="H181" s="252" t="s">
        <v>744</v>
      </c>
      <c r="I181" s="252" t="s">
        <v>782</v>
      </c>
      <c r="J181" s="252">
        <v>10</v>
      </c>
      <c r="K181" s="300"/>
    </row>
    <row r="182" s="1" customFormat="1" ht="15" customHeight="1">
      <c r="B182" s="277"/>
      <c r="C182" s="252" t="s">
        <v>110</v>
      </c>
      <c r="D182" s="252"/>
      <c r="E182" s="252"/>
      <c r="F182" s="275" t="s">
        <v>780</v>
      </c>
      <c r="G182" s="252"/>
      <c r="H182" s="252" t="s">
        <v>854</v>
      </c>
      <c r="I182" s="252" t="s">
        <v>815</v>
      </c>
      <c r="J182" s="252"/>
      <c r="K182" s="300"/>
    </row>
    <row r="183" s="1" customFormat="1" ht="15" customHeight="1">
      <c r="B183" s="277"/>
      <c r="C183" s="252" t="s">
        <v>855</v>
      </c>
      <c r="D183" s="252"/>
      <c r="E183" s="252"/>
      <c r="F183" s="275" t="s">
        <v>780</v>
      </c>
      <c r="G183" s="252"/>
      <c r="H183" s="252" t="s">
        <v>856</v>
      </c>
      <c r="I183" s="252" t="s">
        <v>815</v>
      </c>
      <c r="J183" s="252"/>
      <c r="K183" s="300"/>
    </row>
    <row r="184" s="1" customFormat="1" ht="15" customHeight="1">
      <c r="B184" s="277"/>
      <c r="C184" s="252" t="s">
        <v>844</v>
      </c>
      <c r="D184" s="252"/>
      <c r="E184" s="252"/>
      <c r="F184" s="275" t="s">
        <v>780</v>
      </c>
      <c r="G184" s="252"/>
      <c r="H184" s="252" t="s">
        <v>857</v>
      </c>
      <c r="I184" s="252" t="s">
        <v>815</v>
      </c>
      <c r="J184" s="252"/>
      <c r="K184" s="300"/>
    </row>
    <row r="185" s="1" customFormat="1" ht="15" customHeight="1">
      <c r="B185" s="277"/>
      <c r="C185" s="252" t="s">
        <v>112</v>
      </c>
      <c r="D185" s="252"/>
      <c r="E185" s="252"/>
      <c r="F185" s="275" t="s">
        <v>786</v>
      </c>
      <c r="G185" s="252"/>
      <c r="H185" s="252" t="s">
        <v>858</v>
      </c>
      <c r="I185" s="252" t="s">
        <v>782</v>
      </c>
      <c r="J185" s="252">
        <v>50</v>
      </c>
      <c r="K185" s="300"/>
    </row>
    <row r="186" s="1" customFormat="1" ht="15" customHeight="1">
      <c r="B186" s="277"/>
      <c r="C186" s="252" t="s">
        <v>859</v>
      </c>
      <c r="D186" s="252"/>
      <c r="E186" s="252"/>
      <c r="F186" s="275" t="s">
        <v>786</v>
      </c>
      <c r="G186" s="252"/>
      <c r="H186" s="252" t="s">
        <v>860</v>
      </c>
      <c r="I186" s="252" t="s">
        <v>861</v>
      </c>
      <c r="J186" s="252"/>
      <c r="K186" s="300"/>
    </row>
    <row r="187" s="1" customFormat="1" ht="15" customHeight="1">
      <c r="B187" s="277"/>
      <c r="C187" s="252" t="s">
        <v>862</v>
      </c>
      <c r="D187" s="252"/>
      <c r="E187" s="252"/>
      <c r="F187" s="275" t="s">
        <v>786</v>
      </c>
      <c r="G187" s="252"/>
      <c r="H187" s="252" t="s">
        <v>863</v>
      </c>
      <c r="I187" s="252" t="s">
        <v>861</v>
      </c>
      <c r="J187" s="252"/>
      <c r="K187" s="300"/>
    </row>
    <row r="188" s="1" customFormat="1" ht="15" customHeight="1">
      <c r="B188" s="277"/>
      <c r="C188" s="252" t="s">
        <v>864</v>
      </c>
      <c r="D188" s="252"/>
      <c r="E188" s="252"/>
      <c r="F188" s="275" t="s">
        <v>786</v>
      </c>
      <c r="G188" s="252"/>
      <c r="H188" s="252" t="s">
        <v>865</v>
      </c>
      <c r="I188" s="252" t="s">
        <v>861</v>
      </c>
      <c r="J188" s="252"/>
      <c r="K188" s="300"/>
    </row>
    <row r="189" s="1" customFormat="1" ht="15" customHeight="1">
      <c r="B189" s="277"/>
      <c r="C189" s="313" t="s">
        <v>866</v>
      </c>
      <c r="D189" s="252"/>
      <c r="E189" s="252"/>
      <c r="F189" s="275" t="s">
        <v>786</v>
      </c>
      <c r="G189" s="252"/>
      <c r="H189" s="252" t="s">
        <v>867</v>
      </c>
      <c r="I189" s="252" t="s">
        <v>868</v>
      </c>
      <c r="J189" s="314" t="s">
        <v>869</v>
      </c>
      <c r="K189" s="300"/>
    </row>
    <row r="190" s="14" customFormat="1" ht="15" customHeight="1">
      <c r="B190" s="315"/>
      <c r="C190" s="316" t="s">
        <v>870</v>
      </c>
      <c r="D190" s="317"/>
      <c r="E190" s="317"/>
      <c r="F190" s="318" t="s">
        <v>786</v>
      </c>
      <c r="G190" s="317"/>
      <c r="H190" s="317" t="s">
        <v>871</v>
      </c>
      <c r="I190" s="317" t="s">
        <v>868</v>
      </c>
      <c r="J190" s="319" t="s">
        <v>869</v>
      </c>
      <c r="K190" s="320"/>
    </row>
    <row r="191" s="1" customFormat="1" ht="15" customHeight="1">
      <c r="B191" s="277"/>
      <c r="C191" s="313" t="s">
        <v>42</v>
      </c>
      <c r="D191" s="252"/>
      <c r="E191" s="252"/>
      <c r="F191" s="275" t="s">
        <v>780</v>
      </c>
      <c r="G191" s="252"/>
      <c r="H191" s="249" t="s">
        <v>872</v>
      </c>
      <c r="I191" s="252" t="s">
        <v>873</v>
      </c>
      <c r="J191" s="252"/>
      <c r="K191" s="300"/>
    </row>
    <row r="192" s="1" customFormat="1" ht="15" customHeight="1">
      <c r="B192" s="277"/>
      <c r="C192" s="313" t="s">
        <v>874</v>
      </c>
      <c r="D192" s="252"/>
      <c r="E192" s="252"/>
      <c r="F192" s="275" t="s">
        <v>780</v>
      </c>
      <c r="G192" s="252"/>
      <c r="H192" s="252" t="s">
        <v>875</v>
      </c>
      <c r="I192" s="252" t="s">
        <v>815</v>
      </c>
      <c r="J192" s="252"/>
      <c r="K192" s="300"/>
    </row>
    <row r="193" s="1" customFormat="1" ht="15" customHeight="1">
      <c r="B193" s="277"/>
      <c r="C193" s="313" t="s">
        <v>876</v>
      </c>
      <c r="D193" s="252"/>
      <c r="E193" s="252"/>
      <c r="F193" s="275" t="s">
        <v>780</v>
      </c>
      <c r="G193" s="252"/>
      <c r="H193" s="252" t="s">
        <v>877</v>
      </c>
      <c r="I193" s="252" t="s">
        <v>815</v>
      </c>
      <c r="J193" s="252"/>
      <c r="K193" s="300"/>
    </row>
    <row r="194" s="1" customFormat="1" ht="15" customHeight="1">
      <c r="B194" s="277"/>
      <c r="C194" s="313" t="s">
        <v>878</v>
      </c>
      <c r="D194" s="252"/>
      <c r="E194" s="252"/>
      <c r="F194" s="275" t="s">
        <v>786</v>
      </c>
      <c r="G194" s="252"/>
      <c r="H194" s="252" t="s">
        <v>879</v>
      </c>
      <c r="I194" s="252" t="s">
        <v>815</v>
      </c>
      <c r="J194" s="252"/>
      <c r="K194" s="300"/>
    </row>
    <row r="195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="1" customFormat="1" ht="18.75" customHeight="1"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</row>
    <row r="199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1">
      <c r="B200" s="242"/>
      <c r="C200" s="243" t="s">
        <v>880</v>
      </c>
      <c r="D200" s="243"/>
      <c r="E200" s="243"/>
      <c r="F200" s="243"/>
      <c r="G200" s="243"/>
      <c r="H200" s="243"/>
      <c r="I200" s="243"/>
      <c r="J200" s="243"/>
      <c r="K200" s="244"/>
    </row>
    <row r="201" s="1" customFormat="1" ht="25.5" customHeight="1">
      <c r="B201" s="242"/>
      <c r="C201" s="322" t="s">
        <v>881</v>
      </c>
      <c r="D201" s="322"/>
      <c r="E201" s="322"/>
      <c r="F201" s="322" t="s">
        <v>882</v>
      </c>
      <c r="G201" s="323"/>
      <c r="H201" s="322" t="s">
        <v>883</v>
      </c>
      <c r="I201" s="322"/>
      <c r="J201" s="322"/>
      <c r="K201" s="244"/>
    </row>
    <row r="202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="1" customFormat="1" ht="15" customHeight="1">
      <c r="B203" s="277"/>
      <c r="C203" s="252" t="s">
        <v>873</v>
      </c>
      <c r="D203" s="252"/>
      <c r="E203" s="252"/>
      <c r="F203" s="275" t="s">
        <v>43</v>
      </c>
      <c r="G203" s="252"/>
      <c r="H203" s="252" t="s">
        <v>884</v>
      </c>
      <c r="I203" s="252"/>
      <c r="J203" s="252"/>
      <c r="K203" s="300"/>
    </row>
    <row r="204" s="1" customFormat="1" ht="15" customHeight="1">
      <c r="B204" s="277"/>
      <c r="C204" s="252"/>
      <c r="D204" s="252"/>
      <c r="E204" s="252"/>
      <c r="F204" s="275" t="s">
        <v>44</v>
      </c>
      <c r="G204" s="252"/>
      <c r="H204" s="252" t="s">
        <v>885</v>
      </c>
      <c r="I204" s="252"/>
      <c r="J204" s="252"/>
      <c r="K204" s="300"/>
    </row>
    <row r="205" s="1" customFormat="1" ht="15" customHeight="1">
      <c r="B205" s="277"/>
      <c r="C205" s="252"/>
      <c r="D205" s="252"/>
      <c r="E205" s="252"/>
      <c r="F205" s="275" t="s">
        <v>47</v>
      </c>
      <c r="G205" s="252"/>
      <c r="H205" s="252" t="s">
        <v>886</v>
      </c>
      <c r="I205" s="252"/>
      <c r="J205" s="252"/>
      <c r="K205" s="300"/>
    </row>
    <row r="206" s="1" customFormat="1" ht="15" customHeight="1">
      <c r="B206" s="277"/>
      <c r="C206" s="252"/>
      <c r="D206" s="252"/>
      <c r="E206" s="252"/>
      <c r="F206" s="275" t="s">
        <v>45</v>
      </c>
      <c r="G206" s="252"/>
      <c r="H206" s="252" t="s">
        <v>887</v>
      </c>
      <c r="I206" s="252"/>
      <c r="J206" s="252"/>
      <c r="K206" s="300"/>
    </row>
    <row r="207" s="1" customFormat="1" ht="15" customHeight="1">
      <c r="B207" s="277"/>
      <c r="C207" s="252"/>
      <c r="D207" s="252"/>
      <c r="E207" s="252"/>
      <c r="F207" s="275" t="s">
        <v>46</v>
      </c>
      <c r="G207" s="252"/>
      <c r="H207" s="252" t="s">
        <v>888</v>
      </c>
      <c r="I207" s="252"/>
      <c r="J207" s="252"/>
      <c r="K207" s="300"/>
    </row>
    <row r="208" s="1" customFormat="1" ht="15" customHeight="1">
      <c r="B208" s="277"/>
      <c r="C208" s="252"/>
      <c r="D208" s="252"/>
      <c r="E208" s="252"/>
      <c r="F208" s="275"/>
      <c r="G208" s="252"/>
      <c r="H208" s="252"/>
      <c r="I208" s="252"/>
      <c r="J208" s="252"/>
      <c r="K208" s="300"/>
    </row>
    <row r="209" s="1" customFormat="1" ht="15" customHeight="1">
      <c r="B209" s="277"/>
      <c r="C209" s="252" t="s">
        <v>827</v>
      </c>
      <c r="D209" s="252"/>
      <c r="E209" s="252"/>
      <c r="F209" s="275" t="s">
        <v>79</v>
      </c>
      <c r="G209" s="252"/>
      <c r="H209" s="252" t="s">
        <v>889</v>
      </c>
      <c r="I209" s="252"/>
      <c r="J209" s="252"/>
      <c r="K209" s="300"/>
    </row>
    <row r="210" s="1" customFormat="1" ht="15" customHeight="1">
      <c r="B210" s="277"/>
      <c r="C210" s="252"/>
      <c r="D210" s="252"/>
      <c r="E210" s="252"/>
      <c r="F210" s="275" t="s">
        <v>722</v>
      </c>
      <c r="G210" s="252"/>
      <c r="H210" s="252" t="s">
        <v>723</v>
      </c>
      <c r="I210" s="252"/>
      <c r="J210" s="252"/>
      <c r="K210" s="300"/>
    </row>
    <row r="211" s="1" customFormat="1" ht="15" customHeight="1">
      <c r="B211" s="277"/>
      <c r="C211" s="252"/>
      <c r="D211" s="252"/>
      <c r="E211" s="252"/>
      <c r="F211" s="275" t="s">
        <v>720</v>
      </c>
      <c r="G211" s="252"/>
      <c r="H211" s="252" t="s">
        <v>890</v>
      </c>
      <c r="I211" s="252"/>
      <c r="J211" s="252"/>
      <c r="K211" s="300"/>
    </row>
    <row r="212" s="1" customFormat="1" ht="15" customHeight="1">
      <c r="B212" s="324"/>
      <c r="C212" s="252"/>
      <c r="D212" s="252"/>
      <c r="E212" s="252"/>
      <c r="F212" s="275" t="s">
        <v>724</v>
      </c>
      <c r="G212" s="313"/>
      <c r="H212" s="304" t="s">
        <v>725</v>
      </c>
      <c r="I212" s="304"/>
      <c r="J212" s="304"/>
      <c r="K212" s="325"/>
    </row>
    <row r="213" s="1" customFormat="1" ht="15" customHeight="1">
      <c r="B213" s="324"/>
      <c r="C213" s="252"/>
      <c r="D213" s="252"/>
      <c r="E213" s="252"/>
      <c r="F213" s="275" t="s">
        <v>726</v>
      </c>
      <c r="G213" s="313"/>
      <c r="H213" s="304" t="s">
        <v>891</v>
      </c>
      <c r="I213" s="304"/>
      <c r="J213" s="304"/>
      <c r="K213" s="325"/>
    </row>
    <row r="214" s="1" customFormat="1" ht="15" customHeight="1">
      <c r="B214" s="324"/>
      <c r="C214" s="252"/>
      <c r="D214" s="252"/>
      <c r="E214" s="252"/>
      <c r="F214" s="275"/>
      <c r="G214" s="313"/>
      <c r="H214" s="304"/>
      <c r="I214" s="304"/>
      <c r="J214" s="304"/>
      <c r="K214" s="325"/>
    </row>
    <row r="215" s="1" customFormat="1" ht="15" customHeight="1">
      <c r="B215" s="324"/>
      <c r="C215" s="252" t="s">
        <v>851</v>
      </c>
      <c r="D215" s="252"/>
      <c r="E215" s="252"/>
      <c r="F215" s="275">
        <v>1</v>
      </c>
      <c r="G215" s="313"/>
      <c r="H215" s="304" t="s">
        <v>892</v>
      </c>
      <c r="I215" s="304"/>
      <c r="J215" s="304"/>
      <c r="K215" s="325"/>
    </row>
    <row r="216" s="1" customFormat="1" ht="15" customHeight="1">
      <c r="B216" s="324"/>
      <c r="C216" s="252"/>
      <c r="D216" s="252"/>
      <c r="E216" s="252"/>
      <c r="F216" s="275">
        <v>2</v>
      </c>
      <c r="G216" s="313"/>
      <c r="H216" s="304" t="s">
        <v>893</v>
      </c>
      <c r="I216" s="304"/>
      <c r="J216" s="304"/>
      <c r="K216" s="325"/>
    </row>
    <row r="217" s="1" customFormat="1" ht="15" customHeight="1">
      <c r="B217" s="324"/>
      <c r="C217" s="252"/>
      <c r="D217" s="252"/>
      <c r="E217" s="252"/>
      <c r="F217" s="275">
        <v>3</v>
      </c>
      <c r="G217" s="313"/>
      <c r="H217" s="304" t="s">
        <v>894</v>
      </c>
      <c r="I217" s="304"/>
      <c r="J217" s="304"/>
      <c r="K217" s="325"/>
    </row>
    <row r="218" s="1" customFormat="1" ht="15" customHeight="1">
      <c r="B218" s="324"/>
      <c r="C218" s="252"/>
      <c r="D218" s="252"/>
      <c r="E218" s="252"/>
      <c r="F218" s="275">
        <v>4</v>
      </c>
      <c r="G218" s="313"/>
      <c r="H218" s="304" t="s">
        <v>895</v>
      </c>
      <c r="I218" s="304"/>
      <c r="J218" s="304"/>
      <c r="K218" s="325"/>
    </row>
    <row r="219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Beran</dc:creator>
  <cp:lastModifiedBy>Jan Beran</cp:lastModifiedBy>
  <dcterms:created xsi:type="dcterms:W3CDTF">2024-12-17T13:07:27Z</dcterms:created>
  <dcterms:modified xsi:type="dcterms:W3CDTF">2024-12-17T13:07:31Z</dcterms:modified>
</cp:coreProperties>
</file>