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IV.VZ\Zakazky\DNS\čisticí prostředky a hygienický spotřební materiál\ZAKÁZKY\KK\odbor vnitřních záležitostí\2025\P25V00000323 Dodávka čisticích prostředků - leto\zadávací dokumentace\"/>
    </mc:Choice>
  </mc:AlternateContent>
  <xr:revisionPtr revIDLastSave="0" documentId="13_ncr:1_{E8798DA8-9A19-4B30-93C8-39BF88AC0572}" xr6:coauthVersionLast="36" xr6:coauthVersionMax="36" xr10:uidLastSave="{00000000-0000-0000-0000-000000000000}"/>
  <bookViews>
    <workbookView xWindow="0" yWindow="0" windowWidth="28800" windowHeight="12225" xr2:uid="{82110687-3A0D-4619-9782-4B18E0106B94}"/>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J13" i="1" s="1"/>
  <c r="I25" i="1" l="1"/>
  <c r="J25" i="1" s="1"/>
  <c r="I20" i="1"/>
  <c r="J20" i="1" s="1"/>
  <c r="I21" i="1" l="1"/>
  <c r="I19" i="1"/>
  <c r="J19" i="1" s="1"/>
  <c r="I18" i="1"/>
  <c r="J18" i="1" s="1"/>
  <c r="I15" i="1"/>
  <c r="J15" i="1" s="1"/>
  <c r="I14" i="1"/>
  <c r="J14" i="1" s="1"/>
  <c r="I8" i="1"/>
  <c r="J8" i="1" s="1"/>
  <c r="I11" i="1" l="1"/>
  <c r="J11" i="1" s="1"/>
  <c r="J23" i="1" l="1"/>
  <c r="I23" i="1"/>
  <c r="I24" i="1" l="1"/>
  <c r="J24" i="1" s="1"/>
  <c r="J21" i="1" l="1"/>
  <c r="I22" i="1"/>
  <c r="J22" i="1" s="1"/>
  <c r="I17" i="1"/>
  <c r="J17" i="1" s="1"/>
  <c r="I12" i="1"/>
  <c r="J12" i="1" s="1"/>
  <c r="I16" i="1"/>
  <c r="J16" i="1" s="1"/>
  <c r="I7" i="1" l="1"/>
  <c r="J7" i="1" s="1"/>
  <c r="I10" i="1" l="1"/>
  <c r="J10" i="1" s="1"/>
  <c r="I9" i="1" l="1"/>
  <c r="J9" i="1" s="1"/>
  <c r="I6" i="1" l="1"/>
  <c r="J6" i="1" s="1"/>
  <c r="I5" i="1"/>
  <c r="J5" i="1" s="1"/>
  <c r="I28" i="1" l="1"/>
  <c r="J28" i="1"/>
  <c r="H28" i="1" l="1"/>
</calcChain>
</file>

<file path=xl/sharedStrings.xml><?xml version="1.0" encoding="utf-8"?>
<sst xmlns="http://schemas.openxmlformats.org/spreadsheetml/2006/main" count="80" uniqueCount="61">
  <si>
    <t>Položka</t>
  </si>
  <si>
    <t>Název výrobku</t>
  </si>
  <si>
    <t>Internetový odkaz na daný výrobek</t>
  </si>
  <si>
    <t>Měrná jednotka</t>
  </si>
  <si>
    <t>Požadovaný počet</t>
  </si>
  <si>
    <t>Cena za 1 měrnou jednotku bez DPH</t>
  </si>
  <si>
    <t xml:space="preserve">DPH v Kč </t>
  </si>
  <si>
    <t>Celková cena vč. DPH</t>
  </si>
  <si>
    <t>Houbičky, rozměry 8 x 4,5 x 2,5 cm, baleno po 10 ks</t>
  </si>
  <si>
    <t>balení</t>
  </si>
  <si>
    <t>Sáček 60 l, rozměry 74 x 63 cm/50 ks na roli</t>
  </si>
  <si>
    <t>role</t>
  </si>
  <si>
    <t>ks</t>
  </si>
  <si>
    <t xml:space="preserve">ks </t>
  </si>
  <si>
    <t>Sazba DPH (%)</t>
  </si>
  <si>
    <t>Celková cena bez DPH</t>
  </si>
  <si>
    <t>Celková cena DPH</t>
  </si>
  <si>
    <t>Celková cena včetně DPH</t>
  </si>
  <si>
    <t xml:space="preserve">pozn.: Pokud je uveden požadovaný objem či váha výrobku, jedná se o minimální hodnotu. V případě, že dodavatel nemá k dispozici internetový odkaz, ze kterého by bylo možné dohledat požadované parametry, předloží spolu s cenovou nabídkou technické listy produktu. </t>
  </si>
  <si>
    <t>Dodavatelé jsou oprávněni výše uvedené normy nahradit jinými normami splňujícími dané podmínky.</t>
  </si>
  <si>
    <t>Termín dodání výrobku</t>
  </si>
  <si>
    <t>Pytle 120 l, rozměry 70 x 110 cm, černé barvy, 100 micr./15 ks na roli</t>
  </si>
  <si>
    <t>50 ks po vystavení objednávky</t>
  </si>
  <si>
    <t>Náhradní náplň pro Airwick Fresh Matic, bateriový dávkovač vůně, (např. vůně jemná bavlna nebo svěží prádlo)</t>
  </si>
  <si>
    <t>*dodavatel musí být schopen dodat 6 ks osvěžovačů a neutralizátorů pachů ve čtyřech různých variantách vůní. Zadavatel vybraného dodavatele uvědomí ještě před odesláním objednávky, kolik kusů ve které variantě bude požadovat.</t>
  </si>
  <si>
    <t>Nitrilové, nepudrované rukavice, vel. XL, 100 ks v balení</t>
  </si>
  <si>
    <t>20 balení po vystavení objednávky</t>
  </si>
  <si>
    <t>Prášek na praní, praní při teplotách 30° - 90°, velké balení  8 - 10 kg</t>
  </si>
  <si>
    <t>Nitrilové, nepudrované rukavice, vel. L, 100 ks v balení</t>
  </si>
  <si>
    <t>10 balení po vystavení objednávky</t>
  </si>
  <si>
    <t>Latexové rukavice pro opakované použití s bavlněnou výstelkou, vel. M</t>
  </si>
  <si>
    <t>Latexové rukavice pro opakované použití s bavlněnou výstelkou, vel. L</t>
  </si>
  <si>
    <t>belení</t>
  </si>
  <si>
    <t>10 ks po vystavení objednávky</t>
  </si>
  <si>
    <t>5 ks po vystavení objednávky</t>
  </si>
  <si>
    <t>4 ks po vystavení objednávky</t>
  </si>
  <si>
    <t>Mycí a čistící prostředek, který odstraňuje rez a vodní kámen, poradí si i s dlouhodobými nánosy mechanických nečistot. Je vhodný pro čištění toalet, sanitární keramiky, nerezových ploch a obkladů. V toaletních mísách působí nad i pod vodní hladinou a pod okrajem toalety, dlouhodobě působí proti usazování vodního kamene. Vhodný i na nerez. 750 ml</t>
  </si>
  <si>
    <t>Tekuté mýdlo s obsahem glycerinu, a alespoň s jednou certifikací výrobku, 5 l</t>
  </si>
  <si>
    <t>l (litr)</t>
  </si>
  <si>
    <t>Ochranný hydratační krém na ruce, 100 ml</t>
  </si>
  <si>
    <t>80 ks po vystavení objednávky</t>
  </si>
  <si>
    <t>6 ks po vystavení objednávky</t>
  </si>
  <si>
    <t>Pisoárové sítko, z ohebného gumového materiálu, dlouhodobě uvolňuje vůni</t>
  </si>
  <si>
    <t>Ruční pad pro odstranění nečistot na odolných materiálech povrchů pevných ploch (např. tvrzené betony, broušené dlažby apod.) rozměr 25,5 x 11 cm</t>
  </si>
  <si>
    <t>Tekutý prostředek pro mytí podlah, bez obsahu chloru určený k likvidaci vitálních bakterií, virů a nežádoucích zápachů. Přípravek splňuje normy ČSN EN 1276, ČSN EN 13727, ČSN EN 14561, ČSN EN 1650, ČSN EN 13624, ČSN EN 14562, ČSN EN 14348, ČSN EN 14563, ČSN EN 14476 (Adenovirus), ČSN EN 14476 (Obalené viry). Dávkování: pro běžný úklid 50 ml na 5 l vody, k desinfekci v koncentraci 1 - 3 %, 50 - 150 ml na 5 l vody, pH min. 10, Koncentrát - 5l</t>
  </si>
  <si>
    <t>1 ks po vystavení objednávky</t>
  </si>
  <si>
    <r>
      <t>Prostředek určený pro denní úklid sanitárních a umývárenských prosto</t>
    </r>
    <r>
      <rPr>
        <sz val="11"/>
        <color theme="1"/>
        <rFont val="Calibri"/>
        <family val="2"/>
        <charset val="238"/>
        <scheme val="minor"/>
      </rPr>
      <t>r</t>
    </r>
    <r>
      <rPr>
        <b/>
        <sz val="11"/>
        <color theme="1"/>
        <rFont val="Calibri"/>
        <family val="2"/>
        <charset val="238"/>
        <scheme val="minor"/>
      </rPr>
      <t>, který odstraňuje nečistoty, skvrny a povlaky od vodního kamene i ostatní běžné nečistoty. Použití sprejovou metodou i pro dávkování do vědra. Dávkování pro sprejové čištění: ml/1 l  - 4 ml (0,4 %) až 10 ml (1%) podle míry znečištění. Dávkování do vědra: ml/10 l - 10 ml (0,1 %) až 30 ml (0,3 %) podle míry znečištění. pH koncentrátu: 1 - 2. Koncentrát - 5 l</t>
    </r>
  </si>
  <si>
    <t>WC souprava, štětiny štětky černé barvy</t>
  </si>
  <si>
    <t>Souprava smetáček a lopatka, lopatka s pogumovaným koncem</t>
  </si>
  <si>
    <t>40 balení během 22. týdne 2025</t>
  </si>
  <si>
    <t>50 rolí během 22. týdne 2025</t>
  </si>
  <si>
    <t>60 rolí po vystavení objednávky, 60 rolí během 22. týdne 2025</t>
  </si>
  <si>
    <t>42 ks během 22. týdne 2025</t>
  </si>
  <si>
    <t>1 ks po vystavení objednávky, 1 ks během 22. týdne 2025</t>
  </si>
  <si>
    <t xml:space="preserve">         50 l během 22. týdne 2025</t>
  </si>
  <si>
    <t>20 ks během 22. týdne 2025</t>
  </si>
  <si>
    <t>Příloha č. 1 - Cenová nabídka k VZ: Dodávka čisticích prostředků - léto</t>
  </si>
  <si>
    <t>20 ks po vystavení objednávky,        20 ks během 22. týdne 2025</t>
  </si>
  <si>
    <t>Prostředek na nádobí, pro ruční mytí, s alespoň jednou certifikací výrobku/ekologickou značkou uvedenou na výrobku</t>
  </si>
  <si>
    <t>Osvěžovač vzduchu, který odstraňuje pachy ve vzduchu a současně pomáhá zabránit jejich nasáknutí do měkkých materiálů až po dobu 60 dnů. Obsahuje pachové konvenktory, nepotřebuje baterie ani elektřinu, 7,5 ml*</t>
  </si>
  <si>
    <r>
      <t xml:space="preserve">Mop jazykový, mikrovlákno, 40 cm délka, max. 16 cm šířka, vhodný pro hladké a lesklé podlahy (PVC), sloužící pro běžný mokrý i vlhký úklid s dvouvědrovým úklidovým vozíkem a ždímačem, mop se </t>
    </r>
    <r>
      <rPr>
        <b/>
        <sz val="11"/>
        <rFont val="Calibri"/>
        <family val="2"/>
        <charset val="238"/>
        <scheme val="minor"/>
      </rPr>
      <t>připevňuje na držák jazykového mopu.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</si>
</sst>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1"/>
      <name val="Calibri"/>
      <family val="2"/>
      <charset val="238"/>
      <scheme val="minor"/>
    </font>
    <font>
      <sz val="11"/>
      <color rgb="FFFF0000"/>
      <name val="Calibri"/>
      <family val="2"/>
      <charset val="238"/>
      <scheme val="minor"/>
    </font>
    <font>
      <b/>
      <sz val="11"/>
      <name val="Calibri"/>
      <family val="2"/>
      <charset val="238"/>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2" fillId="0" borderId="10" xfId="0" applyFont="1" applyFill="1" applyBorder="1" applyAlignment="1">
      <alignment horizontal="left" vertical="center" wrapText="1"/>
    </xf>
    <xf numFmtId="0" fontId="0" fillId="0" borderId="0" xfId="0" applyAlignment="1">
      <alignment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4" fontId="2" fillId="2" borderId="16" xfId="0" applyNumberFormat="1" applyFont="1" applyFill="1" applyBorder="1" applyAlignment="1">
      <alignment horizontal="center" vertical="center" wrapText="1"/>
    </xf>
    <xf numFmtId="44" fontId="2" fillId="0" borderId="17" xfId="0" applyNumberFormat="1" applyFont="1" applyBorder="1" applyAlignment="1">
      <alignment horizontal="center" vertical="center" wrapText="1"/>
    </xf>
    <xf numFmtId="44" fontId="2" fillId="0" borderId="18" xfId="0" applyNumberFormat="1" applyFont="1" applyBorder="1" applyAlignment="1">
      <alignment horizontal="center" vertical="center" wrapText="1"/>
    </xf>
    <xf numFmtId="0" fontId="0" fillId="0" borderId="10" xfId="0" applyBorder="1" applyAlignment="1">
      <alignment horizontal="center" vertical="center" wrapText="1"/>
    </xf>
    <xf numFmtId="44" fontId="0" fillId="0" borderId="10" xfId="1" applyFont="1" applyBorder="1" applyAlignment="1">
      <alignment vertical="center" wrapText="1"/>
    </xf>
    <xf numFmtId="0" fontId="0" fillId="0" borderId="10" xfId="0" applyFont="1" applyBorder="1" applyAlignment="1">
      <alignment horizontal="center" vertical="center" wrapText="1"/>
    </xf>
    <xf numFmtId="44" fontId="2" fillId="3" borderId="19" xfId="0" applyNumberFormat="1" applyFont="1"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0" fontId="2" fillId="0" borderId="0" xfId="0" applyFont="1" applyAlignment="1">
      <alignment vertical="center" wrapText="1"/>
    </xf>
    <xf numFmtId="0" fontId="4" fillId="0" borderId="10" xfId="0" applyFont="1" applyFill="1" applyBorder="1" applyAlignment="1">
      <alignment horizontal="left" vertical="center" wrapText="1"/>
    </xf>
    <xf numFmtId="0" fontId="0" fillId="5" borderId="10"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 fillId="0" borderId="10" xfId="0" applyFont="1" applyFill="1" applyBorder="1" applyAlignment="1">
      <alignment wrapText="1"/>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44" fontId="2" fillId="3" borderId="10" xfId="1" applyFont="1" applyFill="1" applyBorder="1" applyAlignment="1" applyProtection="1">
      <alignment vertical="center" wrapText="1"/>
      <protection locked="0"/>
    </xf>
    <xf numFmtId="0" fontId="2"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Alignment="1">
      <alignment horizontal="center"/>
    </xf>
    <xf numFmtId="0" fontId="0" fillId="0" borderId="1" xfId="0" applyBorder="1" applyAlignment="1">
      <alignment horizontal="left"/>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6E91-49C3-46A4-A774-7ED336D69B78}">
  <dimension ref="B1:J34"/>
  <sheetViews>
    <sheetView tabSelected="1" workbookViewId="0">
      <selection activeCell="B21" sqref="B21"/>
    </sheetView>
  </sheetViews>
  <sheetFormatPr defaultRowHeight="15" x14ac:dyDescent="0.25"/>
  <cols>
    <col min="2" max="2" width="44.5703125" customWidth="1"/>
    <col min="3" max="3" width="36" customWidth="1"/>
    <col min="4" max="4" width="37.7109375" customWidth="1"/>
    <col min="5" max="5" width="31.7109375" customWidth="1"/>
    <col min="6" max="6" width="12.140625" customWidth="1"/>
    <col min="7" max="7" width="13" customWidth="1"/>
    <col min="8" max="8" width="17.42578125" customWidth="1"/>
    <col min="9" max="9" width="15.28515625" customWidth="1"/>
    <col min="10" max="10" width="15.7109375" customWidth="1"/>
  </cols>
  <sheetData>
    <row r="1" spans="2:10" ht="18.75" x14ac:dyDescent="0.3">
      <c r="B1" s="31" t="s">
        <v>56</v>
      </c>
      <c r="C1" s="31"/>
      <c r="D1" s="31"/>
      <c r="E1" s="31"/>
      <c r="F1" s="31"/>
      <c r="G1" s="31"/>
      <c r="H1" s="31"/>
      <c r="I1" s="31"/>
      <c r="J1" s="31"/>
    </row>
    <row r="2" spans="2:10" ht="15.75" thickBot="1" x14ac:dyDescent="0.3">
      <c r="B2" s="32"/>
      <c r="C2" s="32"/>
    </row>
    <row r="3" spans="2:10" x14ac:dyDescent="0.25">
      <c r="B3" s="33" t="s">
        <v>0</v>
      </c>
      <c r="C3" s="33" t="s">
        <v>1</v>
      </c>
      <c r="D3" s="35" t="s">
        <v>2</v>
      </c>
      <c r="E3" s="33" t="s">
        <v>20</v>
      </c>
      <c r="F3" s="37" t="s">
        <v>3</v>
      </c>
      <c r="G3" s="33" t="s">
        <v>4</v>
      </c>
      <c r="H3" s="37" t="s">
        <v>5</v>
      </c>
      <c r="I3" s="37" t="s">
        <v>6</v>
      </c>
      <c r="J3" s="39" t="s">
        <v>7</v>
      </c>
    </row>
    <row r="4" spans="2:10" ht="15.75" thickBot="1" x14ac:dyDescent="0.3">
      <c r="B4" s="34"/>
      <c r="C4" s="34"/>
      <c r="D4" s="36"/>
      <c r="E4" s="34"/>
      <c r="F4" s="38"/>
      <c r="G4" s="34"/>
      <c r="H4" s="38"/>
      <c r="I4" s="38"/>
      <c r="J4" s="40"/>
    </row>
    <row r="5" spans="2:10" ht="30" x14ac:dyDescent="0.25">
      <c r="B5" s="1" t="s">
        <v>8</v>
      </c>
      <c r="C5" s="24"/>
      <c r="D5" s="25"/>
      <c r="E5" s="16" t="s">
        <v>49</v>
      </c>
      <c r="F5" s="9" t="s">
        <v>9</v>
      </c>
      <c r="G5" s="9">
        <v>40</v>
      </c>
      <c r="H5" s="27"/>
      <c r="I5" s="10">
        <f>H5*40*D28/100</f>
        <v>0</v>
      </c>
      <c r="J5" s="10">
        <f>H5*40+I5</f>
        <v>0</v>
      </c>
    </row>
    <row r="6" spans="2:10" ht="24.75" customHeight="1" x14ac:dyDescent="0.25">
      <c r="B6" s="21" t="s">
        <v>10</v>
      </c>
      <c r="C6" s="24"/>
      <c r="D6" s="25"/>
      <c r="E6" s="16" t="s">
        <v>50</v>
      </c>
      <c r="F6" s="9" t="s">
        <v>11</v>
      </c>
      <c r="G6" s="9">
        <v>50</v>
      </c>
      <c r="H6" s="27"/>
      <c r="I6" s="10">
        <f>H6*50*D28/100</f>
        <v>0</v>
      </c>
      <c r="J6" s="10">
        <f>H6*50+I6</f>
        <v>0</v>
      </c>
    </row>
    <row r="7" spans="2:10" ht="30" x14ac:dyDescent="0.25">
      <c r="B7" s="1" t="s">
        <v>21</v>
      </c>
      <c r="C7" s="24"/>
      <c r="D7" s="25"/>
      <c r="E7" s="16" t="s">
        <v>51</v>
      </c>
      <c r="F7" s="11" t="s">
        <v>11</v>
      </c>
      <c r="G7" s="11">
        <v>120</v>
      </c>
      <c r="H7" s="27"/>
      <c r="I7" s="10">
        <f>H7*120*D28/100</f>
        <v>0</v>
      </c>
      <c r="J7" s="10">
        <f>H7*120+I7</f>
        <v>0</v>
      </c>
    </row>
    <row r="8" spans="2:10" ht="135" customHeight="1" x14ac:dyDescent="0.25">
      <c r="B8" s="18" t="s">
        <v>36</v>
      </c>
      <c r="C8" s="24"/>
      <c r="D8" s="25"/>
      <c r="E8" s="16" t="s">
        <v>57</v>
      </c>
      <c r="F8" s="9" t="s">
        <v>12</v>
      </c>
      <c r="G8" s="9">
        <v>40</v>
      </c>
      <c r="H8" s="27"/>
      <c r="I8" s="10">
        <f>H8*40*D28/100</f>
        <v>0</v>
      </c>
      <c r="J8" s="10">
        <f>H8*40+I8</f>
        <v>0</v>
      </c>
    </row>
    <row r="9" spans="2:10" ht="30" x14ac:dyDescent="0.25">
      <c r="B9" s="1" t="s">
        <v>42</v>
      </c>
      <c r="C9" s="24"/>
      <c r="D9" s="25"/>
      <c r="E9" s="16" t="s">
        <v>22</v>
      </c>
      <c r="F9" s="9" t="s">
        <v>13</v>
      </c>
      <c r="G9" s="9">
        <v>50</v>
      </c>
      <c r="H9" s="27"/>
      <c r="I9" s="10">
        <f>H9*50*D28/100</f>
        <v>0</v>
      </c>
      <c r="J9" s="10">
        <f>H9*50+I9</f>
        <v>0</v>
      </c>
    </row>
    <row r="10" spans="2:10" ht="47.25" customHeight="1" x14ac:dyDescent="0.25">
      <c r="B10" s="18" t="s">
        <v>23</v>
      </c>
      <c r="C10" s="24"/>
      <c r="D10" s="25"/>
      <c r="E10" s="16" t="s">
        <v>52</v>
      </c>
      <c r="F10" s="9" t="s">
        <v>12</v>
      </c>
      <c r="G10" s="9">
        <v>42</v>
      </c>
      <c r="H10" s="27"/>
      <c r="I10" s="10">
        <f>H10*42*D28/100</f>
        <v>0</v>
      </c>
      <c r="J10" s="10">
        <f>H10*42+I10</f>
        <v>0</v>
      </c>
    </row>
    <row r="11" spans="2:10" ht="47.25" customHeight="1" x14ac:dyDescent="0.25">
      <c r="B11" s="18" t="s">
        <v>37</v>
      </c>
      <c r="C11" s="24"/>
      <c r="D11" s="25"/>
      <c r="E11" s="16" t="s">
        <v>45</v>
      </c>
      <c r="F11" s="9" t="s">
        <v>12</v>
      </c>
      <c r="G11" s="9">
        <v>1</v>
      </c>
      <c r="H11" s="27"/>
      <c r="I11" s="10">
        <f>H11*1*D28/100</f>
        <v>0</v>
      </c>
      <c r="J11" s="10">
        <f>H11*1+I11</f>
        <v>0</v>
      </c>
    </row>
    <row r="12" spans="2:10" ht="52.5" customHeight="1" x14ac:dyDescent="0.25">
      <c r="B12" s="18" t="s">
        <v>25</v>
      </c>
      <c r="C12" s="24"/>
      <c r="D12" s="25"/>
      <c r="E12" s="16" t="s">
        <v>26</v>
      </c>
      <c r="F12" s="9" t="s">
        <v>9</v>
      </c>
      <c r="G12" s="9">
        <v>20</v>
      </c>
      <c r="H12" s="27"/>
      <c r="I12" s="10">
        <f>H12*20*D28/100</f>
        <v>0</v>
      </c>
      <c r="J12" s="10">
        <f>H12*20+I12</f>
        <v>0</v>
      </c>
    </row>
    <row r="13" spans="2:10" ht="52.5" customHeight="1" x14ac:dyDescent="0.25">
      <c r="B13" s="18" t="s">
        <v>28</v>
      </c>
      <c r="C13" s="24"/>
      <c r="D13" s="25"/>
      <c r="E13" s="16" t="s">
        <v>29</v>
      </c>
      <c r="F13" s="9" t="s">
        <v>9</v>
      </c>
      <c r="G13" s="9">
        <v>10</v>
      </c>
      <c r="H13" s="27"/>
      <c r="I13" s="10">
        <f>H13*10*D28/100</f>
        <v>0</v>
      </c>
      <c r="J13" s="10">
        <f>H13*10+I13</f>
        <v>0</v>
      </c>
    </row>
    <row r="14" spans="2:10" ht="52.5" customHeight="1" x14ac:dyDescent="0.25">
      <c r="B14" s="18" t="s">
        <v>30</v>
      </c>
      <c r="C14" s="24"/>
      <c r="D14" s="25"/>
      <c r="E14" s="16" t="s">
        <v>26</v>
      </c>
      <c r="F14" s="9" t="s">
        <v>9</v>
      </c>
      <c r="G14" s="9">
        <v>20</v>
      </c>
      <c r="H14" s="27"/>
      <c r="I14" s="10">
        <f>H14*20*D28/100</f>
        <v>0</v>
      </c>
      <c r="J14" s="10">
        <f t="shared" ref="J14:J15" si="0">H14*20+I14</f>
        <v>0</v>
      </c>
    </row>
    <row r="15" spans="2:10" ht="52.5" customHeight="1" x14ac:dyDescent="0.25">
      <c r="B15" s="18" t="s">
        <v>31</v>
      </c>
      <c r="C15" s="24"/>
      <c r="D15" s="25"/>
      <c r="E15" s="16" t="s">
        <v>26</v>
      </c>
      <c r="F15" s="9" t="s">
        <v>32</v>
      </c>
      <c r="G15" s="9">
        <v>20</v>
      </c>
      <c r="H15" s="27"/>
      <c r="I15" s="10">
        <f>H15*20*D28/100</f>
        <v>0</v>
      </c>
      <c r="J15" s="10">
        <f t="shared" si="0"/>
        <v>0</v>
      </c>
    </row>
    <row r="16" spans="2:10" ht="54.75" customHeight="1" x14ac:dyDescent="0.25">
      <c r="B16" s="1" t="s">
        <v>27</v>
      </c>
      <c r="C16" s="24"/>
      <c r="D16" s="25"/>
      <c r="E16" s="16" t="s">
        <v>53</v>
      </c>
      <c r="F16" s="9" t="s">
        <v>12</v>
      </c>
      <c r="G16" s="9">
        <v>2</v>
      </c>
      <c r="H16" s="27"/>
      <c r="I16" s="10">
        <f>H16*2*D28/100</f>
        <v>0</v>
      </c>
      <c r="J16" s="10">
        <f>H16*2+I16</f>
        <v>0</v>
      </c>
    </row>
    <row r="17" spans="2:10" ht="54.75" customHeight="1" x14ac:dyDescent="0.25">
      <c r="B17" s="1" t="s">
        <v>47</v>
      </c>
      <c r="C17" s="26"/>
      <c r="D17" s="25"/>
      <c r="E17" s="16" t="s">
        <v>40</v>
      </c>
      <c r="F17" s="9" t="s">
        <v>12</v>
      </c>
      <c r="G17" s="20">
        <v>80</v>
      </c>
      <c r="H17" s="27"/>
      <c r="I17" s="10">
        <f>H17*80*D28/100</f>
        <v>0</v>
      </c>
      <c r="J17" s="10">
        <f>H17*80+I17</f>
        <v>0</v>
      </c>
    </row>
    <row r="18" spans="2:10" ht="54.75" customHeight="1" x14ac:dyDescent="0.25">
      <c r="B18" s="22" t="s">
        <v>58</v>
      </c>
      <c r="C18" s="24"/>
      <c r="D18" s="25"/>
      <c r="E18" s="16" t="s">
        <v>54</v>
      </c>
      <c r="F18" s="9" t="s">
        <v>38</v>
      </c>
      <c r="G18" s="9">
        <v>50</v>
      </c>
      <c r="H18" s="27"/>
      <c r="I18" s="10">
        <f>H18*50*D28/100</f>
        <v>0</v>
      </c>
      <c r="J18" s="10">
        <f>H18*50+I18</f>
        <v>0</v>
      </c>
    </row>
    <row r="19" spans="2:10" ht="54.75" customHeight="1" x14ac:dyDescent="0.25">
      <c r="B19" s="1" t="s">
        <v>39</v>
      </c>
      <c r="C19" s="24"/>
      <c r="D19" s="25"/>
      <c r="E19" s="16" t="s">
        <v>55</v>
      </c>
      <c r="F19" s="9" t="s">
        <v>12</v>
      </c>
      <c r="G19" s="9">
        <v>20</v>
      </c>
      <c r="H19" s="27"/>
      <c r="I19" s="10">
        <f>H19*20*D28/100</f>
        <v>0</v>
      </c>
      <c r="J19" s="10">
        <f>H19*20+I19</f>
        <v>0</v>
      </c>
    </row>
    <row r="20" spans="2:10" ht="93" customHeight="1" x14ac:dyDescent="0.25">
      <c r="B20" s="1" t="s">
        <v>59</v>
      </c>
      <c r="C20" s="24"/>
      <c r="D20" s="25"/>
      <c r="E20" s="16" t="s">
        <v>41</v>
      </c>
      <c r="F20" s="9" t="s">
        <v>12</v>
      </c>
      <c r="G20" s="9">
        <v>6</v>
      </c>
      <c r="H20" s="27"/>
      <c r="I20" s="10">
        <f>H20*6*D28/100</f>
        <v>0</v>
      </c>
      <c r="J20" s="10">
        <f>H20*6+I20</f>
        <v>0</v>
      </c>
    </row>
    <row r="21" spans="2:10" ht="85.5" customHeight="1" x14ac:dyDescent="0.25">
      <c r="B21" s="1" t="s">
        <v>60</v>
      </c>
      <c r="C21" s="26"/>
      <c r="D21" s="25"/>
      <c r="E21" s="16" t="s">
        <v>40</v>
      </c>
      <c r="F21" s="9" t="s">
        <v>12</v>
      </c>
      <c r="G21" s="19">
        <v>80</v>
      </c>
      <c r="H21" s="27"/>
      <c r="I21" s="10">
        <f>H21*80*D28/100</f>
        <v>0</v>
      </c>
      <c r="J21" s="10">
        <f>H21*80+I21</f>
        <v>0</v>
      </c>
    </row>
    <row r="22" spans="2:10" ht="159" customHeight="1" x14ac:dyDescent="0.25">
      <c r="B22" s="23" t="s">
        <v>44</v>
      </c>
      <c r="C22" s="26"/>
      <c r="D22" s="25"/>
      <c r="E22" s="16" t="s">
        <v>34</v>
      </c>
      <c r="F22" s="9" t="s">
        <v>12</v>
      </c>
      <c r="G22" s="19">
        <v>5</v>
      </c>
      <c r="H22" s="27"/>
      <c r="I22" s="10">
        <f>H22*5*D28/100</f>
        <v>0</v>
      </c>
      <c r="J22" s="10">
        <f>H22*5+I22</f>
        <v>0</v>
      </c>
    </row>
    <row r="23" spans="2:10" ht="146.25" customHeight="1" x14ac:dyDescent="0.25">
      <c r="B23" s="1" t="s">
        <v>46</v>
      </c>
      <c r="C23" s="26"/>
      <c r="D23" s="25"/>
      <c r="E23" s="16" t="s">
        <v>35</v>
      </c>
      <c r="F23" s="9" t="s">
        <v>12</v>
      </c>
      <c r="G23" s="19">
        <v>4</v>
      </c>
      <c r="H23" s="27"/>
      <c r="I23" s="10">
        <f>H23*4*D28/100</f>
        <v>0</v>
      </c>
      <c r="J23" s="10">
        <f>H23*4+I23</f>
        <v>0</v>
      </c>
    </row>
    <row r="24" spans="2:10" ht="67.5" customHeight="1" x14ac:dyDescent="0.25">
      <c r="B24" s="1" t="s">
        <v>43</v>
      </c>
      <c r="C24" s="26"/>
      <c r="D24" s="25"/>
      <c r="E24" s="16" t="s">
        <v>33</v>
      </c>
      <c r="F24" s="9" t="s">
        <v>12</v>
      </c>
      <c r="G24" s="19">
        <v>10</v>
      </c>
      <c r="H24" s="27"/>
      <c r="I24" s="10">
        <f>H24*10*D28/100</f>
        <v>0</v>
      </c>
      <c r="J24" s="10">
        <f>H24*10+I24</f>
        <v>0</v>
      </c>
    </row>
    <row r="25" spans="2:10" ht="67.5" customHeight="1" x14ac:dyDescent="0.25">
      <c r="B25" s="1" t="s">
        <v>48</v>
      </c>
      <c r="C25" s="26"/>
      <c r="D25" s="25"/>
      <c r="E25" s="16" t="s">
        <v>33</v>
      </c>
      <c r="F25" s="9" t="s">
        <v>12</v>
      </c>
      <c r="G25" s="19">
        <v>10</v>
      </c>
      <c r="H25" s="27"/>
      <c r="I25" s="10">
        <f>H25*10*D28/100</f>
        <v>0</v>
      </c>
      <c r="J25" s="10">
        <f>H25*10+I25</f>
        <v>0</v>
      </c>
    </row>
    <row r="26" spans="2:10" ht="15.75" thickBot="1" x14ac:dyDescent="0.3">
      <c r="B26" s="2"/>
      <c r="C26" s="2"/>
      <c r="D26" s="2"/>
      <c r="E26" s="2"/>
      <c r="F26" s="2"/>
      <c r="G26" s="2"/>
      <c r="H26" s="2"/>
      <c r="I26" s="2"/>
      <c r="J26" s="2"/>
    </row>
    <row r="27" spans="2:10" ht="30" x14ac:dyDescent="0.25">
      <c r="B27" s="29" t="s">
        <v>18</v>
      </c>
      <c r="C27" s="30"/>
      <c r="D27" s="3" t="s">
        <v>14</v>
      </c>
      <c r="E27" s="14"/>
      <c r="F27" s="2"/>
      <c r="G27" s="2"/>
      <c r="H27" s="4" t="s">
        <v>15</v>
      </c>
      <c r="I27" s="5" t="s">
        <v>16</v>
      </c>
      <c r="J27" s="6" t="s">
        <v>17</v>
      </c>
    </row>
    <row r="28" spans="2:10" ht="48.75" customHeight="1" thickBot="1" x14ac:dyDescent="0.3">
      <c r="B28" s="29"/>
      <c r="C28" s="30"/>
      <c r="D28" s="13">
        <v>21</v>
      </c>
      <c r="E28" s="15"/>
      <c r="F28" s="2"/>
      <c r="G28" s="2"/>
      <c r="H28" s="7">
        <f>J28-I28</f>
        <v>0</v>
      </c>
      <c r="I28" s="8">
        <f>SUM(I5:I25)</f>
        <v>0</v>
      </c>
      <c r="J28" s="12">
        <f>SUM(J5:J25)</f>
        <v>0</v>
      </c>
    </row>
    <row r="29" spans="2:10" ht="33" customHeight="1" x14ac:dyDescent="0.25">
      <c r="B29" s="29" t="s">
        <v>19</v>
      </c>
      <c r="C29" s="29"/>
      <c r="D29" s="2"/>
      <c r="E29" s="2"/>
      <c r="F29" s="2"/>
      <c r="G29" s="2"/>
      <c r="H29" s="2"/>
      <c r="I29" s="2"/>
      <c r="J29" s="2"/>
    </row>
    <row r="30" spans="2:10" ht="15" customHeight="1" x14ac:dyDescent="0.25">
      <c r="B30" s="17"/>
      <c r="C30" s="17"/>
      <c r="D30" s="2"/>
      <c r="E30" s="2"/>
      <c r="F30" s="2"/>
      <c r="G30" s="2"/>
      <c r="H30" s="2"/>
      <c r="I30" s="2"/>
      <c r="J30" s="2"/>
    </row>
    <row r="31" spans="2:10" ht="15" customHeight="1" x14ac:dyDescent="0.25">
      <c r="B31" s="17"/>
      <c r="C31" s="17"/>
      <c r="D31" s="2"/>
      <c r="E31" s="2"/>
      <c r="F31" s="2"/>
      <c r="G31" s="2"/>
      <c r="H31" s="2"/>
      <c r="I31" s="2"/>
      <c r="J31" s="2"/>
    </row>
    <row r="32" spans="2:10" ht="29.25" customHeight="1" x14ac:dyDescent="0.25">
      <c r="B32" s="28" t="s">
        <v>24</v>
      </c>
      <c r="C32" s="28"/>
      <c r="D32" s="2"/>
      <c r="E32" s="2"/>
      <c r="F32" s="2"/>
      <c r="G32" s="2"/>
      <c r="H32" s="2"/>
      <c r="I32" s="2"/>
      <c r="J32" s="2"/>
    </row>
    <row r="33" spans="2:3" x14ac:dyDescent="0.25">
      <c r="B33" s="28"/>
      <c r="C33" s="28"/>
    </row>
    <row r="34" spans="2:3" x14ac:dyDescent="0.25">
      <c r="B34" s="28"/>
      <c r="C34" s="28"/>
    </row>
  </sheetData>
  <sheetProtection algorithmName="SHA-512" hashValue="IqX3i2PiE/mdm/yvpu+PYzP0mFmuJMv89L3HCtsX4uAZ/T09UJ7EotD8RljdYQXjtgLW77U1SO5ha4ajXUN5KQ==" saltValue="eXGGRpv56rOVQ71J3z1Y+A==" spinCount="100000" sheet="1" objects="1" scenarios="1"/>
  <mergeCells count="14">
    <mergeCell ref="B32:C34"/>
    <mergeCell ref="B27:C28"/>
    <mergeCell ref="B29:C29"/>
    <mergeCell ref="B1:J1"/>
    <mergeCell ref="B2:C2"/>
    <mergeCell ref="B3:B4"/>
    <mergeCell ref="C3:C4"/>
    <mergeCell ref="D3:D4"/>
    <mergeCell ref="F3:F4"/>
    <mergeCell ref="G3:G4"/>
    <mergeCell ref="H3:H4"/>
    <mergeCell ref="I3:I4"/>
    <mergeCell ref="J3:J4"/>
    <mergeCell ref="E3:E4"/>
  </mergeCells>
  <pageMargins left="0.7" right="0.7" top="0.78740157499999996" bottom="0.78740157499999996" header="0.3" footer="0.3"/>
  <pageSetup paperSize="9" orientation="portrait" horizontalDpi="0" verticalDpi="0" r:id="rId1"/>
  <ignoredErrors>
    <ignoredError sqref="I18:J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Papík Miroslav</dc:creator>
  <cp:lastModifiedBy>Papík Miroslav</cp:lastModifiedBy>
  <dcterms:created xsi:type="dcterms:W3CDTF">2024-01-09T08:45:49Z</dcterms:created>
  <dcterms:modified xsi:type="dcterms:W3CDTF">2025-04-15T08:18:05Z</dcterms:modified>
</cp:coreProperties>
</file>