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KrosData\Export\"/>
    </mc:Choice>
  </mc:AlternateContent>
  <bookViews>
    <workbookView xWindow="0" yWindow="0" windowWidth="0" windowHeight="0"/>
  </bookViews>
  <sheets>
    <sheet name="Rekapitulace stavby" sheetId="1" r:id="rId1"/>
    <sheet name="SO 101.B - Příprava stave..." sheetId="2" r:id="rId2"/>
    <sheet name="SO 201.b - Vrchní část st..." sheetId="3" r:id="rId3"/>
    <sheet name="SO 201.d. - Elektroinstalace" sheetId="4" r:id="rId4"/>
    <sheet name="SO 205 - Chodníky, zpevně..." sheetId="5" r:id="rId5"/>
    <sheet name="SO 206 - Pergola" sheetId="6" r:id="rId6"/>
    <sheet name="SO 207 - Jezírko" sheetId="7" r:id="rId7"/>
    <sheet name="SO 209.1 - Květnatá louka" sheetId="8" r:id="rId8"/>
    <sheet name="SO 209.2 - Trávníky" sheetId="9" r:id="rId9"/>
    <sheet name="SO 209.3 - Trvalkové výsadby" sheetId="10" r:id="rId10"/>
  </sheets>
  <definedNames>
    <definedName name="_xlnm.Print_Area" localSheetId="0">'Rekapitulace stavby'!$D$4:$AO$76,'Rekapitulace stavby'!$C$82:$AQ$105</definedName>
    <definedName name="_xlnm.Print_Titles" localSheetId="0">'Rekapitulace stavby'!$92:$92</definedName>
    <definedName name="_xlnm._FilterDatabase" localSheetId="1" hidden="1">'SO 101.B - Příprava stave...'!$C$118:$L$160</definedName>
    <definedName name="_xlnm.Print_Area" localSheetId="1">'SO 101.B - Příprava stave...'!$C$4:$K$76,'SO 101.B - Příprava stave...'!$C$82:$K$100,'SO 101.B - Příprava stave...'!$C$106:$L$160</definedName>
    <definedName name="_xlnm.Print_Titles" localSheetId="1">'SO 101.B - Příprava stave...'!$118:$118</definedName>
    <definedName name="_xlnm._FilterDatabase" localSheetId="2" hidden="1">'SO 201.b - Vrchní část st...'!$C$125:$L$320</definedName>
    <definedName name="_xlnm.Print_Area" localSheetId="2">'SO 201.b - Vrchní část st...'!$C$4:$K$76,'SO 201.b - Vrchní část st...'!$C$82:$K$107,'SO 201.b - Vrchní část st...'!$C$113:$L$320</definedName>
    <definedName name="_xlnm.Print_Titles" localSheetId="2">'SO 201.b - Vrchní část st...'!$125:$125</definedName>
    <definedName name="_xlnm._FilterDatabase" localSheetId="3" hidden="1">'SO 201.d. - Elektroinstalace'!$C$120:$L$159</definedName>
    <definedName name="_xlnm.Print_Area" localSheetId="3">'SO 201.d. - Elektroinstalace'!$C$4:$K$76,'SO 201.d. - Elektroinstalace'!$C$82:$K$102,'SO 201.d. - Elektroinstalace'!$C$108:$L$159</definedName>
    <definedName name="_xlnm.Print_Titles" localSheetId="3">'SO 201.d. - Elektroinstalace'!$120:$120</definedName>
    <definedName name="_xlnm._FilterDatabase" localSheetId="4" hidden="1">'SO 205 - Chodníky, zpevně...'!$C$121:$L$193</definedName>
    <definedName name="_xlnm.Print_Area" localSheetId="4">'SO 205 - Chodníky, zpevně...'!$C$4:$K$76,'SO 205 - Chodníky, zpevně...'!$C$82:$K$103,'SO 205 - Chodníky, zpevně...'!$C$109:$L$193</definedName>
    <definedName name="_xlnm.Print_Titles" localSheetId="4">'SO 205 - Chodníky, zpevně...'!$121:$121</definedName>
    <definedName name="_xlnm._FilterDatabase" localSheetId="5" hidden="1">'SO 206 - Pergola'!$C$120:$L$157</definedName>
    <definedName name="_xlnm.Print_Area" localSheetId="5">'SO 206 - Pergola'!$C$4:$K$76,'SO 206 - Pergola'!$C$82:$K$102,'SO 206 - Pergola'!$C$108:$L$157</definedName>
    <definedName name="_xlnm.Print_Titles" localSheetId="5">'SO 206 - Pergola'!$120:$120</definedName>
    <definedName name="_xlnm._FilterDatabase" localSheetId="6" hidden="1">'SO 207 - Jezírko'!$C$119:$L$141</definedName>
    <definedName name="_xlnm.Print_Area" localSheetId="6">'SO 207 - Jezírko'!$C$4:$K$76,'SO 207 - Jezírko'!$C$82:$K$101,'SO 207 - Jezírko'!$C$107:$L$141</definedName>
    <definedName name="_xlnm.Print_Titles" localSheetId="6">'SO 207 - Jezírko'!$119:$119</definedName>
    <definedName name="_xlnm._FilterDatabase" localSheetId="7" hidden="1">'SO 209.1 - Květnatá louka'!$C$121:$L$147</definedName>
    <definedName name="_xlnm.Print_Area" localSheetId="7">'SO 209.1 - Květnatá louka'!$C$4:$K$76,'SO 209.1 - Květnatá louka'!$C$82:$K$101,'SO 209.1 - Květnatá louka'!$C$107:$L$147</definedName>
    <definedName name="_xlnm.Print_Titles" localSheetId="7">'SO 209.1 - Květnatá louka'!$121:$121</definedName>
    <definedName name="_xlnm._FilterDatabase" localSheetId="8" hidden="1">'SO 209.2 - Trávníky'!$C$122:$L$155</definedName>
    <definedName name="_xlnm.Print_Area" localSheetId="8">'SO 209.2 - Trávníky'!$C$4:$K$76,'SO 209.2 - Trávníky'!$C$82:$K$102,'SO 209.2 - Trávníky'!$C$108:$L$155</definedName>
    <definedName name="_xlnm.Print_Titles" localSheetId="8">'SO 209.2 - Trávníky'!$122:$122</definedName>
    <definedName name="_xlnm._FilterDatabase" localSheetId="9" hidden="1">'SO 209.3 - Trvalkové výsadby'!$C$122:$L$133</definedName>
    <definedName name="_xlnm.Print_Area" localSheetId="9">'SO 209.3 - Trvalkové výsadby'!$C$4:$K$76,'SO 209.3 - Trvalkové výsadby'!$C$82:$K$102,'SO 209.3 - Trvalkové výsadby'!$C$108:$L$133</definedName>
    <definedName name="_xlnm.Print_Titles" localSheetId="9">'SO 209.3 - Trvalkové výsadby'!$122:$122</definedName>
  </definedNames>
  <calcPr/>
</workbook>
</file>

<file path=xl/calcChain.xml><?xml version="1.0" encoding="utf-8"?>
<calcChain xmlns="http://schemas.openxmlformats.org/spreadsheetml/2006/main">
  <c i="10" l="1" r="K41"/>
  <c r="K40"/>
  <c i="1" r="BA104"/>
  <c i="10" r="K39"/>
  <c i="1" r="AZ104"/>
  <c i="10" r="BI132"/>
  <c r="BH132"/>
  <c r="BG132"/>
  <c r="BF132"/>
  <c r="X132"/>
  <c r="X131"/>
  <c r="V132"/>
  <c r="V131"/>
  <c r="T132"/>
  <c r="T131"/>
  <c r="P132"/>
  <c r="BI129"/>
  <c r="BH129"/>
  <c r="BG129"/>
  <c r="BF129"/>
  <c r="X129"/>
  <c r="V129"/>
  <c r="T129"/>
  <c r="P129"/>
  <c r="BI126"/>
  <c r="BH126"/>
  <c r="BG126"/>
  <c r="BF126"/>
  <c r="X126"/>
  <c r="V126"/>
  <c r="T126"/>
  <c r="P126"/>
  <c r="J119"/>
  <c r="F119"/>
  <c r="F117"/>
  <c r="E115"/>
  <c r="J93"/>
  <c r="F93"/>
  <c r="F91"/>
  <c r="E89"/>
  <c r="J26"/>
  <c r="E26"/>
  <c r="J94"/>
  <c r="J25"/>
  <c r="J20"/>
  <c r="E20"/>
  <c r="F120"/>
  <c r="J19"/>
  <c r="J14"/>
  <c r="J91"/>
  <c r="E7"/>
  <c r="E85"/>
  <c i="9" r="K41"/>
  <c r="K40"/>
  <c i="1" r="BA103"/>
  <c i="9" r="K39"/>
  <c i="1" r="AZ103"/>
  <c i="9" r="BI154"/>
  <c r="BH154"/>
  <c r="BG154"/>
  <c r="BF154"/>
  <c r="X154"/>
  <c r="X153"/>
  <c r="V154"/>
  <c r="V153"/>
  <c r="T154"/>
  <c r="T153"/>
  <c r="P154"/>
  <c r="BI151"/>
  <c r="BH151"/>
  <c r="BG151"/>
  <c r="BF151"/>
  <c r="X151"/>
  <c r="V151"/>
  <c r="T151"/>
  <c r="P151"/>
  <c r="BI148"/>
  <c r="BH148"/>
  <c r="BG148"/>
  <c r="BF148"/>
  <c r="X148"/>
  <c r="V148"/>
  <c r="T148"/>
  <c r="P148"/>
  <c r="BI146"/>
  <c r="BH146"/>
  <c r="BG146"/>
  <c r="BF146"/>
  <c r="X146"/>
  <c r="V146"/>
  <c r="T146"/>
  <c r="P146"/>
  <c r="BI144"/>
  <c r="BH144"/>
  <c r="BG144"/>
  <c r="BF144"/>
  <c r="X144"/>
  <c r="V144"/>
  <c r="T144"/>
  <c r="P144"/>
  <c r="BI141"/>
  <c r="BH141"/>
  <c r="BG141"/>
  <c r="BF141"/>
  <c r="X141"/>
  <c r="V141"/>
  <c r="T141"/>
  <c r="P141"/>
  <c r="BI138"/>
  <c r="BH138"/>
  <c r="BG138"/>
  <c r="BF138"/>
  <c r="X138"/>
  <c r="V138"/>
  <c r="T138"/>
  <c r="P138"/>
  <c r="BI136"/>
  <c r="BH136"/>
  <c r="BG136"/>
  <c r="BF136"/>
  <c r="X136"/>
  <c r="V136"/>
  <c r="T136"/>
  <c r="P136"/>
  <c r="BI133"/>
  <c r="BH133"/>
  <c r="BG133"/>
  <c r="BF133"/>
  <c r="X133"/>
  <c r="V133"/>
  <c r="T133"/>
  <c r="P133"/>
  <c r="BI129"/>
  <c r="BH129"/>
  <c r="BG129"/>
  <c r="BF129"/>
  <c r="X129"/>
  <c r="V129"/>
  <c r="T129"/>
  <c r="P129"/>
  <c r="BI126"/>
  <c r="BH126"/>
  <c r="BG126"/>
  <c r="BF126"/>
  <c r="X126"/>
  <c r="V126"/>
  <c r="T126"/>
  <c r="P126"/>
  <c r="J119"/>
  <c r="F119"/>
  <c r="F117"/>
  <c r="E115"/>
  <c r="J93"/>
  <c r="F93"/>
  <c r="F91"/>
  <c r="E89"/>
  <c r="J26"/>
  <c r="E26"/>
  <c r="J94"/>
  <c r="J25"/>
  <c r="J20"/>
  <c r="E20"/>
  <c r="F120"/>
  <c r="J19"/>
  <c r="J14"/>
  <c r="J91"/>
  <c r="E7"/>
  <c r="E111"/>
  <c i="8" r="K41"/>
  <c r="K40"/>
  <c i="1" r="BA102"/>
  <c i="8" r="K39"/>
  <c i="1" r="AZ102"/>
  <c i="8" r="BI145"/>
  <c r="BH145"/>
  <c r="BG145"/>
  <c r="BF145"/>
  <c r="X145"/>
  <c r="V145"/>
  <c r="T145"/>
  <c r="P145"/>
  <c r="BI144"/>
  <c r="BH144"/>
  <c r="BG144"/>
  <c r="BF144"/>
  <c r="X144"/>
  <c r="V144"/>
  <c r="T144"/>
  <c r="P144"/>
  <c r="BI142"/>
  <c r="BH142"/>
  <c r="BG142"/>
  <c r="BF142"/>
  <c r="X142"/>
  <c r="V142"/>
  <c r="T142"/>
  <c r="P142"/>
  <c r="BI139"/>
  <c r="BH139"/>
  <c r="BG139"/>
  <c r="BF139"/>
  <c r="X139"/>
  <c r="V139"/>
  <c r="T139"/>
  <c r="P139"/>
  <c r="BI136"/>
  <c r="BH136"/>
  <c r="BG136"/>
  <c r="BF136"/>
  <c r="X136"/>
  <c r="V136"/>
  <c r="T136"/>
  <c r="P136"/>
  <c r="BI134"/>
  <c r="BH134"/>
  <c r="BG134"/>
  <c r="BF134"/>
  <c r="X134"/>
  <c r="V134"/>
  <c r="T134"/>
  <c r="P134"/>
  <c r="BI131"/>
  <c r="BH131"/>
  <c r="BG131"/>
  <c r="BF131"/>
  <c r="X131"/>
  <c r="V131"/>
  <c r="T131"/>
  <c r="P131"/>
  <c r="BI128"/>
  <c r="BH128"/>
  <c r="BG128"/>
  <c r="BF128"/>
  <c r="X128"/>
  <c r="V128"/>
  <c r="T128"/>
  <c r="P128"/>
  <c r="BI125"/>
  <c r="BH125"/>
  <c r="BG125"/>
  <c r="BF125"/>
  <c r="X125"/>
  <c r="V125"/>
  <c r="T125"/>
  <c r="P125"/>
  <c r="J118"/>
  <c r="F118"/>
  <c r="F116"/>
  <c r="E114"/>
  <c r="J93"/>
  <c r="F93"/>
  <c r="F91"/>
  <c r="E89"/>
  <c r="J26"/>
  <c r="E26"/>
  <c r="J94"/>
  <c r="J25"/>
  <c r="J20"/>
  <c r="E20"/>
  <c r="F94"/>
  <c r="J19"/>
  <c r="J14"/>
  <c r="J91"/>
  <c r="E7"/>
  <c r="E85"/>
  <c i="7" r="K39"/>
  <c r="K38"/>
  <c i="1" r="BA100"/>
  <c i="7" r="K37"/>
  <c i="1" r="AZ100"/>
  <c i="7" r="BI140"/>
  <c r="BH140"/>
  <c r="BG140"/>
  <c r="BF140"/>
  <c r="X140"/>
  <c r="X139"/>
  <c r="V140"/>
  <c r="V139"/>
  <c r="T140"/>
  <c r="T139"/>
  <c r="P140"/>
  <c r="BI138"/>
  <c r="BH138"/>
  <c r="BG138"/>
  <c r="BF138"/>
  <c r="X138"/>
  <c r="V138"/>
  <c r="T138"/>
  <c r="P138"/>
  <c r="BI136"/>
  <c r="BH136"/>
  <c r="BG136"/>
  <c r="BF136"/>
  <c r="X136"/>
  <c r="V136"/>
  <c r="T136"/>
  <c r="P136"/>
  <c r="BI134"/>
  <c r="BH134"/>
  <c r="BG134"/>
  <c r="BF134"/>
  <c r="X134"/>
  <c r="V134"/>
  <c r="T134"/>
  <c r="P134"/>
  <c r="BI132"/>
  <c r="BH132"/>
  <c r="BG132"/>
  <c r="BF132"/>
  <c r="X132"/>
  <c r="V132"/>
  <c r="T132"/>
  <c r="P132"/>
  <c r="BI130"/>
  <c r="BH130"/>
  <c r="BG130"/>
  <c r="BF130"/>
  <c r="X130"/>
  <c r="V130"/>
  <c r="T130"/>
  <c r="P130"/>
  <c r="BI129"/>
  <c r="BH129"/>
  <c r="BG129"/>
  <c r="BF129"/>
  <c r="X129"/>
  <c r="V129"/>
  <c r="T129"/>
  <c r="P129"/>
  <c r="BI126"/>
  <c r="BH126"/>
  <c r="BG126"/>
  <c r="BF126"/>
  <c r="X126"/>
  <c r="V126"/>
  <c r="T126"/>
  <c r="P126"/>
  <c r="BI123"/>
  <c r="BH123"/>
  <c r="BG123"/>
  <c r="BF123"/>
  <c r="X123"/>
  <c r="V123"/>
  <c r="T123"/>
  <c r="P123"/>
  <c r="J116"/>
  <c r="F116"/>
  <c r="F114"/>
  <c r="E112"/>
  <c r="J91"/>
  <c r="F91"/>
  <c r="F89"/>
  <c r="E87"/>
  <c r="J24"/>
  <c r="E24"/>
  <c r="J92"/>
  <c r="J23"/>
  <c r="J18"/>
  <c r="E18"/>
  <c r="F92"/>
  <c r="J17"/>
  <c r="J12"/>
  <c r="J114"/>
  <c r="E7"/>
  <c r="E85"/>
  <c i="6" r="K39"/>
  <c r="K38"/>
  <c i="1" r="BA99"/>
  <c i="6" r="K37"/>
  <c i="1" r="AZ99"/>
  <c i="6" r="BI156"/>
  <c r="BH156"/>
  <c r="BG156"/>
  <c r="BF156"/>
  <c r="X156"/>
  <c r="X155"/>
  <c r="X154"/>
  <c r="V156"/>
  <c r="V155"/>
  <c r="V154"/>
  <c r="T156"/>
  <c r="T155"/>
  <c r="T154"/>
  <c r="P156"/>
  <c r="BI153"/>
  <c r="BH153"/>
  <c r="BG153"/>
  <c r="BF153"/>
  <c r="X153"/>
  <c r="V153"/>
  <c r="T153"/>
  <c r="P153"/>
  <c r="BI148"/>
  <c r="BH148"/>
  <c r="BG148"/>
  <c r="BF148"/>
  <c r="X148"/>
  <c r="V148"/>
  <c r="T148"/>
  <c r="P148"/>
  <c r="BI143"/>
  <c r="BH143"/>
  <c r="BG143"/>
  <c r="BF143"/>
  <c r="X143"/>
  <c r="V143"/>
  <c r="T143"/>
  <c r="P143"/>
  <c r="BI140"/>
  <c r="BH140"/>
  <c r="BG140"/>
  <c r="BF140"/>
  <c r="X140"/>
  <c r="V140"/>
  <c r="T140"/>
  <c r="P140"/>
  <c r="BI137"/>
  <c r="BH137"/>
  <c r="BG137"/>
  <c r="BF137"/>
  <c r="X137"/>
  <c r="V137"/>
  <c r="T137"/>
  <c r="P137"/>
  <c r="BI136"/>
  <c r="BH136"/>
  <c r="BG136"/>
  <c r="BF136"/>
  <c r="X136"/>
  <c r="V136"/>
  <c r="T136"/>
  <c r="P136"/>
  <c r="BI133"/>
  <c r="BH133"/>
  <c r="BG133"/>
  <c r="BF133"/>
  <c r="X133"/>
  <c r="V133"/>
  <c r="T133"/>
  <c r="P133"/>
  <c r="BI127"/>
  <c r="BH127"/>
  <c r="BG127"/>
  <c r="BF127"/>
  <c r="X127"/>
  <c r="V127"/>
  <c r="T127"/>
  <c r="P127"/>
  <c r="BI124"/>
  <c r="BH124"/>
  <c r="BG124"/>
  <c r="BF124"/>
  <c r="X124"/>
  <c r="X123"/>
  <c r="V124"/>
  <c r="V123"/>
  <c r="T124"/>
  <c r="T123"/>
  <c r="P124"/>
  <c r="J117"/>
  <c r="F117"/>
  <c r="F115"/>
  <c r="E113"/>
  <c r="J91"/>
  <c r="F91"/>
  <c r="F89"/>
  <c r="E87"/>
  <c r="J24"/>
  <c r="E24"/>
  <c r="J118"/>
  <c r="J23"/>
  <c r="J18"/>
  <c r="E18"/>
  <c r="F92"/>
  <c r="J17"/>
  <c r="J12"/>
  <c r="J115"/>
  <c r="E7"/>
  <c r="E85"/>
  <c i="5" r="K39"/>
  <c r="K38"/>
  <c i="1" r="BA98"/>
  <c i="5" r="K37"/>
  <c i="1" r="AZ98"/>
  <c i="5" r="BI189"/>
  <c r="BH189"/>
  <c r="BG189"/>
  <c r="BF189"/>
  <c r="X189"/>
  <c r="V189"/>
  <c r="T189"/>
  <c r="P189"/>
  <c r="BI185"/>
  <c r="BH185"/>
  <c r="BG185"/>
  <c r="BF185"/>
  <c r="X185"/>
  <c r="V185"/>
  <c r="T185"/>
  <c r="P185"/>
  <c r="BI182"/>
  <c r="BH182"/>
  <c r="BG182"/>
  <c r="BF182"/>
  <c r="X182"/>
  <c r="V182"/>
  <c r="T182"/>
  <c r="P182"/>
  <c r="BI177"/>
  <c r="BH177"/>
  <c r="BG177"/>
  <c r="BF177"/>
  <c r="X177"/>
  <c r="V177"/>
  <c r="T177"/>
  <c r="P177"/>
  <c r="BI174"/>
  <c r="BH174"/>
  <c r="BG174"/>
  <c r="BF174"/>
  <c r="X174"/>
  <c r="V174"/>
  <c r="T174"/>
  <c r="P174"/>
  <c r="BI170"/>
  <c r="BH170"/>
  <c r="BG170"/>
  <c r="BF170"/>
  <c r="X170"/>
  <c r="X169"/>
  <c r="V170"/>
  <c r="V169"/>
  <c r="T170"/>
  <c r="T169"/>
  <c r="P170"/>
  <c r="BI166"/>
  <c r="BH166"/>
  <c r="BG166"/>
  <c r="BF166"/>
  <c r="X166"/>
  <c r="X165"/>
  <c r="V166"/>
  <c r="V165"/>
  <c r="T166"/>
  <c r="T165"/>
  <c r="P166"/>
  <c r="BI163"/>
  <c r="BH163"/>
  <c r="BG163"/>
  <c r="BF163"/>
  <c r="X163"/>
  <c r="V163"/>
  <c r="T163"/>
  <c r="P163"/>
  <c r="BI162"/>
  <c r="BH162"/>
  <c r="BG162"/>
  <c r="BF162"/>
  <c r="X162"/>
  <c r="V162"/>
  <c r="T162"/>
  <c r="P162"/>
  <c r="BI160"/>
  <c r="BH160"/>
  <c r="BG160"/>
  <c r="BF160"/>
  <c r="X160"/>
  <c r="V160"/>
  <c r="T160"/>
  <c r="P160"/>
  <c r="BI158"/>
  <c r="BH158"/>
  <c r="BG158"/>
  <c r="BF158"/>
  <c r="X158"/>
  <c r="V158"/>
  <c r="T158"/>
  <c r="P158"/>
  <c r="BI156"/>
  <c r="BH156"/>
  <c r="BG156"/>
  <c r="BF156"/>
  <c r="X156"/>
  <c r="V156"/>
  <c r="T156"/>
  <c r="P156"/>
  <c r="BI151"/>
  <c r="BH151"/>
  <c r="BG151"/>
  <c r="BF151"/>
  <c r="X151"/>
  <c r="V151"/>
  <c r="T151"/>
  <c r="P151"/>
  <c r="BI150"/>
  <c r="BH150"/>
  <c r="BG150"/>
  <c r="BF150"/>
  <c r="X150"/>
  <c r="V150"/>
  <c r="T150"/>
  <c r="P150"/>
  <c r="BI145"/>
  <c r="BH145"/>
  <c r="BG145"/>
  <c r="BF145"/>
  <c r="X145"/>
  <c r="V145"/>
  <c r="T145"/>
  <c r="P145"/>
  <c r="BI138"/>
  <c r="BH138"/>
  <c r="BG138"/>
  <c r="BF138"/>
  <c r="X138"/>
  <c r="V138"/>
  <c r="T138"/>
  <c r="P138"/>
  <c r="BI131"/>
  <c r="BH131"/>
  <c r="BG131"/>
  <c r="BF131"/>
  <c r="X131"/>
  <c r="V131"/>
  <c r="T131"/>
  <c r="P131"/>
  <c r="BI124"/>
  <c r="BH124"/>
  <c r="BG124"/>
  <c r="BF124"/>
  <c r="X124"/>
  <c r="V124"/>
  <c r="T124"/>
  <c r="P124"/>
  <c r="J118"/>
  <c r="F118"/>
  <c r="F116"/>
  <c r="E114"/>
  <c r="J91"/>
  <c r="F91"/>
  <c r="F89"/>
  <c r="E87"/>
  <c r="J24"/>
  <c r="E24"/>
  <c r="J92"/>
  <c r="J23"/>
  <c r="J18"/>
  <c r="E18"/>
  <c r="F119"/>
  <c r="J17"/>
  <c r="J12"/>
  <c r="J116"/>
  <c r="E7"/>
  <c r="E85"/>
  <c i="4" r="K122"/>
  <c r="K39"/>
  <c r="K38"/>
  <c i="1" r="BA97"/>
  <c i="4" r="K37"/>
  <c i="1" r="AZ97"/>
  <c i="4" r="BI159"/>
  <c r="BH159"/>
  <c r="BG159"/>
  <c r="BF159"/>
  <c r="X159"/>
  <c r="V159"/>
  <c r="T159"/>
  <c r="P159"/>
  <c r="BI158"/>
  <c r="BH158"/>
  <c r="BG158"/>
  <c r="BF158"/>
  <c r="X158"/>
  <c r="V158"/>
  <c r="T158"/>
  <c r="P158"/>
  <c r="BI157"/>
  <c r="BH157"/>
  <c r="BG157"/>
  <c r="BF157"/>
  <c r="X157"/>
  <c r="V157"/>
  <c r="T157"/>
  <c r="P157"/>
  <c r="BI156"/>
  <c r="BH156"/>
  <c r="BG156"/>
  <c r="BF156"/>
  <c r="X156"/>
  <c r="V156"/>
  <c r="T156"/>
  <c r="P156"/>
  <c r="BI155"/>
  <c r="BH155"/>
  <c r="BG155"/>
  <c r="BF155"/>
  <c r="X155"/>
  <c r="V155"/>
  <c r="T155"/>
  <c r="P155"/>
  <c r="BI154"/>
  <c r="BH154"/>
  <c r="BG154"/>
  <c r="BF154"/>
  <c r="X154"/>
  <c r="V154"/>
  <c r="T154"/>
  <c r="P154"/>
  <c r="BI153"/>
  <c r="BH153"/>
  <c r="BG153"/>
  <c r="BF153"/>
  <c r="X153"/>
  <c r="V153"/>
  <c r="T153"/>
  <c r="P153"/>
  <c r="BI152"/>
  <c r="BH152"/>
  <c r="BG152"/>
  <c r="BF152"/>
  <c r="X152"/>
  <c r="V152"/>
  <c r="T152"/>
  <c r="P152"/>
  <c r="BI151"/>
  <c r="BH151"/>
  <c r="BG151"/>
  <c r="BF151"/>
  <c r="X151"/>
  <c r="V151"/>
  <c r="T151"/>
  <c r="P151"/>
  <c r="BI150"/>
  <c r="BH150"/>
  <c r="BG150"/>
  <c r="BF150"/>
  <c r="X150"/>
  <c r="V150"/>
  <c r="T150"/>
  <c r="P150"/>
  <c r="BI149"/>
  <c r="BH149"/>
  <c r="BG149"/>
  <c r="BF149"/>
  <c r="X149"/>
  <c r="V149"/>
  <c r="T149"/>
  <c r="P149"/>
  <c r="BI148"/>
  <c r="BH148"/>
  <c r="BG148"/>
  <c r="BF148"/>
  <c r="X148"/>
  <c r="V148"/>
  <c r="T148"/>
  <c r="P148"/>
  <c r="BI147"/>
  <c r="BH147"/>
  <c r="BG147"/>
  <c r="BF147"/>
  <c r="X147"/>
  <c r="V147"/>
  <c r="T147"/>
  <c r="P147"/>
  <c r="BI146"/>
  <c r="BH146"/>
  <c r="BG146"/>
  <c r="BF146"/>
  <c r="X146"/>
  <c r="V146"/>
  <c r="T146"/>
  <c r="P146"/>
  <c r="BI145"/>
  <c r="BH145"/>
  <c r="BG145"/>
  <c r="BF145"/>
  <c r="X145"/>
  <c r="V145"/>
  <c r="T145"/>
  <c r="P145"/>
  <c r="BI144"/>
  <c r="BH144"/>
  <c r="BG144"/>
  <c r="BF144"/>
  <c r="X144"/>
  <c r="V144"/>
  <c r="T144"/>
  <c r="P144"/>
  <c r="BI143"/>
  <c r="BH143"/>
  <c r="BG143"/>
  <c r="BF143"/>
  <c r="X143"/>
  <c r="V143"/>
  <c r="T143"/>
  <c r="P143"/>
  <c r="BI140"/>
  <c r="BH140"/>
  <c r="BG140"/>
  <c r="BF140"/>
  <c r="X140"/>
  <c r="V140"/>
  <c r="T140"/>
  <c r="P140"/>
  <c r="BI139"/>
  <c r="BH139"/>
  <c r="BG139"/>
  <c r="BF139"/>
  <c r="X139"/>
  <c r="V139"/>
  <c r="T139"/>
  <c r="P139"/>
  <c r="BI138"/>
  <c r="BH138"/>
  <c r="BG138"/>
  <c r="BF138"/>
  <c r="X138"/>
  <c r="V138"/>
  <c r="T138"/>
  <c r="P138"/>
  <c r="BI136"/>
  <c r="BH136"/>
  <c r="BG136"/>
  <c r="BF136"/>
  <c r="X136"/>
  <c r="X135"/>
  <c r="V136"/>
  <c r="V135"/>
  <c r="T136"/>
  <c r="T135"/>
  <c r="P136"/>
  <c r="BI133"/>
  <c r="BH133"/>
  <c r="BG133"/>
  <c r="BF133"/>
  <c r="X133"/>
  <c r="V133"/>
  <c r="T133"/>
  <c r="P133"/>
  <c r="BI131"/>
  <c r="BH131"/>
  <c r="BG131"/>
  <c r="BF131"/>
  <c r="X131"/>
  <c r="V131"/>
  <c r="T131"/>
  <c r="P131"/>
  <c r="BI130"/>
  <c r="BH130"/>
  <c r="BG130"/>
  <c r="BF130"/>
  <c r="X130"/>
  <c r="V130"/>
  <c r="T130"/>
  <c r="P130"/>
  <c r="BI129"/>
  <c r="BH129"/>
  <c r="BG129"/>
  <c r="BF129"/>
  <c r="X129"/>
  <c r="V129"/>
  <c r="T129"/>
  <c r="P129"/>
  <c r="BI128"/>
  <c r="BH128"/>
  <c r="BG128"/>
  <c r="BF128"/>
  <c r="X128"/>
  <c r="V128"/>
  <c r="T128"/>
  <c r="P128"/>
  <c r="BI127"/>
  <c r="BH127"/>
  <c r="BG127"/>
  <c r="BF127"/>
  <c r="X127"/>
  <c r="V127"/>
  <c r="T127"/>
  <c r="P127"/>
  <c r="BI126"/>
  <c r="BH126"/>
  <c r="BG126"/>
  <c r="BF126"/>
  <c r="X126"/>
  <c r="V126"/>
  <c r="T126"/>
  <c r="P126"/>
  <c r="BI125"/>
  <c r="BH125"/>
  <c r="BG125"/>
  <c r="BF125"/>
  <c r="X125"/>
  <c r="V125"/>
  <c r="T125"/>
  <c r="P125"/>
  <c r="BI124"/>
  <c r="BH124"/>
  <c r="BG124"/>
  <c r="BF124"/>
  <c r="X124"/>
  <c r="V124"/>
  <c r="T124"/>
  <c r="P124"/>
  <c r="K97"/>
  <c r="J97"/>
  <c r="I97"/>
  <c r="J117"/>
  <c r="F117"/>
  <c r="F115"/>
  <c r="E113"/>
  <c r="J91"/>
  <c r="F91"/>
  <c r="F89"/>
  <c r="E87"/>
  <c r="J24"/>
  <c r="E24"/>
  <c r="J118"/>
  <c r="J23"/>
  <c r="J18"/>
  <c r="E18"/>
  <c r="F92"/>
  <c r="J17"/>
  <c r="J12"/>
  <c r="J89"/>
  <c r="E7"/>
  <c r="E111"/>
  <c i="3" r="K129"/>
  <c r="K128"/>
  <c r="K39"/>
  <c r="K38"/>
  <c i="1" r="BA96"/>
  <c i="3" r="K37"/>
  <c i="1" r="AZ96"/>
  <c i="3" r="BI304"/>
  <c r="BH304"/>
  <c r="BG304"/>
  <c r="BF304"/>
  <c r="X304"/>
  <c r="X303"/>
  <c r="V304"/>
  <c r="V303"/>
  <c r="T304"/>
  <c r="T303"/>
  <c r="P304"/>
  <c r="BI301"/>
  <c r="BH301"/>
  <c r="BG301"/>
  <c r="BF301"/>
  <c r="X301"/>
  <c r="V301"/>
  <c r="T301"/>
  <c r="P301"/>
  <c r="BI299"/>
  <c r="BH299"/>
  <c r="BG299"/>
  <c r="BF299"/>
  <c r="X299"/>
  <c r="V299"/>
  <c r="T299"/>
  <c r="P299"/>
  <c r="BI297"/>
  <c r="BH297"/>
  <c r="BG297"/>
  <c r="BF297"/>
  <c r="X297"/>
  <c r="V297"/>
  <c r="T297"/>
  <c r="P297"/>
  <c r="BI295"/>
  <c r="BH295"/>
  <c r="BG295"/>
  <c r="BF295"/>
  <c r="X295"/>
  <c r="V295"/>
  <c r="T295"/>
  <c r="P295"/>
  <c r="BI293"/>
  <c r="BH293"/>
  <c r="BG293"/>
  <c r="BF293"/>
  <c r="X293"/>
  <c r="V293"/>
  <c r="T293"/>
  <c r="P293"/>
  <c r="BI291"/>
  <c r="BH291"/>
  <c r="BG291"/>
  <c r="BF291"/>
  <c r="X291"/>
  <c r="V291"/>
  <c r="T291"/>
  <c r="P291"/>
  <c r="BI289"/>
  <c r="BH289"/>
  <c r="BG289"/>
  <c r="BF289"/>
  <c r="X289"/>
  <c r="V289"/>
  <c r="T289"/>
  <c r="P289"/>
  <c r="BI286"/>
  <c r="BH286"/>
  <c r="BG286"/>
  <c r="BF286"/>
  <c r="X286"/>
  <c r="V286"/>
  <c r="T286"/>
  <c r="P286"/>
  <c r="BI282"/>
  <c r="BH282"/>
  <c r="BG282"/>
  <c r="BF282"/>
  <c r="X282"/>
  <c r="V282"/>
  <c r="T282"/>
  <c r="P282"/>
  <c r="BI279"/>
  <c r="BH279"/>
  <c r="BG279"/>
  <c r="BF279"/>
  <c r="X279"/>
  <c r="V279"/>
  <c r="T279"/>
  <c r="P279"/>
  <c r="BI277"/>
  <c r="BH277"/>
  <c r="BG277"/>
  <c r="BF277"/>
  <c r="X277"/>
  <c r="V277"/>
  <c r="T277"/>
  <c r="P277"/>
  <c r="BI275"/>
  <c r="BH275"/>
  <c r="BG275"/>
  <c r="BF275"/>
  <c r="X275"/>
  <c r="V275"/>
  <c r="T275"/>
  <c r="P275"/>
  <c r="BI273"/>
  <c r="BH273"/>
  <c r="BG273"/>
  <c r="BF273"/>
  <c r="X273"/>
  <c r="V273"/>
  <c r="T273"/>
  <c r="P273"/>
  <c r="BI271"/>
  <c r="BH271"/>
  <c r="BG271"/>
  <c r="BF271"/>
  <c r="X271"/>
  <c r="V271"/>
  <c r="T271"/>
  <c r="P271"/>
  <c r="BI269"/>
  <c r="BH269"/>
  <c r="BG269"/>
  <c r="BF269"/>
  <c r="X269"/>
  <c r="V269"/>
  <c r="T269"/>
  <c r="P269"/>
  <c r="BI267"/>
  <c r="BH267"/>
  <c r="BG267"/>
  <c r="BF267"/>
  <c r="X267"/>
  <c r="V267"/>
  <c r="T267"/>
  <c r="P267"/>
  <c r="BI265"/>
  <c r="BH265"/>
  <c r="BG265"/>
  <c r="BF265"/>
  <c r="X265"/>
  <c r="V265"/>
  <c r="T265"/>
  <c r="P265"/>
  <c r="BI263"/>
  <c r="BH263"/>
  <c r="BG263"/>
  <c r="BF263"/>
  <c r="X263"/>
  <c r="V263"/>
  <c r="T263"/>
  <c r="P263"/>
  <c r="BI261"/>
  <c r="BH261"/>
  <c r="BG261"/>
  <c r="BF261"/>
  <c r="X261"/>
  <c r="V261"/>
  <c r="T261"/>
  <c r="P261"/>
  <c r="BI259"/>
  <c r="BH259"/>
  <c r="BG259"/>
  <c r="BF259"/>
  <c r="X259"/>
  <c r="V259"/>
  <c r="T259"/>
  <c r="P259"/>
  <c r="BI255"/>
  <c r="BH255"/>
  <c r="BG255"/>
  <c r="BF255"/>
  <c r="X255"/>
  <c r="V255"/>
  <c r="T255"/>
  <c r="P255"/>
  <c r="BI252"/>
  <c r="BH252"/>
  <c r="BG252"/>
  <c r="BF252"/>
  <c r="X252"/>
  <c r="V252"/>
  <c r="T252"/>
  <c r="P252"/>
  <c r="BI233"/>
  <c r="BH233"/>
  <c r="BG233"/>
  <c r="BF233"/>
  <c r="X233"/>
  <c r="V233"/>
  <c r="T233"/>
  <c r="P233"/>
  <c r="BI230"/>
  <c r="BH230"/>
  <c r="BG230"/>
  <c r="BF230"/>
  <c r="X230"/>
  <c r="V230"/>
  <c r="T230"/>
  <c r="P230"/>
  <c r="BI228"/>
  <c r="BH228"/>
  <c r="BG228"/>
  <c r="BF228"/>
  <c r="X228"/>
  <c r="V228"/>
  <c r="T228"/>
  <c r="P228"/>
  <c r="BI227"/>
  <c r="BH227"/>
  <c r="BG227"/>
  <c r="BF227"/>
  <c r="X227"/>
  <c r="V227"/>
  <c r="T227"/>
  <c r="P227"/>
  <c r="BI223"/>
  <c r="BH223"/>
  <c r="BG223"/>
  <c r="BF223"/>
  <c r="X223"/>
  <c r="V223"/>
  <c r="T223"/>
  <c r="P223"/>
  <c r="BI221"/>
  <c r="BH221"/>
  <c r="BG221"/>
  <c r="BF221"/>
  <c r="X221"/>
  <c r="V221"/>
  <c r="T221"/>
  <c r="P221"/>
  <c r="BI219"/>
  <c r="BH219"/>
  <c r="BG219"/>
  <c r="BF219"/>
  <c r="X219"/>
  <c r="V219"/>
  <c r="T219"/>
  <c r="P219"/>
  <c r="BI215"/>
  <c r="BH215"/>
  <c r="BG215"/>
  <c r="BF215"/>
  <c r="X215"/>
  <c r="V215"/>
  <c r="T215"/>
  <c r="P215"/>
  <c r="BI213"/>
  <c r="BH213"/>
  <c r="BG213"/>
  <c r="BF213"/>
  <c r="X213"/>
  <c r="V213"/>
  <c r="T213"/>
  <c r="P213"/>
  <c r="BI209"/>
  <c r="BH209"/>
  <c r="BG209"/>
  <c r="BF209"/>
  <c r="X209"/>
  <c r="V209"/>
  <c r="T209"/>
  <c r="P209"/>
  <c r="BI207"/>
  <c r="BH207"/>
  <c r="BG207"/>
  <c r="BF207"/>
  <c r="X207"/>
  <c r="V207"/>
  <c r="T207"/>
  <c r="P207"/>
  <c r="BI193"/>
  <c r="BH193"/>
  <c r="BG193"/>
  <c r="BF193"/>
  <c r="X193"/>
  <c r="V193"/>
  <c r="T193"/>
  <c r="P193"/>
  <c r="BI181"/>
  <c r="BH181"/>
  <c r="BG181"/>
  <c r="BF181"/>
  <c r="X181"/>
  <c r="V181"/>
  <c r="T181"/>
  <c r="P181"/>
  <c r="BI180"/>
  <c r="BH180"/>
  <c r="BG180"/>
  <c r="BF180"/>
  <c r="X180"/>
  <c r="V180"/>
  <c r="T180"/>
  <c r="P180"/>
  <c r="BI178"/>
  <c r="BH178"/>
  <c r="BG178"/>
  <c r="BF178"/>
  <c r="X178"/>
  <c r="V178"/>
  <c r="T178"/>
  <c r="P178"/>
  <c r="BI159"/>
  <c r="BH159"/>
  <c r="BG159"/>
  <c r="BF159"/>
  <c r="X159"/>
  <c r="V159"/>
  <c r="T159"/>
  <c r="P159"/>
  <c r="BI144"/>
  <c r="BH144"/>
  <c r="BG144"/>
  <c r="BF144"/>
  <c r="X144"/>
  <c r="V144"/>
  <c r="T144"/>
  <c r="P144"/>
  <c r="BI140"/>
  <c r="BH140"/>
  <c r="BG140"/>
  <c r="BF140"/>
  <c r="X140"/>
  <c r="X139"/>
  <c r="V140"/>
  <c r="V139"/>
  <c r="T140"/>
  <c r="T139"/>
  <c r="P140"/>
  <c r="BI135"/>
  <c r="BH135"/>
  <c r="BG135"/>
  <c r="BF135"/>
  <c r="X135"/>
  <c r="V135"/>
  <c r="T135"/>
  <c r="P135"/>
  <c r="BI131"/>
  <c r="BH131"/>
  <c r="BG131"/>
  <c r="BF131"/>
  <c r="X131"/>
  <c r="V131"/>
  <c r="T131"/>
  <c r="P131"/>
  <c r="K99"/>
  <c r="J99"/>
  <c r="I99"/>
  <c r="K98"/>
  <c r="J98"/>
  <c r="I98"/>
  <c r="J122"/>
  <c r="F122"/>
  <c r="F120"/>
  <c r="E118"/>
  <c r="J91"/>
  <c r="F91"/>
  <c r="F89"/>
  <c r="E87"/>
  <c r="J24"/>
  <c r="E24"/>
  <c r="J123"/>
  <c r="J23"/>
  <c r="J18"/>
  <c r="E18"/>
  <c r="F92"/>
  <c r="J17"/>
  <c r="J12"/>
  <c r="J89"/>
  <c r="E7"/>
  <c r="E116"/>
  <c i="2" r="K39"/>
  <c r="K38"/>
  <c i="1" r="BA95"/>
  <c i="2" r="K37"/>
  <c i="1" r="AZ95"/>
  <c i="2" r="BI160"/>
  <c r="BH160"/>
  <c r="BG160"/>
  <c r="BF160"/>
  <c r="X160"/>
  <c r="V160"/>
  <c r="T160"/>
  <c r="P160"/>
  <c r="BI156"/>
  <c r="BH156"/>
  <c r="BG156"/>
  <c r="BF156"/>
  <c r="X156"/>
  <c r="V156"/>
  <c r="T156"/>
  <c r="P156"/>
  <c r="BI154"/>
  <c r="BH154"/>
  <c r="BG154"/>
  <c r="BF154"/>
  <c r="X154"/>
  <c r="V154"/>
  <c r="T154"/>
  <c r="P154"/>
  <c r="BI150"/>
  <c r="BH150"/>
  <c r="BG150"/>
  <c r="BF150"/>
  <c r="X150"/>
  <c r="V150"/>
  <c r="T150"/>
  <c r="P150"/>
  <c r="BI146"/>
  <c r="BH146"/>
  <c r="BG146"/>
  <c r="BF146"/>
  <c r="X146"/>
  <c r="V146"/>
  <c r="T146"/>
  <c r="P146"/>
  <c r="BI142"/>
  <c r="BH142"/>
  <c r="BG142"/>
  <c r="BF142"/>
  <c r="X142"/>
  <c r="V142"/>
  <c r="T142"/>
  <c r="P142"/>
  <c r="BI138"/>
  <c r="BH138"/>
  <c r="BG138"/>
  <c r="BF138"/>
  <c r="X138"/>
  <c r="V138"/>
  <c r="T138"/>
  <c r="P138"/>
  <c r="BI134"/>
  <c r="BH134"/>
  <c r="BG134"/>
  <c r="BF134"/>
  <c r="X134"/>
  <c r="V134"/>
  <c r="T134"/>
  <c r="P134"/>
  <c r="BI130"/>
  <c r="BH130"/>
  <c r="BG130"/>
  <c r="BF130"/>
  <c r="X130"/>
  <c r="V130"/>
  <c r="T130"/>
  <c r="P130"/>
  <c r="BI126"/>
  <c r="BH126"/>
  <c r="BG126"/>
  <c r="BF126"/>
  <c r="X126"/>
  <c r="V126"/>
  <c r="T126"/>
  <c r="P126"/>
  <c r="BI122"/>
  <c r="BH122"/>
  <c r="BG122"/>
  <c r="BF122"/>
  <c r="X122"/>
  <c r="V122"/>
  <c r="T122"/>
  <c r="P122"/>
  <c r="J116"/>
  <c r="J115"/>
  <c r="F115"/>
  <c r="F113"/>
  <c r="E111"/>
  <c r="J92"/>
  <c r="J91"/>
  <c r="F91"/>
  <c r="F89"/>
  <c r="E87"/>
  <c r="J18"/>
  <c r="E18"/>
  <c r="F116"/>
  <c r="J17"/>
  <c r="J12"/>
  <c r="J113"/>
  <c r="E7"/>
  <c r="E109"/>
  <c i="1" r="L90"/>
  <c r="AM90"/>
  <c r="AM89"/>
  <c r="L89"/>
  <c r="AM87"/>
  <c r="L87"/>
  <c r="L85"/>
  <c r="L84"/>
  <c i="3" r="R269"/>
  <c r="R271"/>
  <c r="Q279"/>
  <c r="R297"/>
  <c r="Q233"/>
  <c r="K193"/>
  <c r="BE193"/>
  <c r="K223"/>
  <c r="BE223"/>
  <c r="BK140"/>
  <c i="4" r="R128"/>
  <c r="BK128"/>
  <c i="9" r="R126"/>
  <c r="K138"/>
  <c r="BE138"/>
  <c i="10" r="Q126"/>
  <c i="2" r="Q154"/>
  <c r="R130"/>
  <c r="BK154"/>
  <c i="3" r="Q219"/>
  <c r="Q259"/>
  <c r="Q273"/>
  <c r="R291"/>
  <c r="R261"/>
  <c r="R263"/>
  <c r="K159"/>
  <c r="BE159"/>
  <c r="BK277"/>
  <c r="K227"/>
  <c r="BE227"/>
  <c i="4" r="Q136"/>
  <c r="R153"/>
  <c r="R147"/>
  <c r="R136"/>
  <c r="BK130"/>
  <c r="K147"/>
  <c r="BE147"/>
  <c r="BK140"/>
  <c r="BK131"/>
  <c r="BK126"/>
  <c i="5" r="Q177"/>
  <c r="Q138"/>
  <c r="Q160"/>
  <c r="Q185"/>
  <c r="Q156"/>
  <c r="R162"/>
  <c r="BK170"/>
  <c r="K185"/>
  <c r="BE185"/>
  <c i="6" r="R153"/>
  <c r="Q133"/>
  <c r="K153"/>
  <c r="BE153"/>
  <c r="K124"/>
  <c r="BE124"/>
  <c i="7" r="R136"/>
  <c r="Q123"/>
  <c r="K136"/>
  <c r="BE136"/>
  <c i="8" r="R142"/>
  <c r="BK139"/>
  <c i="9" r="Q133"/>
  <c r="Q151"/>
  <c r="BK136"/>
  <c i="10" r="Q129"/>
  <c i="2" r="Q138"/>
  <c r="Q146"/>
  <c r="Q134"/>
  <c r="BK150"/>
  <c i="3" r="Q267"/>
  <c r="Q289"/>
  <c r="Q286"/>
  <c r="R259"/>
  <c r="R301"/>
  <c r="Q144"/>
  <c r="R213"/>
  <c r="K291"/>
  <c r="BE291"/>
  <c r="BK207"/>
  <c r="K259"/>
  <c r="BE259"/>
  <c i="4" r="Q147"/>
  <c r="Q151"/>
  <c r="R152"/>
  <c r="BK133"/>
  <c r="Q133"/>
  <c r="BK159"/>
  <c r="BK152"/>
  <c r="K145"/>
  <c r="BE145"/>
  <c r="BK146"/>
  <c r="BK139"/>
  <c r="K124"/>
  <c r="BE124"/>
  <c i="5" r="Q166"/>
  <c r="Q124"/>
  <c r="R156"/>
  <c r="R177"/>
  <c r="R138"/>
  <c r="Q170"/>
  <c r="R145"/>
  <c r="K162"/>
  <c r="BE162"/>
  <c r="K145"/>
  <c r="BE145"/>
  <c i="6" r="Q153"/>
  <c r="R137"/>
  <c r="K133"/>
  <c r="BE133"/>
  <c i="7" r="Q129"/>
  <c r="K130"/>
  <c r="BE130"/>
  <c i="8" r="R128"/>
  <c r="Q144"/>
  <c r="K125"/>
  <c r="BE125"/>
  <c i="9" r="R129"/>
  <c r="Q148"/>
  <c i="10" r="K126"/>
  <c r="BE126"/>
  <c i="2" r="R160"/>
  <c r="Q142"/>
  <c r="BK126"/>
  <c r="BK134"/>
  <c i="3" r="Q282"/>
  <c r="R159"/>
  <c r="R230"/>
  <c r="R277"/>
  <c r="Q255"/>
  <c r="R233"/>
  <c r="R180"/>
  <c r="R289"/>
  <c r="Q209"/>
  <c r="Q252"/>
  <c r="R221"/>
  <c r="Q207"/>
  <c r="BK293"/>
  <c r="K301"/>
  <c r="BE301"/>
  <c r="K279"/>
  <c r="BE279"/>
  <c r="BK219"/>
  <c r="BK255"/>
  <c i="4" r="Q150"/>
  <c r="R156"/>
  <c r="Q145"/>
  <c r="R145"/>
  <c r="Q153"/>
  <c r="R159"/>
  <c r="Q128"/>
  <c r="Q129"/>
  <c r="R150"/>
  <c r="Q131"/>
  <c r="K127"/>
  <c r="BE127"/>
  <c r="BK149"/>
  <c i="5" r="Q163"/>
  <c r="Q131"/>
  <c r="R185"/>
  <c r="Q151"/>
  <c r="R182"/>
  <c r="R151"/>
  <c r="R170"/>
  <c r="R160"/>
  <c r="BK182"/>
  <c r="BK163"/>
  <c r="BK160"/>
  <c i="6" r="Q124"/>
  <c r="Q140"/>
  <c r="BK156"/>
  <c r="K136"/>
  <c r="BE136"/>
  <c i="7" r="Q130"/>
  <c r="R132"/>
  <c r="K140"/>
  <c r="BE140"/>
  <c r="BK132"/>
  <c i="8" r="Q128"/>
  <c r="R131"/>
  <c r="K145"/>
  <c r="BE145"/>
  <c i="9" r="R141"/>
  <c r="R151"/>
  <c r="K144"/>
  <c r="BE144"/>
  <c i="10" r="Q132"/>
  <c i="2" r="Q160"/>
  <c r="R138"/>
  <c r="BK160"/>
  <c i="3" r="R275"/>
  <c r="K140"/>
  <c r="R219"/>
  <c r="Q295"/>
  <c r="Q269"/>
  <c r="R293"/>
  <c r="R178"/>
  <c r="BK233"/>
  <c r="BK261"/>
  <c r="BK213"/>
  <c i="4" r="R155"/>
  <c r="R146"/>
  <c r="R149"/>
  <c r="K143"/>
  <c r="Q146"/>
  <c r="K157"/>
  <c r="BE157"/>
  <c r="BK148"/>
  <c i="5" r="K151"/>
  <c r="BE151"/>
  <c i="6" r="R127"/>
  <c r="Q143"/>
  <c r="K143"/>
  <c r="BE143"/>
  <c i="7" r="Q134"/>
  <c r="R140"/>
  <c r="K123"/>
  <c r="BE123"/>
  <c i="8" r="Q145"/>
  <c r="R125"/>
  <c r="K136"/>
  <c r="BE136"/>
  <c i="9" r="Q138"/>
  <c r="R154"/>
  <c r="K133"/>
  <c r="BE133"/>
  <c i="10" r="R126"/>
  <c i="2" r="Q156"/>
  <c r="Q126"/>
  <c r="K126"/>
  <c r="BE126"/>
  <c i="3" r="BK193"/>
  <c r="K282"/>
  <c r="R273"/>
  <c r="Q221"/>
  <c r="R304"/>
  <c r="R295"/>
  <c r="Q131"/>
  <c r="BK295"/>
  <c r="K252"/>
  <c r="BE252"/>
  <c r="BK131"/>
  <c i="4" r="Q143"/>
  <c r="R129"/>
  <c r="Q157"/>
  <c r="Q158"/>
  <c r="R125"/>
  <c r="R158"/>
  <c r="BK151"/>
  <c i="5" r="BK166"/>
  <c r="BK158"/>
  <c i="6" r="Q156"/>
  <c r="BK148"/>
  <c i="7" r="R138"/>
  <c r="R129"/>
  <c r="BK129"/>
  <c i="8" r="R134"/>
  <c r="K144"/>
  <c r="BE144"/>
  <c i="9" r="Q144"/>
  <c r="R144"/>
  <c r="BK129"/>
  <c i="10" r="R132"/>
  <c i="2" r="R156"/>
  <c r="R146"/>
  <c r="Q130"/>
  <c r="BK142"/>
  <c r="BK122"/>
  <c i="3" r="R265"/>
  <c r="R193"/>
  <c r="R286"/>
  <c r="R279"/>
  <c r="R135"/>
  <c r="R252"/>
  <c r="Q135"/>
  <c r="BK286"/>
  <c r="Q140"/>
  <c r="Q265"/>
  <c r="Q180"/>
  <c r="R255"/>
  <c r="Q228"/>
  <c r="R299"/>
  <c r="R140"/>
  <c r="BK271"/>
  <c r="K269"/>
  <c r="BE269"/>
  <c r="BK267"/>
  <c r="K178"/>
  <c r="BE178"/>
  <c r="K228"/>
  <c r="BE228"/>
  <c r="K215"/>
  <c r="BE215"/>
  <c i="4" r="R139"/>
  <c r="R133"/>
  <c r="R130"/>
  <c r="R143"/>
  <c r="Q127"/>
  <c r="Q156"/>
  <c r="Q130"/>
  <c r="Q124"/>
  <c r="R126"/>
  <c r="R154"/>
  <c r="Q149"/>
  <c r="BK158"/>
  <c r="K153"/>
  <c r="BE153"/>
  <c r="K155"/>
  <c r="BE155"/>
  <c i="5" r="Q182"/>
  <c r="K124"/>
  <c r="BE124"/>
  <c r="K166"/>
  <c r="BE166"/>
  <c i="6" r="Q148"/>
  <c r="Q136"/>
  <c r="Q137"/>
  <c r="Q127"/>
  <c r="BK137"/>
  <c i="7" r="Q140"/>
  <c r="R134"/>
  <c r="Q132"/>
  <c r="K138"/>
  <c r="BE138"/>
  <c i="8" r="Q142"/>
  <c r="Q136"/>
  <c r="Q125"/>
  <c r="Q131"/>
  <c r="K131"/>
  <c r="BE131"/>
  <c i="9" r="Q136"/>
  <c r="R148"/>
  <c r="R138"/>
  <c r="K154"/>
  <c r="BE154"/>
  <c r="K146"/>
  <c r="BE146"/>
  <c i="10" r="R129"/>
  <c r="K129"/>
  <c r="BE129"/>
  <c i="2" r="R154"/>
  <c r="R134"/>
  <c r="BK156"/>
  <c i="3" r="R131"/>
  <c r="Q181"/>
  <c r="Q275"/>
  <c r="Q230"/>
  <c r="R227"/>
  <c r="Q159"/>
  <c r="Q277"/>
  <c r="Q291"/>
  <c r="Q271"/>
  <c r="BK275"/>
  <c r="BK263"/>
  <c r="K181"/>
  <c r="BE181"/>
  <c i="4" r="R140"/>
  <c r="R148"/>
  <c r="Q154"/>
  <c r="Q126"/>
  <c r="Q152"/>
  <c r="R124"/>
  <c r="BK143"/>
  <c r="BK138"/>
  <c r="BK125"/>
  <c r="BK129"/>
  <c i="5" r="Q150"/>
  <c r="R174"/>
  <c r="R189"/>
  <c r="Q162"/>
  <c r="R124"/>
  <c r="R166"/>
  <c r="K174"/>
  <c r="BE174"/>
  <c r="K131"/>
  <c r="BE131"/>
  <c i="6" r="R140"/>
  <c r="R133"/>
  <c r="K127"/>
  <c r="BE127"/>
  <c i="7" r="Q126"/>
  <c r="R123"/>
  <c i="8" r="Q134"/>
  <c r="Q139"/>
  <c i="9" r="Q141"/>
  <c r="Q129"/>
  <c r="R146"/>
  <c r="BK126"/>
  <c i="2" r="R126"/>
  <c r="R150"/>
  <c r="R142"/>
  <c r="BK146"/>
  <c i="3" r="R207"/>
  <c r="R215"/>
  <c r="Q193"/>
  <c r="Q213"/>
  <c r="Q178"/>
  <c r="Q304"/>
  <c r="Q299"/>
  <c r="Q215"/>
  <c r="Q263"/>
  <c r="R144"/>
  <c r="BK299"/>
  <c r="BK135"/>
  <c r="BK297"/>
  <c r="K273"/>
  <c r="BE273"/>
  <c r="K265"/>
  <c r="BE265"/>
  <c r="K221"/>
  <c r="BE221"/>
  <c i="4" r="R138"/>
  <c r="R157"/>
  <c r="R151"/>
  <c r="BK156"/>
  <c r="K133"/>
  <c r="BE133"/>
  <c i="5" r="Q145"/>
  <c r="Q189"/>
  <c r="R163"/>
  <c r="R150"/>
  <c r="Q174"/>
  <c r="R131"/>
  <c r="Q158"/>
  <c r="R158"/>
  <c r="K177"/>
  <c r="BE177"/>
  <c r="K156"/>
  <c r="BE156"/>
  <c r="BK138"/>
  <c i="6" r="R148"/>
  <c r="R124"/>
  <c i="8" r="R145"/>
  <c r="R144"/>
  <c r="K128"/>
  <c r="BE128"/>
  <c i="9" r="Q126"/>
  <c r="Q146"/>
  <c r="Q154"/>
  <c r="BK151"/>
  <c i="10" r="BK132"/>
  <c i="1" r="AU101"/>
  <c i="2" r="Q122"/>
  <c r="K130"/>
  <c r="BE130"/>
  <c i="3" r="R209"/>
  <c r="R282"/>
  <c r="R181"/>
  <c r="Q301"/>
  <c r="R267"/>
  <c r="Q297"/>
  <c r="K286"/>
  <c r="K304"/>
  <c r="BE304"/>
  <c r="BK282"/>
  <c r="BK230"/>
  <c r="BK180"/>
  <c i="4" r="Q138"/>
  <c r="R144"/>
  <c r="Q155"/>
  <c r="Q144"/>
  <c r="R131"/>
  <c r="Q140"/>
  <c r="K154"/>
  <c r="BE154"/>
  <c r="K144"/>
  <c r="BE144"/>
  <c i="5" r="BK150"/>
  <c i="6" r="R156"/>
  <c r="R143"/>
  <c r="K140"/>
  <c r="BE140"/>
  <c i="7" r="R130"/>
  <c r="Q136"/>
  <c r="BK126"/>
  <c i="8" r="R139"/>
  <c r="BK142"/>
  <c i="9" r="R133"/>
  <c r="R136"/>
  <c r="BK148"/>
  <c r="K141"/>
  <c r="BE141"/>
  <c i="2" r="Q150"/>
  <c r="R122"/>
  <c r="K138"/>
  <c r="BE138"/>
  <c i="3" r="Q261"/>
  <c r="Q227"/>
  <c r="Q293"/>
  <c r="R228"/>
  <c r="R223"/>
  <c r="Q223"/>
  <c r="BK289"/>
  <c r="BK209"/>
  <c r="BK144"/>
  <c i="4" r="R127"/>
  <c r="Q139"/>
  <c r="Q125"/>
  <c r="Q159"/>
  <c r="Q148"/>
  <c r="BK150"/>
  <c r="BK136"/>
  <c i="5" r="BK189"/>
  <c i="6" r="R136"/>
  <c r="K156"/>
  <c r="BE156"/>
  <c i="7" r="Q138"/>
  <c r="R126"/>
  <c r="BK134"/>
  <c i="8" r="R136"/>
  <c r="BK134"/>
  <c i="3" l="1" r="Q130"/>
  <c r="I100"/>
  <c r="Q254"/>
  <c r="I104"/>
  <c i="4" r="Q142"/>
  <c r="I101"/>
  <c i="5" r="V155"/>
  <c r="Q173"/>
  <c r="I102"/>
  <c i="6" r="R126"/>
  <c i="7" r="Q122"/>
  <c i="8" r="T124"/>
  <c r="T123"/>
  <c r="T122"/>
  <c i="1" r="AW102"/>
  <c i="2" r="Q121"/>
  <c r="I98"/>
  <c i="3" r="V130"/>
  <c r="V127"/>
  <c i="4" r="X137"/>
  <c i="5" r="X155"/>
  <c i="7" r="X122"/>
  <c i="8" r="X124"/>
  <c r="X123"/>
  <c r="X122"/>
  <c i="2" r="V121"/>
  <c r="Q155"/>
  <c r="I99"/>
  <c i="3" r="X130"/>
  <c r="X127"/>
  <c r="R254"/>
  <c r="J104"/>
  <c i="4" r="T123"/>
  <c i="5" r="T123"/>
  <c r="R155"/>
  <c r="J98"/>
  <c r="X173"/>
  <c r="X168"/>
  <c i="6" r="V126"/>
  <c r="V122"/>
  <c r="V121"/>
  <c i="3" r="V143"/>
  <c r="V281"/>
  <c i="4" r="Q123"/>
  <c r="V137"/>
  <c i="5" r="R123"/>
  <c r="J97"/>
  <c i="7" r="V122"/>
  <c r="R131"/>
  <c r="J99"/>
  <c i="2" r="R121"/>
  <c i="3" r="X143"/>
  <c i="4" r="BK137"/>
  <c r="K137"/>
  <c r="K100"/>
  <c r="R137"/>
  <c r="J100"/>
  <c i="5" r="V173"/>
  <c r="V168"/>
  <c i="7" r="X131"/>
  <c i="2" r="BK155"/>
  <c r="K155"/>
  <c r="K99"/>
  <c i="3" r="T130"/>
  <c r="T127"/>
  <c r="X254"/>
  <c i="4" r="R142"/>
  <c r="J101"/>
  <c i="5" r="Q155"/>
  <c r="I98"/>
  <c r="T173"/>
  <c r="T168"/>
  <c i="6" r="T126"/>
  <c r="T122"/>
  <c r="T121"/>
  <c i="1" r="AW99"/>
  <c i="7" r="V131"/>
  <c i="8" r="R124"/>
  <c r="R123"/>
  <c r="R122"/>
  <c r="J98"/>
  <c r="K33"/>
  <c i="1" r="AT102"/>
  <c i="2" r="T121"/>
  <c r="R155"/>
  <c r="J99"/>
  <c i="3" r="R130"/>
  <c r="J100"/>
  <c r="T254"/>
  <c i="7" r="R122"/>
  <c r="J98"/>
  <c i="9" r="T125"/>
  <c r="T124"/>
  <c r="T123"/>
  <c i="1" r="AW103"/>
  <c i="2" r="V155"/>
  <c i="3" r="Q143"/>
  <c r="T281"/>
  <c i="4" r="T142"/>
  <c i="5" r="V123"/>
  <c r="R173"/>
  <c r="J102"/>
  <c i="6" r="Q126"/>
  <c i="8" r="Q124"/>
  <c r="Q123"/>
  <c r="I99"/>
  <c i="9" r="R125"/>
  <c i="2" r="T155"/>
  <c i="3" r="R143"/>
  <c r="Q281"/>
  <c r="I105"/>
  <c i="4" r="R123"/>
  <c r="J98"/>
  <c r="X142"/>
  <c i="5" r="Q123"/>
  <c i="6" r="X126"/>
  <c r="X122"/>
  <c r="X121"/>
  <c i="9" r="Q125"/>
  <c i="2" r="X155"/>
  <c i="3" r="BK130"/>
  <c r="V254"/>
  <c i="4" r="X123"/>
  <c r="X121"/>
  <c r="Q137"/>
  <c r="I100"/>
  <c i="5" r="T155"/>
  <c i="7" r="T122"/>
  <c r="T121"/>
  <c r="T120"/>
  <c i="1" r="AW100"/>
  <c i="7" r="T131"/>
  <c i="8" r="V124"/>
  <c r="V123"/>
  <c r="V122"/>
  <c i="9" r="X125"/>
  <c r="X124"/>
  <c r="X123"/>
  <c i="10" r="Q125"/>
  <c r="Q124"/>
  <c r="I99"/>
  <c i="3" r="T143"/>
  <c r="T142"/>
  <c r="T126"/>
  <c i="1" r="AW96"/>
  <c i="3" r="R281"/>
  <c r="J105"/>
  <c i="4" r="V123"/>
  <c r="T137"/>
  <c i="5" r="X123"/>
  <c r="X122"/>
  <c i="9" r="V125"/>
  <c r="V124"/>
  <c r="V123"/>
  <c i="10" r="X125"/>
  <c r="X124"/>
  <c r="X123"/>
  <c i="2" r="X121"/>
  <c r="X120"/>
  <c r="X119"/>
  <c i="3" r="X281"/>
  <c i="4" r="V142"/>
  <c i="7" r="Q131"/>
  <c r="I99"/>
  <c i="10" r="T125"/>
  <c r="T124"/>
  <c r="T123"/>
  <c i="1" r="AW104"/>
  <c i="10" r="V125"/>
  <c r="V124"/>
  <c r="V123"/>
  <c r="R125"/>
  <c r="R124"/>
  <c i="3" r="R303"/>
  <c r="J106"/>
  <c i="7" r="Q139"/>
  <c r="I100"/>
  <c i="4" r="R135"/>
  <c r="J99"/>
  <c i="6" r="Q123"/>
  <c r="I98"/>
  <c i="3" r="R139"/>
  <c r="J101"/>
  <c i="4" r="BK135"/>
  <c r="K135"/>
  <c r="K99"/>
  <c i="5" r="R165"/>
  <c r="J99"/>
  <c i="6" r="BK155"/>
  <c r="K155"/>
  <c r="K101"/>
  <c i="5" r="R169"/>
  <c r="R168"/>
  <c r="J100"/>
  <c i="6" r="R123"/>
  <c r="J98"/>
  <c i="3" r="Q303"/>
  <c r="I106"/>
  <c i="6" r="R155"/>
  <c r="R154"/>
  <c r="J100"/>
  <c i="3" r="Q139"/>
  <c r="I101"/>
  <c i="9" r="Q153"/>
  <c r="I101"/>
  <c i="5" r="Q165"/>
  <c r="I99"/>
  <c i="7" r="R139"/>
  <c r="J100"/>
  <c i="3" r="BK139"/>
  <c r="K139"/>
  <c r="K101"/>
  <c i="4" r="Q135"/>
  <c r="I99"/>
  <c i="5" r="BK169"/>
  <c r="K169"/>
  <c r="K101"/>
  <c r="Q169"/>
  <c r="Q168"/>
  <c r="I100"/>
  <c r="BK165"/>
  <c r="K165"/>
  <c r="K99"/>
  <c i="9" r="R153"/>
  <c r="J101"/>
  <c i="6" r="Q155"/>
  <c r="Q154"/>
  <c r="I100"/>
  <c i="10" r="BK131"/>
  <c r="K131"/>
  <c r="K101"/>
  <c r="Q131"/>
  <c r="I101"/>
  <c r="R131"/>
  <c r="J101"/>
  <c r="E111"/>
  <c r="J120"/>
  <c r="F94"/>
  <c r="J117"/>
  <c i="8" r="J99"/>
  <c r="Q122"/>
  <c r="I98"/>
  <c r="K32"/>
  <c i="1" r="AS102"/>
  <c i="9" r="J120"/>
  <c r="J117"/>
  <c r="E85"/>
  <c r="F94"/>
  <c i="8" r="E110"/>
  <c r="J119"/>
  <c r="J116"/>
  <c r="F119"/>
  <c i="7" r="E110"/>
  <c r="J117"/>
  <c i="6" r="BK154"/>
  <c r="K154"/>
  <c r="K100"/>
  <c i="7" r="F117"/>
  <c r="J89"/>
  <c i="5" r="R122"/>
  <c r="J96"/>
  <c r="K31"/>
  <c i="1" r="AT98"/>
  <c i="6" r="J89"/>
  <c r="J92"/>
  <c r="E111"/>
  <c r="F118"/>
  <c i="5" r="E112"/>
  <c r="J119"/>
  <c r="J89"/>
  <c r="F92"/>
  <c i="4" r="BE143"/>
  <c r="J92"/>
  <c r="J115"/>
  <c r="F118"/>
  <c r="E85"/>
  <c i="3" r="K130"/>
  <c r="K100"/>
  <c i="2" r="Q120"/>
  <c r="I97"/>
  <c i="3" r="J120"/>
  <c r="J92"/>
  <c r="F123"/>
  <c r="BE282"/>
  <c r="E85"/>
  <c r="BE140"/>
  <c r="BE286"/>
  <c i="2" r="F92"/>
  <c r="E85"/>
  <c r="J89"/>
  <c i="3" r="BK221"/>
  <c r="BK269"/>
  <c r="K289"/>
  <c r="BE289"/>
  <c r="F39"/>
  <c i="1" r="BF96"/>
  <c i="6" r="BK140"/>
  <c r="K137"/>
  <c r="BE137"/>
  <c i="7" r="F36"/>
  <c i="1" r="BC100"/>
  <c i="8" r="BK136"/>
  <c i="9" r="F38"/>
  <c i="1" r="BC103"/>
  <c i="2" r="BK138"/>
  <c r="K154"/>
  <c r="BE154"/>
  <c i="3" r="K261"/>
  <c r="BE261"/>
  <c r="K180"/>
  <c r="BE180"/>
  <c r="K209"/>
  <c r="BE209"/>
  <c r="BK273"/>
  <c r="K233"/>
  <c r="BE233"/>
  <c r="BK227"/>
  <c i="4" r="K138"/>
  <c r="BE138"/>
  <c r="K149"/>
  <c r="BE149"/>
  <c r="BK154"/>
  <c r="K139"/>
  <c r="BE139"/>
  <c r="K152"/>
  <c r="BE152"/>
  <c r="BK144"/>
  <c r="BK155"/>
  <c i="5" r="BK174"/>
  <c r="F37"/>
  <c i="1" r="BD98"/>
  <c i="7" r="F38"/>
  <c i="1" r="BE100"/>
  <c i="8" r="BK144"/>
  <c i="9" r="BK138"/>
  <c r="BK133"/>
  <c i="10" r="BK129"/>
  <c i="2" r="K122"/>
  <c r="BE122"/>
  <c i="3" r="F38"/>
  <c i="1" r="BE96"/>
  <c i="6" r="BK153"/>
  <c r="BK136"/>
  <c i="7" r="F37"/>
  <c i="1" r="BD100"/>
  <c i="8" r="K139"/>
  <c r="BE139"/>
  <c i="9" r="BK154"/>
  <c r="BK153"/>
  <c r="K153"/>
  <c r="K101"/>
  <c i="10" r="K132"/>
  <c r="BE132"/>
  <c r="F37"/>
  <c i="1" r="BB104"/>
  <c i="2" r="F37"/>
  <c i="1" r="BD95"/>
  <c i="3" r="K263"/>
  <c r="BE263"/>
  <c r="BK178"/>
  <c r="K275"/>
  <c r="BE275"/>
  <c r="K267"/>
  <c r="BE267"/>
  <c i="4" r="K36"/>
  <c i="1" r="AY97"/>
  <c i="4" r="K148"/>
  <c r="BE148"/>
  <c i="5" r="K170"/>
  <c r="BE170"/>
  <c r="K163"/>
  <c r="BE163"/>
  <c r="BK177"/>
  <c i="6" r="F39"/>
  <c i="1" r="BF99"/>
  <c i="7" r="BK136"/>
  <c i="8" r="F38"/>
  <c i="1" r="BC102"/>
  <c i="9" r="K126"/>
  <c r="BE126"/>
  <c r="K151"/>
  <c r="BE151"/>
  <c i="10" r="F40"/>
  <c i="1" r="BE104"/>
  <c i="2" r="F39"/>
  <c i="1" r="BF95"/>
  <c i="3" r="BK215"/>
  <c r="BK304"/>
  <c r="BK303"/>
  <c r="K303"/>
  <c r="K106"/>
  <c r="BK228"/>
  <c r="BK159"/>
  <c r="K297"/>
  <c r="BE297"/>
  <c i="4" r="K126"/>
  <c r="BE126"/>
  <c r="BK157"/>
  <c r="K156"/>
  <c r="BE156"/>
  <c r="BK153"/>
  <c r="F36"/>
  <c i="1" r="BC97"/>
  <c i="4" r="K129"/>
  <c r="BE129"/>
  <c i="5" r="BK124"/>
  <c r="K138"/>
  <c r="BE138"/>
  <c r="BK185"/>
  <c r="K189"/>
  <c r="BE189"/>
  <c r="K182"/>
  <c r="BE182"/>
  <c i="6" r="F36"/>
  <c i="1" r="BC99"/>
  <c i="7" r="BK123"/>
  <c r="BK130"/>
  <c r="BK140"/>
  <c r="BK139"/>
  <c r="K139"/>
  <c r="K100"/>
  <c i="8" r="F39"/>
  <c i="1" r="BD102"/>
  <c i="9" r="K38"/>
  <c i="1" r="AY103"/>
  <c i="2" r="F38"/>
  <c i="1" r="BE95"/>
  <c i="3" r="K131"/>
  <c r="BE131"/>
  <c r="K271"/>
  <c r="BE271"/>
  <c r="BK259"/>
  <c r="K213"/>
  <c r="BE213"/>
  <c r="K295"/>
  <c r="BE295"/>
  <c r="BK265"/>
  <c r="K135"/>
  <c r="BE135"/>
  <c i="4" r="BK147"/>
  <c r="F38"/>
  <c i="1" r="BE97"/>
  <c i="4" r="K146"/>
  <c r="BE146"/>
  <c i="5" r="K36"/>
  <c i="1" r="AY98"/>
  <c i="7" r="K132"/>
  <c r="BE132"/>
  <c r="K126"/>
  <c r="BE126"/>
  <c i="8" r="F41"/>
  <c i="1" r="BF102"/>
  <c i="9" r="K129"/>
  <c r="BE129"/>
  <c r="BK144"/>
  <c r="K136"/>
  <c r="BE136"/>
  <c i="10" r="F38"/>
  <c i="1" r="BC104"/>
  <c i="10" r="BK126"/>
  <c i="2" r="BK130"/>
  <c i="3" r="K230"/>
  <c r="BE230"/>
  <c r="K299"/>
  <c r="BE299"/>
  <c r="K36"/>
  <c i="1" r="AY96"/>
  <c i="5" r="F39"/>
  <c i="1" r="BF98"/>
  <c i="8" r="K38"/>
  <c i="1" r="AY102"/>
  <c i="2" r="K134"/>
  <c r="BE134"/>
  <c r="K156"/>
  <c r="BE156"/>
  <c r="K160"/>
  <c r="BE160"/>
  <c i="3" r="F36"/>
  <c i="1" r="BC96"/>
  <c i="5" r="BK145"/>
  <c r="F36"/>
  <c i="1" r="BC98"/>
  <c i="6" r="BK143"/>
  <c i="7" r="K134"/>
  <c r="BE134"/>
  <c r="K36"/>
  <c i="1" r="AY100"/>
  <c i="8" r="BK145"/>
  <c i="9" r="F40"/>
  <c i="1" r="BE103"/>
  <c i="10" r="F41"/>
  <c i="1" r="BF104"/>
  <c i="2" r="K142"/>
  <c r="BE142"/>
  <c r="K146"/>
  <c r="BE146"/>
  <c i="3" r="F37"/>
  <c i="1" r="BD96"/>
  <c i="5" r="BK151"/>
  <c i="6" r="K148"/>
  <c r="BE148"/>
  <c r="BK127"/>
  <c r="F38"/>
  <c i="1" r="BE99"/>
  <c i="8" r="K134"/>
  <c r="BE134"/>
  <c r="BK131"/>
  <c i="9" r="F41"/>
  <c i="1" r="BF103"/>
  <c i="2" r="F36"/>
  <c i="1" r="BC95"/>
  <c i="3" r="K255"/>
  <c r="BE255"/>
  <c r="K219"/>
  <c r="BE219"/>
  <c i="4" r="F37"/>
  <c i="1" r="BD97"/>
  <c i="4" r="K131"/>
  <c r="BE131"/>
  <c i="5" r="K158"/>
  <c r="BE158"/>
  <c r="K160"/>
  <c r="BE160"/>
  <c r="BK156"/>
  <c i="6" r="BK133"/>
  <c r="K36"/>
  <c i="1" r="AY99"/>
  <c i="7" r="K129"/>
  <c r="BE129"/>
  <c i="8" r="F40"/>
  <c i="1" r="BE102"/>
  <c i="9" r="BK146"/>
  <c i="10" r="K38"/>
  <c i="1" r="AY104"/>
  <c i="2" r="K150"/>
  <c r="BE150"/>
  <c i="1" r="AU94"/>
  <c i="3" r="K293"/>
  <c r="BE293"/>
  <c r="BK181"/>
  <c r="K277"/>
  <c r="BE277"/>
  <c r="BK291"/>
  <c i="4" r="K136"/>
  <c r="BE136"/>
  <c r="K151"/>
  <c r="BE151"/>
  <c r="F39"/>
  <c i="1" r="BF97"/>
  <c i="5" r="K150"/>
  <c r="BE150"/>
  <c r="BK131"/>
  <c i="6" r="F37"/>
  <c i="1" r="BD99"/>
  <c i="7" r="BK138"/>
  <c i="8" r="K142"/>
  <c r="BE142"/>
  <c i="9" r="BK141"/>
  <c i="10" r="F39"/>
  <c i="1" r="BD104"/>
  <c i="2" r="K36"/>
  <c i="1" r="AY95"/>
  <c i="3" r="K144"/>
  <c r="BE144"/>
  <c r="BK301"/>
  <c r="BK279"/>
  <c r="BK252"/>
  <c r="BK223"/>
  <c r="K207"/>
  <c r="BE207"/>
  <c i="4" r="K128"/>
  <c r="BE128"/>
  <c r="K150"/>
  <c r="BE150"/>
  <c r="BK124"/>
  <c r="K140"/>
  <c r="BE140"/>
  <c r="BK145"/>
  <c r="K158"/>
  <c r="BE158"/>
  <c r="K130"/>
  <c r="BE130"/>
  <c r="K125"/>
  <c r="BE125"/>
  <c r="K159"/>
  <c r="BE159"/>
  <c r="BK127"/>
  <c i="5" r="BK162"/>
  <c r="F38"/>
  <c i="1" r="BE98"/>
  <c i="6" r="BK124"/>
  <c r="BK123"/>
  <c r="K123"/>
  <c r="K98"/>
  <c i="7" r="F39"/>
  <c i="1" r="BF100"/>
  <c i="8" r="BK125"/>
  <c r="BK128"/>
  <c i="9" r="K148"/>
  <c r="BE148"/>
  <c r="F39"/>
  <c i="1" r="BD103"/>
  <c i="3" l="1" r="BK127"/>
  <c r="K127"/>
  <c r="K97"/>
  <c i="9" r="R124"/>
  <c r="J99"/>
  <c i="2" r="T120"/>
  <c r="T119"/>
  <c i="1" r="AW95"/>
  <c i="3" r="Q142"/>
  <c r="I102"/>
  <c r="V142"/>
  <c r="V126"/>
  <c r="R142"/>
  <c r="J102"/>
  <c i="5" r="T122"/>
  <c i="1" r="AW98"/>
  <c i="7" r="X121"/>
  <c r="X120"/>
  <c i="5" r="V122"/>
  <c i="4" r="T121"/>
  <c i="1" r="AW97"/>
  <c i="9" r="Q124"/>
  <c r="Q123"/>
  <c r="I98"/>
  <c r="K32"/>
  <c i="1" r="AS103"/>
  <c i="6" r="Q122"/>
  <c r="I97"/>
  <c i="7" r="V121"/>
  <c r="V120"/>
  <c i="6" r="R122"/>
  <c r="R121"/>
  <c r="J96"/>
  <c r="K31"/>
  <c i="1" r="AT99"/>
  <c i="2" r="R120"/>
  <c r="J97"/>
  <c i="10" r="R123"/>
  <c r="J98"/>
  <c r="K33"/>
  <c i="1" r="AT104"/>
  <c i="4" r="V121"/>
  <c i="5" r="Q122"/>
  <c r="I96"/>
  <c r="K30"/>
  <c i="1" r="AS98"/>
  <c i="4" r="Q121"/>
  <c r="I96"/>
  <c r="K30"/>
  <c i="1" r="AS97"/>
  <c i="3" r="X142"/>
  <c r="X126"/>
  <c i="2" r="V120"/>
  <c r="V119"/>
  <c i="7" r="Q121"/>
  <c r="I97"/>
  <c i="3" r="Q127"/>
  <c r="I97"/>
  <c i="4" r="R121"/>
  <c r="J96"/>
  <c r="K31"/>
  <c i="1" r="AT97"/>
  <c i="5" r="J101"/>
  <c i="7" r="I98"/>
  <c r="R121"/>
  <c r="R120"/>
  <c r="J96"/>
  <c r="K31"/>
  <c i="1" r="AT100"/>
  <c i="9" r="J100"/>
  <c i="3" r="R127"/>
  <c r="J97"/>
  <c i="5" r="I97"/>
  <c i="6" r="I99"/>
  <c i="2" r="J98"/>
  <c i="8" r="I100"/>
  <c i="10" r="J99"/>
  <c i="4" r="I98"/>
  <c i="9" r="I100"/>
  <c i="10" r="J100"/>
  <c i="6" r="J101"/>
  <c i="8" r="J100"/>
  <c i="3" r="I103"/>
  <c i="10" r="Q123"/>
  <c r="I98"/>
  <c r="K32"/>
  <c i="1" r="AS104"/>
  <c i="3" r="J103"/>
  <c i="5" r="I101"/>
  <c i="6" r="J99"/>
  <c i="10" r="I100"/>
  <c i="6" r="I101"/>
  <c i="3" r="BK254"/>
  <c r="K254"/>
  <c r="K104"/>
  <c i="4" r="BK123"/>
  <c r="K123"/>
  <c r="K98"/>
  <c i="5" r="BK123"/>
  <c r="K123"/>
  <c r="K97"/>
  <c i="4" r="BK142"/>
  <c r="K142"/>
  <c r="K101"/>
  <c i="3" r="BK281"/>
  <c r="K281"/>
  <c r="K105"/>
  <c i="9" r="BK125"/>
  <c r="BK124"/>
  <c r="K124"/>
  <c r="K99"/>
  <c i="8" r="BK124"/>
  <c r="K124"/>
  <c r="K100"/>
  <c i="5" r="BK173"/>
  <c r="BK168"/>
  <c r="K168"/>
  <c r="K100"/>
  <c i="7" r="BK122"/>
  <c r="K122"/>
  <c r="K98"/>
  <c i="10" r="BK125"/>
  <c r="K125"/>
  <c r="K100"/>
  <c i="2" r="BK121"/>
  <c r="K121"/>
  <c r="K98"/>
  <c i="6" r="BK126"/>
  <c r="K126"/>
  <c r="K99"/>
  <c i="7" r="BK131"/>
  <c r="K131"/>
  <c r="K99"/>
  <c i="3" r="BK143"/>
  <c r="K143"/>
  <c r="K103"/>
  <c i="5" r="BK155"/>
  <c r="K155"/>
  <c r="K98"/>
  <c i="2" r="Q119"/>
  <c r="I96"/>
  <c r="K30"/>
  <c i="1" r="AS95"/>
  <c i="2" r="F35"/>
  <c i="1" r="BB95"/>
  <c i="8" r="F37"/>
  <c i="1" r="BB102"/>
  <c i="7" r="F35"/>
  <c i="1" r="BB100"/>
  <c i="3" r="K35"/>
  <c i="1" r="AX96"/>
  <c r="AV96"/>
  <c i="7" r="K35"/>
  <c i="1" r="AX100"/>
  <c r="AV100"/>
  <c r="BF101"/>
  <c r="BC101"/>
  <c r="AY101"/>
  <c i="2" r="K35"/>
  <c i="1" r="AX95"/>
  <c r="AV95"/>
  <c i="8" r="K37"/>
  <c i="1" r="AX102"/>
  <c r="AV102"/>
  <c i="5" r="K35"/>
  <c i="1" r="AX98"/>
  <c r="AV98"/>
  <c r="BE101"/>
  <c r="BA101"/>
  <c i="4" r="F35"/>
  <c i="1" r="BB97"/>
  <c i="9" r="F37"/>
  <c i="1" r="BB103"/>
  <c i="4" r="K35"/>
  <c i="1" r="AX97"/>
  <c r="AV97"/>
  <c i="9" r="K37"/>
  <c i="1" r="AX103"/>
  <c r="AV103"/>
  <c r="AW101"/>
  <c i="6" r="F35"/>
  <c i="1" r="BB99"/>
  <c i="10" r="K37"/>
  <c i="1" r="AX104"/>
  <c r="AV104"/>
  <c i="5" r="F35"/>
  <c i="1" r="BB98"/>
  <c i="6" r="K35"/>
  <c i="1" r="AX99"/>
  <c r="AV99"/>
  <c r="BD101"/>
  <c r="AZ101"/>
  <c i="3" r="F35"/>
  <c i="1" r="BB96"/>
  <c i="6" l="1" r="BK122"/>
  <c r="K122"/>
  <c r="K97"/>
  <c i="4" r="BK121"/>
  <c r="K121"/>
  <c r="K96"/>
  <c i="3" r="BK142"/>
  <c r="K142"/>
  <c r="K102"/>
  <c i="6" r="Q121"/>
  <c r="I96"/>
  <c r="K30"/>
  <c i="1" r="AS99"/>
  <c i="9" r="BK123"/>
  <c r="K123"/>
  <c r="K98"/>
  <c i="3" r="R126"/>
  <c r="J96"/>
  <c r="K31"/>
  <c i="1" r="AT96"/>
  <c i="7" r="BK121"/>
  <c r="K121"/>
  <c r="K97"/>
  <c i="6" r="J97"/>
  <c i="9" r="R123"/>
  <c r="J98"/>
  <c r="K33"/>
  <c i="1" r="AT103"/>
  <c i="9" r="I99"/>
  <c i="5" r="BK122"/>
  <c r="K122"/>
  <c i="9" r="K125"/>
  <c r="K100"/>
  <c i="8" r="BK123"/>
  <c r="K123"/>
  <c r="K99"/>
  <c i="7" r="Q120"/>
  <c r="I96"/>
  <c r="K30"/>
  <c i="1" r="AS100"/>
  <c i="5" r="K173"/>
  <c r="K102"/>
  <c i="2" r="BK120"/>
  <c r="BK119"/>
  <c r="K119"/>
  <c r="R119"/>
  <c r="J96"/>
  <c r="K31"/>
  <c i="1" r="AT95"/>
  <c i="3" r="Q126"/>
  <c r="I96"/>
  <c r="K30"/>
  <c i="1" r="AS96"/>
  <c i="10" r="BK124"/>
  <c r="K124"/>
  <c r="K99"/>
  <c i="7" r="J97"/>
  <c i="1" r="AW94"/>
  <c r="AT101"/>
  <c r="BC94"/>
  <c r="AY94"/>
  <c r="AK30"/>
  <c i="5" r="K32"/>
  <c i="1" r="AG98"/>
  <c i="2" r="K32"/>
  <c i="1" r="AG95"/>
  <c r="BF94"/>
  <c r="W33"/>
  <c r="BB101"/>
  <c r="AX101"/>
  <c r="AV101"/>
  <c r="AS101"/>
  <c r="BE94"/>
  <c r="BA94"/>
  <c r="BD94"/>
  <c r="W31"/>
  <c i="5" l="1" r="K41"/>
  <c i="2" r="K41"/>
  <c i="8" r="BK122"/>
  <c r="K122"/>
  <c r="K98"/>
  <c i="2" r="K96"/>
  <c i="7" r="BK120"/>
  <c r="K120"/>
  <c i="5" r="K96"/>
  <c i="10" r="BK123"/>
  <c r="K123"/>
  <c i="2" r="K120"/>
  <c r="K97"/>
  <c i="6" r="BK121"/>
  <c r="K121"/>
  <c r="K96"/>
  <c i="3" r="BK126"/>
  <c r="K126"/>
  <c r="K96"/>
  <c i="1" r="AN95"/>
  <c r="AN98"/>
  <c r="AT94"/>
  <c i="7" r="K32"/>
  <c i="1" r="AG100"/>
  <c r="W30"/>
  <c r="W32"/>
  <c i="9" r="K34"/>
  <c i="1" r="AG103"/>
  <c r="AN103"/>
  <c i="10" r="K34"/>
  <c i="1" r="AG104"/>
  <c i="4" r="K32"/>
  <c i="1" r="AG97"/>
  <c r="AN97"/>
  <c r="AZ94"/>
  <c r="AS94"/>
  <c r="BB94"/>
  <c r="W29"/>
  <c i="7" l="1" r="K41"/>
  <c i="4" r="K41"/>
  <c i="10" r="K43"/>
  <c i="9" r="K43"/>
  <c i="10" r="K98"/>
  <c i="7" r="K96"/>
  <c i="1" r="AN100"/>
  <c r="AN104"/>
  <c i="6" r="K32"/>
  <c i="1" r="AG99"/>
  <c r="AN99"/>
  <c r="AX94"/>
  <c r="AK29"/>
  <c i="8" r="K34"/>
  <c i="1" r="AG102"/>
  <c r="AN102"/>
  <c i="3" r="K32"/>
  <c i="1" r="AG96"/>
  <c r="AN96"/>
  <c i="8" l="1" r="K43"/>
  <c i="3" r="K41"/>
  <c i="6" r="K41"/>
  <c i="1" r="AG101"/>
  <c r="AN101"/>
  <c r="AV94"/>
  <c l="1" r="AG94"/>
  <c r="AK26"/>
  <c l="1" r="AK35"/>
  <c r="AN94"/>
</calcChain>
</file>

<file path=xl/sharedStrings.xml><?xml version="1.0" encoding="utf-8"?>
<sst xmlns="http://schemas.openxmlformats.org/spreadsheetml/2006/main">
  <si>
    <t>Export Komplet</t>
  </si>
  <si>
    <t/>
  </si>
  <si>
    <t>2.0</t>
  </si>
  <si>
    <t>ZAMOK</t>
  </si>
  <si>
    <t>False</t>
  </si>
  <si>
    <t>True</t>
  </si>
  <si>
    <t>{90d1e50b-ffea-4d22-8a19-95578133d0f3}</t>
  </si>
  <si>
    <t>0,01</t>
  </si>
  <si>
    <t>21</t>
  </si>
  <si>
    <t>12</t>
  </si>
  <si>
    <t>REKAPITULACE STAVBY</t>
  </si>
  <si>
    <t xml:space="preserve">v ---  níže se nacházejí doplnkové a pomocné údaje k sestavám  --- v</t>
  </si>
  <si>
    <t>Návod na vyplnění</t>
  </si>
  <si>
    <t>0,001</t>
  </si>
  <si>
    <t>Kód:</t>
  </si>
  <si>
    <t>A2024001</t>
  </si>
  <si>
    <t xml:space="preserve">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</si>
  <si>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</si>
  <si>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29-22 - Domov ´PRAMEN´ - úprava zahrady - II.etapa</t>
  </si>
  <si>
    <t>KSO:</t>
  </si>
  <si>
    <t>CC-CZ:</t>
  </si>
  <si>
    <t>Místo:</t>
  </si>
  <si>
    <t>Mnichov u Mar. Lázní</t>
  </si>
  <si>
    <t>Datum:</t>
  </si>
  <si>
    <t>6. 2. 2025</t>
  </si>
  <si>
    <t>Zadavatel:</t>
  </si>
  <si>
    <t>IČ:</t>
  </si>
  <si>
    <t>71175326</t>
  </si>
  <si>
    <t xml:space="preserve">Domov pro osoby se zdravotním postižením Pramen </t>
  </si>
  <si>
    <t>DIČ:</t>
  </si>
  <si>
    <t>Uchazeč:</t>
  </si>
  <si>
    <t>Vyplň údaj</t>
  </si>
  <si>
    <t>Projektant:</t>
  </si>
  <si>
    <t>86944266</t>
  </si>
  <si>
    <t>Ing. Tomáš Prinz, DiS.</t>
  </si>
  <si>
    <t>Zpracovatel:</t>
  </si>
  <si>
    <t xml:space="preserve"> </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</si>
  <si>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</si>
  <si>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</si>
  <si>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</si>
  <si>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</si>
  <si>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</si>
  <si>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</si>
  <si>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</si>
  <si>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</si>
  <si>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</si>
  <si>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</si>
  <si>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</si>
  <si>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</si>
  <si>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</si>
  <si>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</si>
  <si>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</si>
  <si>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</si>
  <si>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</si>
  <si>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</si>
  <si>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</si>
  <si>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</si>
  <si>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</si>
  <si>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</si>
  <si>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</si>
  <si>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</si>
  <si>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</si>
  <si>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</si>
  <si>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</si>
  <si>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Materiál [CZK]</t>
  </si>
  <si>
    <t>z toho Montáž [CZK]</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</si>
  <si>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</si>
  <si>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</si>
  <si>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</si>
  <si>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</si>
  <si>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</si>
  <si>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</si>
  <si>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</si>
  <si>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</si>
  <si>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</si>
  <si>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</si>
  <si>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</si>
  <si>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</si>
  <si>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</si>
  <si>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</si>
  <si>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</si>
  <si>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</si>
  <si>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</si>
  <si>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</si>
  <si>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</si>
  <si>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SO 101.B</t>
  </si>
  <si>
    <t>Příprava staveniště - plocha zařízení staveniště, manipulační cesta</t>
  </si>
  <si>
    <t>STA</t>
  </si>
  <si>
    <t>1</t>
  </si>
  <si>
    <t>{da5704dd-8772-4243-9743-2a63a8092953}</t>
  </si>
  <si>
    <t>2</t>
  </si>
  <si>
    <t>SO 201.b</t>
  </si>
  <si>
    <t>Vrchní část stavby</t>
  </si>
  <si>
    <t>{61d11bb6-f853-4c4d-8c7a-59979a886b8e}</t>
  </si>
  <si>
    <t>SO 201.d.</t>
  </si>
  <si>
    <t>Elektroinstalace</t>
  </si>
  <si>
    <t>{3187f350-3e40-424e-b588-8479946eb38c}</t>
  </si>
  <si>
    <t>SO 205</t>
  </si>
  <si>
    <t>Chodníky, zpevněné plochy</t>
  </si>
  <si>
    <t>{1f91e6ec-5e84-4e29-9d09-bb67bbcead42}</t>
  </si>
  <si>
    <t>SO 206</t>
  </si>
  <si>
    <t>Pergola</t>
  </si>
  <si>
    <t>{a6f630f3-cf28-45bd-ada1-bfdc06775b60}</t>
  </si>
  <si>
    <t>SO 207</t>
  </si>
  <si>
    <t>Jezírko</t>
  </si>
  <si>
    <t>{db320238-ad62-42d1-9797-7fcbf74b73c2}</t>
  </si>
  <si>
    <t>SO 209</t>
  </si>
  <si>
    <t>Vegetační úpravy</t>
  </si>
  <si>
    <t>{c09ef043-d5ed-4acc-90f2-6fdd62e23be0}</t>
  </si>
  <si>
    <t>SO 209.1</t>
  </si>
  <si>
    <t>Květnatá louka</t>
  </si>
  <si>
    <t>Soupis</t>
  </si>
  <si>
    <t>{34764206-bce8-4505-add4-9b5bb17fa720}</t>
  </si>
  <si>
    <t>SO 209.2</t>
  </si>
  <si>
    <t>Trávníky</t>
  </si>
  <si>
    <t>{dc829195-5554-4b54-8e08-72b5873860d6}</t>
  </si>
  <si>
    <t>SO 209.3</t>
  </si>
  <si>
    <t>Trvalkové výsadby</t>
  </si>
  <si>
    <t>{3c8f7f67-65cd-4743-a129-a1e27df99471}</t>
  </si>
  <si>
    <t>KRYCÍ LIST SOUPISU PRACÍ</t>
  </si>
  <si>
    <t>Objekt:</t>
  </si>
  <si>
    <t>SO 101.B - Příprava staveniště - plocha zařízení staveniště, manipulační cesta</t>
  </si>
  <si>
    <t>73403881</t>
  </si>
  <si>
    <t>Ing. Nikola Prinzová, DiS.</t>
  </si>
  <si>
    <t>Materiál</t>
  </si>
  <si>
    <t>Montáž</t>
  </si>
  <si>
    <t>REKAPITULACE ČLENĚNÍ SOUPISU PRACÍ</t>
  </si>
  <si>
    <t>Kód dílu - Popis</t>
  </si>
  <si>
    <t>Materiál [CZK]</t>
  </si>
  <si>
    <t>Montáž [CZK]</t>
  </si>
  <si>
    <t>Cena celkem [CZK]</t>
  </si>
  <si>
    <t>Náklady ze soupisu prací</t>
  </si>
  <si>
    <t>-1</t>
  </si>
  <si>
    <t>HSV - Práce a dodávky HSV</t>
  </si>
  <si>
    <t xml:space="preserve">    1 - Zemní práce</t>
  </si>
  <si>
    <t xml:space="preserve">    5 - Komunikace pozemní</t>
  </si>
  <si>
    <t>SOUPIS PRACÍ</t>
  </si>
  <si>
    <t>PČ</t>
  </si>
  <si>
    <t>MJ</t>
  </si>
  <si>
    <t>Množství</t>
  </si>
  <si>
    <t>J. materiál [CZK]</t>
  </si>
  <si>
    <t>J. montáž [CZK]</t>
  </si>
  <si>
    <t>Cenová soustava</t>
  </si>
  <si>
    <t>J.cena [CZK]</t>
  </si>
  <si>
    <t>Materiál celkem [CZK]</t>
  </si>
  <si>
    <t>Montáž celkem [CZK]</t>
  </si>
  <si>
    <t>J. Nh [h]</t>
  </si>
  <si>
    <t>Nh celkem [h]</t>
  </si>
  <si>
    <t>J. hmotnost [t]</t>
  </si>
  <si>
    <t>Hmotnost celkem [t]</t>
  </si>
  <si>
    <t>J. suť [t]</t>
  </si>
  <si>
    <t>Suť Celkem [t]</t>
  </si>
  <si>
    <t>Náklady soupisu celkem</t>
  </si>
  <si>
    <t>HSV</t>
  </si>
  <si>
    <t>Práce a dodávky HSV</t>
  </si>
  <si>
    <t>ROZPOCET</t>
  </si>
  <si>
    <t>Zemní práce</t>
  </si>
  <si>
    <t>K</t>
  </si>
  <si>
    <t>113107223R</t>
  </si>
  <si>
    <t>Odstranění podkladů nebo krytů strojně plochy jednotlivě přes 200 m2 s přemístěním hmot na skládku na vzdálenost do 20 m nebo s naložením na dopravní prostředek z kameniva hrubého drceného, o tl. vrstvy přes 200 do 300 mm</t>
  </si>
  <si>
    <t>m2</t>
  </si>
  <si>
    <t>4</t>
  </si>
  <si>
    <t>-1190274328</t>
  </si>
  <si>
    <t>P</t>
  </si>
  <si>
    <t>Poznámka k položce:_x000d_
zrušení provizorní cesty a zařízení staveniště</t>
  </si>
  <si>
    <t>VV</t>
  </si>
  <si>
    <t>243 "zařízení staveniště</t>
  </si>
  <si>
    <t>Součet</t>
  </si>
  <si>
    <t>121151103</t>
  </si>
  <si>
    <t>Sejmutí ornice strojně při souvislé ploše do 100 m2, tl. vrstvy do 200 mm</t>
  </si>
  <si>
    <t>CS ÚRS 2025 01</t>
  </si>
  <si>
    <t>563530419</t>
  </si>
  <si>
    <t>Online PSC</t>
  </si>
  <si>
    <t>https://podminky.urs.cz/item/CS_URS_2025_01/121151103</t>
  </si>
  <si>
    <t xml:space="preserve">243" sejmutí ornice z plochy staveniště, tl. 100 mm </t>
  </si>
  <si>
    <t>3</t>
  </si>
  <si>
    <t>122151505</t>
  </si>
  <si>
    <t>Odkopávky a prokopávky zapažené strojně v hornině třídy těžitelnosti I skupiny 1 a 2 přes 500 do 1 000 m3</t>
  </si>
  <si>
    <t>m3</t>
  </si>
  <si>
    <t>2123125773</t>
  </si>
  <si>
    <t>https://podminky.urs.cz/item/CS_URS_2025_01/122151505</t>
  </si>
  <si>
    <t>243*0,2 "zařízení staveniště</t>
  </si>
  <si>
    <t>162251102</t>
  </si>
  <si>
    <t>Vodorovné přemístění výkopku nebo sypaniny po suchu na obvyklém dopravním prostředku, bez naložení výkopku, avšak se složením bez rozhrnutí z horniny třídy těžitelnosti I skupiny 1 až 3 na vzdálenost přes 20 do 50 m</t>
  </si>
  <si>
    <t>-1681470260</t>
  </si>
  <si>
    <t>https://podminky.urs.cz/item/CS_URS_2025_01/162251102</t>
  </si>
  <si>
    <t>5</t>
  </si>
  <si>
    <t>162351103</t>
  </si>
  <si>
    <t>Vodorovné přemístění výkopku nebo sypaniny po suchu na obvyklém dopravním prostředku, bez naložení výkopku, avšak se složením bez rozhrnutí z horniny třídy těžitelnosti I skupiny 1 až 3 na vzdálenost přes 50 do 500 m</t>
  </si>
  <si>
    <t>1560413739</t>
  </si>
  <si>
    <t>https://podminky.urs.cz/item/CS_URS_2025_01/162351103</t>
  </si>
  <si>
    <t xml:space="preserve">243*0,1" sejmutí ornice z plochy staveniště, tl. 100 mm </t>
  </si>
  <si>
    <t>6</t>
  </si>
  <si>
    <t>167151111</t>
  </si>
  <si>
    <t>Nakládání, skládání a překládání neulehlého výkopku nebo sypaniny strojně nakládání, množství přes 100 m3, z hornin třídy těžitelnosti I, skupiny 1 až 3</t>
  </si>
  <si>
    <t>-1439770648</t>
  </si>
  <si>
    <t>https://podminky.urs.cz/item/CS_URS_2025_01/167151111</t>
  </si>
  <si>
    <t>7</t>
  </si>
  <si>
    <t>171151111</t>
  </si>
  <si>
    <t>Uložení sypanin do násypů strojně s rozprostřením sypaniny ve vrstvách a s hrubým urovnáním zhutněných z hornin nesoudržných sypkých</t>
  </si>
  <si>
    <t>-2080954725</t>
  </si>
  <si>
    <t>https://podminky.urs.cz/item/CS_URS_2025_01/171151111</t>
  </si>
  <si>
    <t>8</t>
  </si>
  <si>
    <t>181351103</t>
  </si>
  <si>
    <t>Rozprostření a urovnání ornice v rovině nebo ve svahu sklonu do 1:5 strojně při souvislé ploše přes 100 do 500 m2, tl. vrstvy do 200 mm</t>
  </si>
  <si>
    <t>1692784098</t>
  </si>
  <si>
    <t>https://podminky.urs.cz/item/CS_URS_2025_01/181351103</t>
  </si>
  <si>
    <t>243 "zařízení staveniště, doplnění ornice po odstranění zařízení staveniště, tl. 100 mm</t>
  </si>
  <si>
    <t>9</t>
  </si>
  <si>
    <t>R2</t>
  </si>
  <si>
    <t>Mobilní toaleta - pronájem</t>
  </si>
  <si>
    <t>kus</t>
  </si>
  <si>
    <t>-362087532</t>
  </si>
  <si>
    <t>Komunikace pozemní</t>
  </si>
  <si>
    <t>10</t>
  </si>
  <si>
    <t>564971215R</t>
  </si>
  <si>
    <t>Podklad nebo podsyp z cihelného recyklátu s rozprostřením a zhutněním plochy přes 100 m2, po zhutnění tl. 300 mm</t>
  </si>
  <si>
    <t>-452678422</t>
  </si>
  <si>
    <t>Poznámka k položce:_x000d_
frakce 0/63_x000d_
kryt provizorní cesty a zařízení staveniště</t>
  </si>
  <si>
    <t>11</t>
  </si>
  <si>
    <t>R1</t>
  </si>
  <si>
    <t>Dopravné náklady</t>
  </si>
  <si>
    <t>kpl.</t>
  </si>
  <si>
    <t>2031757902</t>
  </si>
  <si>
    <t>SO 201.b - Vrchní část stavby</t>
  </si>
  <si>
    <t>UNIART - projektová kancelář</t>
  </si>
  <si>
    <t xml:space="preserve">    4 - Vodorovné konstrukce</t>
  </si>
  <si>
    <t xml:space="preserve">    6 - Úpravy povrchů, podlahy a osazování výplní</t>
  </si>
  <si>
    <t xml:space="preserve">    9 - Ostatní konstrukce a práce, bourání</t>
  </si>
  <si>
    <t>PSV - Práce a dodávky PSV</t>
  </si>
  <si>
    <t xml:space="preserve">    762 - Konstrukce tesařské</t>
  </si>
  <si>
    <t xml:space="preserve">    764 - Konstrukce klempířské</t>
  </si>
  <si>
    <t xml:space="preserve">    782 - Dokončovací práce - obklady z kamene</t>
  </si>
  <si>
    <t xml:space="preserve">    783 - Dokončovací práce - nátěry</t>
  </si>
  <si>
    <t>Vodorovné konstrukce</t>
  </si>
  <si>
    <t>Úpravy povrchů, podlahy a osazování výplní</t>
  </si>
  <si>
    <t>637121111</t>
  </si>
  <si>
    <t>Okapový chodník z kameniva s udusáním a urovnáním povrchu z kačírku tl. 100 mm</t>
  </si>
  <si>
    <t>https://podminky.urs.cz/item/CS_URS_2025_01/637121111</t>
  </si>
  <si>
    <t>((16,4+7,6)*2-5,3)*0,6</t>
  </si>
  <si>
    <t>637311122</t>
  </si>
  <si>
    <t>Okapový chodník z obrubníků betonových chodníkových, se zalitím spár cementovou maltou do lože z betonu prostého, z obrubníků stojatých</t>
  </si>
  <si>
    <t>m</t>
  </si>
  <si>
    <t>https://podminky.urs.cz/item/CS_URS_2025_01/637311122</t>
  </si>
  <si>
    <t>(16,4+8,8)*2-5,3</t>
  </si>
  <si>
    <t>Ostatní konstrukce a práce, bourání</t>
  </si>
  <si>
    <t>949101111</t>
  </si>
  <si>
    <t>Lešení pomocné pracovní pro objekty pozemních staveb pro zatížení do 150 kg/m2, o výšce lešeňové podlahy do 1,9 m</t>
  </si>
  <si>
    <t>https://podminky.urs.cz/item/CS_URS_2025_01/949101111</t>
  </si>
  <si>
    <t>PSV</t>
  </si>
  <si>
    <t>Práce a dodávky PSV</t>
  </si>
  <si>
    <t>762</t>
  </si>
  <si>
    <t>Konstrukce tesařské</t>
  </si>
  <si>
    <t>762081150</t>
  </si>
  <si>
    <t>Hoblování hraněného řeziva přímo na staveništi ve staveništní dílně</t>
  </si>
  <si>
    <t>16</t>
  </si>
  <si>
    <t>14</t>
  </si>
  <si>
    <t>https://podminky.urs.cz/item/CS_URS_2025_01/762081150</t>
  </si>
  <si>
    <t>((5,8+3,2)*4+1,3*10+(2,25+2,2+1,1)*2)*0,08*0,18</t>
  </si>
  <si>
    <t>(4,45+3,3*3)*0,12*0,14</t>
  </si>
  <si>
    <t>3,35*16*0,14*0,14</t>
  </si>
  <si>
    <t>3,8*2*0,12*0,12</t>
  </si>
  <si>
    <t>(1,9*4+1,4*2)*0,12*0,12</t>
  </si>
  <si>
    <t>(5,6*4+5,3*2)*0,12*0,16</t>
  </si>
  <si>
    <t>(4,55*14+(4,05+3,95)*6+(3,4+2,25+1,1)*8+(1,95+0,8)*2)*0,1*0,14</t>
  </si>
  <si>
    <t>(1,2+0,9*4)*0,12*0,16</t>
  </si>
  <si>
    <t>7*8*0,08*0,18</t>
  </si>
  <si>
    <t>3,1*28*0,16*0,16</t>
  </si>
  <si>
    <t>(4,2*6+3,3*2+2,3*4+1,35*8)*0,16*0,2</t>
  </si>
  <si>
    <t>25,22*0,025</t>
  </si>
  <si>
    <t>762083122</t>
  </si>
  <si>
    <t>Impregnace řeziva máčením proti dřevokaznému hmyzu, houbám a plísním, třída ohrožení 3 a 4 (dřevo v exteriéru)</t>
  </si>
  <si>
    <t>https://podminky.urs.cz/item/CS_URS_2025_01/762083122</t>
  </si>
  <si>
    <t>2,9*12*0,12*0,12</t>
  </si>
  <si>
    <t>(25,22+16)*0,025</t>
  </si>
  <si>
    <t>152*0,015</t>
  </si>
  <si>
    <t>14,037*1,1 "Přepočtené koeficientem množství</t>
  </si>
  <si>
    <t>762085103</t>
  </si>
  <si>
    <t>Montáž ocelových spojovacích prostředků (materiál ve specifikaci) kotevních želez příložek, patek, táhel</t>
  </si>
  <si>
    <t>18</t>
  </si>
  <si>
    <t>https://podminky.urs.cz/item/CS_URS_2025_01/762085103</t>
  </si>
  <si>
    <t>M</t>
  </si>
  <si>
    <t>54825043</t>
  </si>
  <si>
    <t>kotevní patka pilíře stavitelná P/L závit 160x100mm</t>
  </si>
  <si>
    <t>32</t>
  </si>
  <si>
    <t>20</t>
  </si>
  <si>
    <t>762332132</t>
  </si>
  <si>
    <t>Montáž vázaných konstrukcí krovů střech pultových, sedlových, valbových, stanových čtvercového nebo obdélníkového půdorysu z řeziva hraněného pomocí tesařských spojů průřezové plochy přes 120 do 224 cm2</t>
  </si>
  <si>
    <t>22</t>
  </si>
  <si>
    <t>https://podminky.urs.cz/item/CS_URS_2025_01/762332132</t>
  </si>
  <si>
    <t>7*8+(5,8+3,2)*4+1,3*10+(2,25+2,2+1,1)*2</t>
  </si>
  <si>
    <t>2,9*12</t>
  </si>
  <si>
    <t>4,45+3,3*3</t>
  </si>
  <si>
    <t>3,35*16</t>
  </si>
  <si>
    <t>3,8*2</t>
  </si>
  <si>
    <t>1,9*4+1,4*2</t>
  </si>
  <si>
    <t>5,6*4+5,3*2</t>
  </si>
  <si>
    <t>4,55*14+(4,05+3,95)*6+(3,4+2,25+1,1)*8+(1,95+0,8)*2</t>
  </si>
  <si>
    <t>1,2+0,9*4</t>
  </si>
  <si>
    <t>60512130</t>
  </si>
  <si>
    <t>hranol stavební řezivo průřezu do 224cm2 do dl 6m</t>
  </si>
  <si>
    <t>24</t>
  </si>
  <si>
    <t>Poznámka k položce:_x000d_
SM, JD, BO</t>
  </si>
  <si>
    <t>6,04*1,1 "Přepočtené koeficientem množství</t>
  </si>
  <si>
    <t>13</t>
  </si>
  <si>
    <t>60512131</t>
  </si>
  <si>
    <t>hranol stavební řezivo průřezu do 224cm2 dl 6-8m</t>
  </si>
  <si>
    <t>26</t>
  </si>
  <si>
    <t>762332133</t>
  </si>
  <si>
    <t>Montáž vázaných konstrukcí krovů střech pultových, sedlových, valbových, stanových čtvercového nebo obdélníkového půdorysu z řeziva hraněného pomocí tesařských spojů průřezové plochy přes 224 do 288 cm2</t>
  </si>
  <si>
    <t>28</t>
  </si>
  <si>
    <t>https://podminky.urs.cz/item/CS_URS_2025_01/762332133</t>
  </si>
  <si>
    <t>3,1*28</t>
  </si>
  <si>
    <t>15</t>
  </si>
  <si>
    <t>60512135</t>
  </si>
  <si>
    <t>hranol stavební řezivo průřezu do 288cm2 do dl 6m</t>
  </si>
  <si>
    <t>30</t>
  </si>
  <si>
    <t>762332134</t>
  </si>
  <si>
    <t>Montáž vázaných konstrukcí krovů střech pultových, sedlových, valbových, stanových čtvercového nebo obdélníkového půdorysu z řeziva hraněného pomocí tesařských spojů průřezové plochy přes 288 do 450 cm2</t>
  </si>
  <si>
    <t>https://podminky.urs.cz/item/CS_URS_2025_01/762332134</t>
  </si>
  <si>
    <t>4,2*6+3,3*2+2,3*4+1,35*8</t>
  </si>
  <si>
    <t>17</t>
  </si>
  <si>
    <t>60512140</t>
  </si>
  <si>
    <t>hranol stavební řezivo průřezu do 450cm2 do dl 6m</t>
  </si>
  <si>
    <t>34</t>
  </si>
  <si>
    <t>762341026</t>
  </si>
  <si>
    <t>Bednění střech střech rovných sklonu do 60° s vyřezáním otvorů z dřevoštěpkových desek OSB šroubovaných na krokve na pero a drážku, tloušťky desky 22 mm</t>
  </si>
  <si>
    <t>36</t>
  </si>
  <si>
    <t>https://podminky.urs.cz/item/CS_URS_2025_01/762341026</t>
  </si>
  <si>
    <t>19</t>
  </si>
  <si>
    <t>762341250</t>
  </si>
  <si>
    <t>Montáž bednění střech rovných a šikmých sklonu do 60° s vyřezáním otvorů z prken hoblovaných</t>
  </si>
  <si>
    <t>38</t>
  </si>
  <si>
    <t>https://podminky.urs.cz/item/CS_URS_2025_01/762341250</t>
  </si>
  <si>
    <t>25,22+16</t>
  </si>
  <si>
    <t>60515111</t>
  </si>
  <si>
    <t>řezivo jehličnaté boční prkno 20-30mm</t>
  </si>
  <si>
    <t>40</t>
  </si>
  <si>
    <t>762341260</t>
  </si>
  <si>
    <t>Montáž bednění střech rovných a šikmých sklonu do 60° s vyřezáním otvorů z palubek</t>
  </si>
  <si>
    <t>42</t>
  </si>
  <si>
    <t>https://podminky.urs.cz/item/CS_URS_2025_01/762341260</t>
  </si>
  <si>
    <t>61191125</t>
  </si>
  <si>
    <t>palubky obkladové smrk profil klasický 15x116 mm jakost A/B</t>
  </si>
  <si>
    <t>44</t>
  </si>
  <si>
    <t>152*1,1 "Přepočtené koeficientem množství</t>
  </si>
  <si>
    <t>23</t>
  </si>
  <si>
    <t>762395000</t>
  </si>
  <si>
    <t>Spojovací prostředky krovů, bednění a laťování, nadstřešních konstrukcí svorníky, prkna, hřebíky, pásová ocel, vruty</t>
  </si>
  <si>
    <t>46</t>
  </si>
  <si>
    <t>https://podminky.urs.cz/item/CS_URS_2025_01/762395000</t>
  </si>
  <si>
    <t>998762101</t>
  </si>
  <si>
    <t>Přesun hmot pro konstrukce tesařské stanovený z hmotnosti přesunovaného materiálu vodorovná dopravní vzdálenost do 50 m základní v objektech výšky do 6 m</t>
  </si>
  <si>
    <t>t</t>
  </si>
  <si>
    <t>48</t>
  </si>
  <si>
    <t>https://podminky.urs.cz/item/CS_URS_2025_01/998762101</t>
  </si>
  <si>
    <t>764</t>
  </si>
  <si>
    <t>Konstrukce klempířské</t>
  </si>
  <si>
    <t>25</t>
  </si>
  <si>
    <t>764111641</t>
  </si>
  <si>
    <t>Krytina ze svitků, ze šablon nebo taškových tabulí z pozinkovaného plechu s povrchovou úpravou s úpravou u okapů, prostupů a výčnělků střechy rovné drážkováním ze svitků do rš 670 mm, sklon střechy do 30°</t>
  </si>
  <si>
    <t>50</t>
  </si>
  <si>
    <t>https://podminky.urs.cz/item/CS_URS_2025_01/764111641</t>
  </si>
  <si>
    <t>152+8,1</t>
  </si>
  <si>
    <t>764211624</t>
  </si>
  <si>
    <t>Oplechování střešních prvků z pozinkovaného plechu s povrchovou úpravou hřebene větraného s použitím hřebenového plechu s větracím pásem rš 330 mm</t>
  </si>
  <si>
    <t>52</t>
  </si>
  <si>
    <t>https://podminky.urs.cz/item/CS_URS_2025_01/764211624</t>
  </si>
  <si>
    <t>27</t>
  </si>
  <si>
    <t>764211674</t>
  </si>
  <si>
    <t>Oplechování střešních prvků z pozinkovaného plechu s povrchovou úpravou nároží nevětraného s použitím nárožního plechu rš 330 mm</t>
  </si>
  <si>
    <t>54</t>
  </si>
  <si>
    <t>https://podminky.urs.cz/item/CS_URS_2025_01/764211674</t>
  </si>
  <si>
    <t>764212606</t>
  </si>
  <si>
    <t>Oplechování střešních prvků z pozinkovaného plechu s povrchovou úpravou úžlabí rš 500 mm</t>
  </si>
  <si>
    <t>56</t>
  </si>
  <si>
    <t>https://podminky.urs.cz/item/CS_URS_2025_01/764212606</t>
  </si>
  <si>
    <t>29</t>
  </si>
  <si>
    <t>764212633</t>
  </si>
  <si>
    <t>Oplechování střešních prvků z pozinkovaného plechu s povrchovou úpravou štítu závětrnou lištou rš 250 mm</t>
  </si>
  <si>
    <t>58</t>
  </si>
  <si>
    <t>https://podminky.urs.cz/item/CS_URS_2025_01/764212633</t>
  </si>
  <si>
    <t>764212664</t>
  </si>
  <si>
    <t>Oplechování střešních prvků z pozinkovaného plechu s povrchovou úpravou okapu střechy rovné okapovým plechem rš 330 mm</t>
  </si>
  <si>
    <t>60</t>
  </si>
  <si>
    <t>https://podminky.urs.cz/item/CS_URS_2025_01/764212664</t>
  </si>
  <si>
    <t>31</t>
  </si>
  <si>
    <t>764223455</t>
  </si>
  <si>
    <t>Oplechování střešních prvků z hliníkového plechu sněhový zachytávač průbežný jednotrubkový</t>
  </si>
  <si>
    <t>62</t>
  </si>
  <si>
    <t>https://podminky.urs.cz/item/CS_URS_2025_01/764223455</t>
  </si>
  <si>
    <t>764311604</t>
  </si>
  <si>
    <t>Lemování zdí z pozinkovaného plechu s povrchovou úpravou boční nebo horní rovné, střech s krytinou prejzovou nebo vlnitou rš 330 mm</t>
  </si>
  <si>
    <t>64</t>
  </si>
  <si>
    <t>https://podminky.urs.cz/item/CS_URS_2025_01/764311604</t>
  </si>
  <si>
    <t>33</t>
  </si>
  <si>
    <t>764511602</t>
  </si>
  <si>
    <t>Žlab podokapní z pozinkovaného plechu s povrchovou úpravou včetně háků a čel půlkruhový rš 330 mm</t>
  </si>
  <si>
    <t>66</t>
  </si>
  <si>
    <t>https://podminky.urs.cz/item/CS_URS_2025_01/764511602</t>
  </si>
  <si>
    <t>764511642</t>
  </si>
  <si>
    <t>Žlab podokapní z pozinkovaného plechu s povrchovou úpravou kotlík oválný (trychtýřový), rš žlabu/průměr svodu 330/100 mm</t>
  </si>
  <si>
    <t>68</t>
  </si>
  <si>
    <t>https://podminky.urs.cz/item/CS_URS_2025_01/764511642</t>
  </si>
  <si>
    <t>35</t>
  </si>
  <si>
    <t>764518622</t>
  </si>
  <si>
    <t>Svod z pozinkovaného plechu s upraveným povrchem včetně objímek, kolen a odskoků kruhový, průměru 100 mm</t>
  </si>
  <si>
    <t>70</t>
  </si>
  <si>
    <t>https://podminky.urs.cz/item/CS_URS_2025_01/764518622</t>
  </si>
  <si>
    <t>998764101</t>
  </si>
  <si>
    <t>Přesun hmot pro konstrukce klempířské stanovený z hmotnosti přesunovaného materiálu vodorovná dopravní vzdálenost do 50 m základní v objektech výšky do 6 m</t>
  </si>
  <si>
    <t>72</t>
  </si>
  <si>
    <t>https://podminky.urs.cz/item/CS_URS_2025_01/998764101</t>
  </si>
  <si>
    <t>782</t>
  </si>
  <si>
    <t>Dokončovací práce - obklady z kamene</t>
  </si>
  <si>
    <t>37</t>
  </si>
  <si>
    <t>782112111</t>
  </si>
  <si>
    <t>Montáž obkladů stěn z měkkých kamenů kladených do lepidla z nejvýše dvou rozdílných druhů pravoúhlých desek ve skladbě se pravidelně opakujících tl. do 25 mm</t>
  </si>
  <si>
    <t>74</t>
  </si>
  <si>
    <t>https://podminky.urs.cz/item/CS_URS_2025_01/782112111</t>
  </si>
  <si>
    <t>0,25*10</t>
  </si>
  <si>
    <t>58381190</t>
  </si>
  <si>
    <t>deska obkladová břidlice, povrch přírodní hladký tl 9mm do 0,24m2</t>
  </si>
  <si>
    <t>76</t>
  </si>
  <si>
    <t>2,5*1,05 "Přepočtené koeficientem množství</t>
  </si>
  <si>
    <t>39</t>
  </si>
  <si>
    <t>782191111</t>
  </si>
  <si>
    <t>Příplatek k cenám obkladů stěn z kamene a betonu za plochu do 10 m2 jednotlivě</t>
  </si>
  <si>
    <t>78</t>
  </si>
  <si>
    <t>https://podminky.urs.cz/item/CS_URS_2025_01/782191111</t>
  </si>
  <si>
    <t>782191131</t>
  </si>
  <si>
    <t>Příplatek k cenám obkladů stěn z kamene a betonu za vyrovnání nerovného povrchu</t>
  </si>
  <si>
    <t>80</t>
  </si>
  <si>
    <t>https://podminky.urs.cz/item/CS_URS_2025_01/782191131</t>
  </si>
  <si>
    <t>41</t>
  </si>
  <si>
    <t>782191141</t>
  </si>
  <si>
    <t>Příplatek k cenám obkladů stěn z kamene a betonu za použití kovových kotev k uchycení obkladu</t>
  </si>
  <si>
    <t>82</t>
  </si>
  <si>
    <t>https://podminky.urs.cz/item/CS_URS_2025_01/782191141</t>
  </si>
  <si>
    <t>782991111</t>
  </si>
  <si>
    <t>Obklady z kamene - ostatní práce penetrace podkladu</t>
  </si>
  <si>
    <t>84</t>
  </si>
  <si>
    <t>https://podminky.urs.cz/item/CS_URS_2025_01/782991111</t>
  </si>
  <si>
    <t>43</t>
  </si>
  <si>
    <t>782991411</t>
  </si>
  <si>
    <t>Obklady z kamene - ostatní práce čištění nových obkladů základní</t>
  </si>
  <si>
    <t>86</t>
  </si>
  <si>
    <t>https://podminky.urs.cz/item/CS_URS_2025_01/782991411</t>
  </si>
  <si>
    <t>782991422</t>
  </si>
  <si>
    <t>Obklady z kamene - ostatní práce impregnační nátěr včetně základního čištění dvouvrstvý</t>
  </si>
  <si>
    <t>88</t>
  </si>
  <si>
    <t>https://podminky.urs.cz/item/CS_URS_2025_01/782991422</t>
  </si>
  <si>
    <t>45</t>
  </si>
  <si>
    <t>998782101</t>
  </si>
  <si>
    <t>Přesun hmot pro obklady kamenné stanovený z hmotnosti přesunovaného materiálu vodorovná dopravní vzdálenost do 50 m základní v objektech výšky do 6 m</t>
  </si>
  <si>
    <t>90</t>
  </si>
  <si>
    <t>https://podminky.urs.cz/item/CS_URS_2025_01/998782101</t>
  </si>
  <si>
    <t>783</t>
  </si>
  <si>
    <t>Dokončovací práce - nátěry</t>
  </si>
  <si>
    <t>783228111</t>
  </si>
  <si>
    <t>Lazurovací nátěr tesařských konstrukcí dvojnásobný akrylátový</t>
  </si>
  <si>
    <t>92</t>
  </si>
  <si>
    <t>https://podminky.urs.cz/item/CS_URS_2025_01/783228111</t>
  </si>
  <si>
    <t>((5,8+3,2)*4+1,3*10+(2,25+2,2+1,1)*2)*(0,08+0,18)*2</t>
  </si>
  <si>
    <t>2,9*12*0,12*4</t>
  </si>
  <si>
    <t>(4,45+3,3*3)*(0,12+0,14)*2</t>
  </si>
  <si>
    <t>3,35*16*0,14*4</t>
  </si>
  <si>
    <t>3,8*2*0,12*4</t>
  </si>
  <si>
    <t>(1,9*4+1,4*2)*0,12*4</t>
  </si>
  <si>
    <t>(5,6*4+5,3*2)*(0,12+0,16)*2</t>
  </si>
  <si>
    <t>(4,55*14+(4,05+3,95)*6+(3,4+2,25+1,1)*8+(1,95+0,8)*2)*(0,1+0,14)*2</t>
  </si>
  <si>
    <t>(1,2+0,9*4)*(0,12+0,16)*2</t>
  </si>
  <si>
    <t>7*8*(0,08+0,18)*2</t>
  </si>
  <si>
    <t>3,1*28*0,16*4</t>
  </si>
  <si>
    <t>(4,2*6+3,3*2+2,3*4+1,35*8)*(0,16+0,2)*2</t>
  </si>
  <si>
    <t>25,22*2+16</t>
  </si>
  <si>
    <t>152</t>
  </si>
  <si>
    <t>SO 201.d. - Elektroinstalace</t>
  </si>
  <si>
    <t xml:space="preserve">D1 - Silnoproudá  elektroinstalace </t>
  </si>
  <si>
    <t>D2 - MATERIÁL/MONTÁŽ</t>
  </si>
  <si>
    <t>D4 - DODÁVKY včetně montáže</t>
  </si>
  <si>
    <t>D5 - HZS</t>
  </si>
  <si>
    <t>D6 - Hromosvod</t>
  </si>
  <si>
    <t>D1</t>
  </si>
  <si>
    <t xml:space="preserve">Silnoproudá  elektroinstalace </t>
  </si>
  <si>
    <t>D2</t>
  </si>
  <si>
    <t>MATERIÁL/MONTÁŽ</t>
  </si>
  <si>
    <t>Pol44</t>
  </si>
  <si>
    <t>trubka elektroinstalační pevná r. 16</t>
  </si>
  <si>
    <t>Pol45</t>
  </si>
  <si>
    <t>krab.odboč.s víčkem.svor.vč.zap. GO</t>
  </si>
  <si>
    <t>ks</t>
  </si>
  <si>
    <t>Pol46</t>
  </si>
  <si>
    <t>CYKY-CYKYm 5Cx4 mm2 750V (PU)</t>
  </si>
  <si>
    <t>Pol7</t>
  </si>
  <si>
    <t>CYKY-CYKYm 3Cx2.5 mm2 750V (PU)</t>
  </si>
  <si>
    <t>Pol8</t>
  </si>
  <si>
    <t>CYKY-CYKYm 3Cx1.5 mm2 750V (PU)</t>
  </si>
  <si>
    <t>Pol47</t>
  </si>
  <si>
    <t>CYKY-CYKYm 2Ax1.5 mm2 750V (PU)</t>
  </si>
  <si>
    <t>Pol48</t>
  </si>
  <si>
    <t>Zás.10/16A 250V 2P+Z .GO</t>
  </si>
  <si>
    <t>Pol13</t>
  </si>
  <si>
    <t>spínač/ovladač řazení 1</t>
  </si>
  <si>
    <t>Poznámka k položce:_x000d_
Poznámka k položce: LED svítidla</t>
  </si>
  <si>
    <t>Pol49</t>
  </si>
  <si>
    <t>svítidlo LED kruhové r 300mm, přisazené</t>
  </si>
  <si>
    <t xml:space="preserve">Poznámka k položce:_x000d_
Poznámka k položce:  V případě, že tato zadávací dokumentace obsahuje technické podmínky stanovené prostřednictvím přímého, nebo nepřímého odkazu na určité dodavatele, nebo výrobky, nebo patenty na vynálezy, užitné vzory, průmyslové vzory, ochranné známky nebo označení původu, zadavatel umožňuje nabídnout rovnocené řešení.</t>
  </si>
  <si>
    <t>D4</t>
  </si>
  <si>
    <t>DODÁVKY včetně montáže</t>
  </si>
  <si>
    <t>Pol50</t>
  </si>
  <si>
    <t>rozvaděč Ra</t>
  </si>
  <si>
    <t>D5</t>
  </si>
  <si>
    <t>HZS</t>
  </si>
  <si>
    <t>Pol40</t>
  </si>
  <si>
    <t>revize elektro</t>
  </si>
  <si>
    <t>hod</t>
  </si>
  <si>
    <t>Pol41</t>
  </si>
  <si>
    <t>dokumentace skutečného provedení stavby</t>
  </si>
  <si>
    <t>Pol51</t>
  </si>
  <si>
    <t>podružný materiál, prořez</t>
  </si>
  <si>
    <t>%</t>
  </si>
  <si>
    <t>Poznámka k položce:_x000d_
Poznámka k položce: “*) V případě, že tato zadávací dokumentace obsahuje technické podmínky stanovené prostřednictvím přímého, nebo nepřímého odkazu na určité dodavatele, nebo výrobky, nebo patenty na vynálezy, užitné vzory, průmyslové vzory, ochranné známky</t>
  </si>
  <si>
    <t>D6</t>
  </si>
  <si>
    <t>Hromosvod</t>
  </si>
  <si>
    <t>Pol52</t>
  </si>
  <si>
    <t>uzem. v zemi FeZn 30/4, včetně svorek a propoj. konstrukce</t>
  </si>
  <si>
    <t>645197122</t>
  </si>
  <si>
    <t>Pol53</t>
  </si>
  <si>
    <t>FeZn 10mm, včetně izolace (napojení svodů)</t>
  </si>
  <si>
    <t>330179415</t>
  </si>
  <si>
    <t>Pol54</t>
  </si>
  <si>
    <t>svodové vodiče AlMgSi 8mm2 vč. ukotvení na podpěry</t>
  </si>
  <si>
    <t>-115900426</t>
  </si>
  <si>
    <t>Pol55</t>
  </si>
  <si>
    <t>svorky hromosvodové do 2 šroubů</t>
  </si>
  <si>
    <t>307040502</t>
  </si>
  <si>
    <t>Pol56</t>
  </si>
  <si>
    <t>svorky hromosvodové nad 2 šrouby</t>
  </si>
  <si>
    <t>-1276030425</t>
  </si>
  <si>
    <t>Pol57</t>
  </si>
  <si>
    <t>tvarování montážního dílu-pom.jímače, ochran. trubky, izolace sv</t>
  </si>
  <si>
    <t>1082458075</t>
  </si>
  <si>
    <t>Pol58</t>
  </si>
  <si>
    <t xml:space="preserve">podpěra svislého vedení s příchytkou do zdi  </t>
  </si>
  <si>
    <t>-353555034</t>
  </si>
  <si>
    <t>Pol59</t>
  </si>
  <si>
    <t>podpěra vedení pro střechu/atiku</t>
  </si>
  <si>
    <t>-1120069947</t>
  </si>
  <si>
    <t>M001</t>
  </si>
  <si>
    <t>pomocný jímač do dlky 1,5m</t>
  </si>
  <si>
    <t>788255754</t>
  </si>
  <si>
    <t>M002</t>
  </si>
  <si>
    <t>AlMgSi 8mm</t>
  </si>
  <si>
    <t>855734766</t>
  </si>
  <si>
    <t>M003</t>
  </si>
  <si>
    <t>FeZn 30/4</t>
  </si>
  <si>
    <t>-1838837753</t>
  </si>
  <si>
    <t>M004</t>
  </si>
  <si>
    <t>943965748</t>
  </si>
  <si>
    <t>M005</t>
  </si>
  <si>
    <t>podpěra svislého vedení s příchytkou do zdi</t>
  </si>
  <si>
    <t>-415446948</t>
  </si>
  <si>
    <t>M006</t>
  </si>
  <si>
    <t>-320676764</t>
  </si>
  <si>
    <t>M007</t>
  </si>
  <si>
    <t>svorka S0</t>
  </si>
  <si>
    <t>-1905595548</t>
  </si>
  <si>
    <t>M008</t>
  </si>
  <si>
    <t>svorka SZ</t>
  </si>
  <si>
    <t>968703524</t>
  </si>
  <si>
    <t>M009</t>
  </si>
  <si>
    <t>svorka SS, SU</t>
  </si>
  <si>
    <t>-1612330323</t>
  </si>
  <si>
    <t>SO 205 - Chodníky, zpevněné plochy</t>
  </si>
  <si>
    <t>1 - Zemní práce</t>
  </si>
  <si>
    <t>9 - Ostatní konstrukce a práce, bourání</t>
  </si>
  <si>
    <t>998 - Přesun hmot</t>
  </si>
  <si>
    <t>122251104</t>
  </si>
  <si>
    <t>Odkopávky a prokopávky nezapažené strojně v hornině třídy těžitelnosti I skupiny 3 přes 100 do 500 m3</t>
  </si>
  <si>
    <t>-583255838</t>
  </si>
  <si>
    <t>https://podminky.urs.cz/item/CS_URS_2025_01/122251104</t>
  </si>
  <si>
    <t>113,4*0,25"konstrukční vrstva dlážděných ploch, tl. 60 mm, odkopávky š 2,2 m</t>
  </si>
  <si>
    <t>33*0,47 "konstrukční vrstva dlážděných ploch přejezdových, tl. 60 mm, odkopávky š 2,2 m</t>
  </si>
  <si>
    <t>120*0,3*0,3" betonový zahradní obrubník</t>
  </si>
  <si>
    <t>93,85*0,2 "konstrukční vrstva štěrkopískových ploch, odkopávky š 2,2 m</t>
  </si>
  <si>
    <t>1714005292</t>
  </si>
  <si>
    <t>113,4*0,25"konstrukční vrstva dlážděných ploch, tl. 60 mm</t>
  </si>
  <si>
    <t>33*0,47 "konstrukční vrstva dlážděných ploch přezejdových, tl. 60 mm</t>
  </si>
  <si>
    <t>93,85*0,2 "konstrukční vrstva štěrkopískových ploch</t>
  </si>
  <si>
    <t>167151121</t>
  </si>
  <si>
    <t>Nakládání, skládání a překládání neulehlého výkopku nebo sypaniny strojně skládání nebo překládání, z hornin třídy těžitelnosti I, skupiny 1 až 3</t>
  </si>
  <si>
    <t>1554421922</t>
  </si>
  <si>
    <t>https://podminky.urs.cz/item/CS_URS_2025_01/167151121</t>
  </si>
  <si>
    <t>113,43*0,25"konstrukční vrstva dlážděných ploch, tl. 60 mm</t>
  </si>
  <si>
    <t>24*0,47 "konstrukční vrstva dlážděných ploc přejezdových h, tl. 60 mm</t>
  </si>
  <si>
    <t>181951112</t>
  </si>
  <si>
    <t>Úprava pláně vyrovnáním výškových rozdílů strojně v hornině třídy těžitelnosti I, skupiny 1 až 3 se zhutněním</t>
  </si>
  <si>
    <t>1453995512</t>
  </si>
  <si>
    <t>https://podminky.urs.cz/item/CS_URS_2025_01/181951112</t>
  </si>
  <si>
    <t>82,5+24 "betonová dlažba</t>
  </si>
  <si>
    <t>68,26 "štěrkopísková cesta</t>
  </si>
  <si>
    <t>R5</t>
  </si>
  <si>
    <t>Vytýčení cest, zpevněných ploch</t>
  </si>
  <si>
    <t>-1967491593</t>
  </si>
  <si>
    <t>Hutnění lože dlážděných a štěrkopískových cest</t>
  </si>
  <si>
    <t>372389608</t>
  </si>
  <si>
    <t>82,5+24" dlažba</t>
  </si>
  <si>
    <t>68,26" štěrkopísková cesta</t>
  </si>
  <si>
    <t>916331112</t>
  </si>
  <si>
    <t>Osazení zahradního obrubníku betonového s ložem tl. od 50 do 100 mm z betonu prostého tř. C 12/15 s boční opěrou z betonu prostého tř. C 12/15</t>
  </si>
  <si>
    <t>30018973</t>
  </si>
  <si>
    <t>https://podminky.urs.cz/item/CS_URS_2025_01/916331112</t>
  </si>
  <si>
    <t>59217001</t>
  </si>
  <si>
    <t>obrubník zahradní betonový 1000x50x250mm</t>
  </si>
  <si>
    <t>933594022</t>
  </si>
  <si>
    <t>120*1,03 'Přepočtené koeficientem množství</t>
  </si>
  <si>
    <t>R18</t>
  </si>
  <si>
    <t>Impregnované latě 40x60x500mm se špicí</t>
  </si>
  <si>
    <t>11315989</t>
  </si>
  <si>
    <t>125,52*2" kotvící prvek dřevěné obruby, 2 ks/m</t>
  </si>
  <si>
    <t>R8</t>
  </si>
  <si>
    <t>Osazení dřevěné obruby štěrkopískových cest do úrovně terénu - dřevěná impregnovaná obruba, 40x60x5000mm</t>
  </si>
  <si>
    <t>229982648</t>
  </si>
  <si>
    <t>R17</t>
  </si>
  <si>
    <t>Impregnované latě 40x60x5000mm - dřevěná obruba štěrkopískových cest</t>
  </si>
  <si>
    <t>435077071</t>
  </si>
  <si>
    <t>85,21*1,1 'Přepočtené koeficientem množství</t>
  </si>
  <si>
    <t>998</t>
  </si>
  <si>
    <t>Přesun hmot</t>
  </si>
  <si>
    <t>998225111</t>
  </si>
  <si>
    <t>Přesun hmot pro komunikace s krytem z kameniva, monolitickým betonovým nebo živičným dopravní vzdálenost do 200 m jakékoliv délky objektu</t>
  </si>
  <si>
    <t>CS ÚRS 2023 01</t>
  </si>
  <si>
    <t>1198326522</t>
  </si>
  <si>
    <t>https://podminky.urs.cz/item/CS_URS_2023_01/998225111</t>
  </si>
  <si>
    <t>451317777</t>
  </si>
  <si>
    <t>Podklad nebo lože pod dlažbu (přídlažbu) v ploše vodorovné nebo ve sklonu do 1:5, tloušťky od 50 do 100 mm z betonu prostého</t>
  </si>
  <si>
    <t>1241312928</t>
  </si>
  <si>
    <t>https://podminky.urs.cz/item/CS_URS_2025_01/451317777</t>
  </si>
  <si>
    <t>24 " podkladní vrstva pod dlažbu, C20/25, tl. 7 cm</t>
  </si>
  <si>
    <t>564811011</t>
  </si>
  <si>
    <t>Podklad ze štěrkodrti ŠD s rozprostřením a zhutněním plochy jednotlivě do 100 m2, po zhutnění tl. 50 mm</t>
  </si>
  <si>
    <t>1753948850</t>
  </si>
  <si>
    <t>https://podminky.urs.cz/item/CS_URS_2025_01/564811011</t>
  </si>
  <si>
    <t>68,26" štěrkopísková cesta, ŠD 0/8</t>
  </si>
  <si>
    <t>564851111</t>
  </si>
  <si>
    <t>Podklad ze štěrkodrti ŠD s rozprostřením a zhutněním plochy přes 100 m2, po zhutnění tl. 150 mm</t>
  </si>
  <si>
    <t>-926867074</t>
  </si>
  <si>
    <t>https://podminky.urs.cz/item/CS_URS_2025_01/564851111</t>
  </si>
  <si>
    <t>82,5+24" dlažba, ŠD fr. 0/32</t>
  </si>
  <si>
    <t>68,26" štěrkopísková cesta, ŠD fr. 0/32</t>
  </si>
  <si>
    <t>564861011</t>
  </si>
  <si>
    <t>Podklad ze štěrkodrti ŠD s rozprostřením a zhutněním plochy jednotlivě do 100 m2, po zhutnění tl. 200 mm</t>
  </si>
  <si>
    <t>1718987113</t>
  </si>
  <si>
    <t>https://podminky.urs.cz/item/CS_URS_2025_01/564861011</t>
  </si>
  <si>
    <t>24 "dlažba přejezdová, tl. 60, ŠD fr. 0/45</t>
  </si>
  <si>
    <t>596811121</t>
  </si>
  <si>
    <t>Kladení dlažby z betonových nebo kameninových dlaždic komunikací pro pěší s vyplněním spár a se smetením přebytečného materiálu na vzdálenost do 3 m s ložem z kameniva těženého tl. do 30 mm velikosti dlaždic do 0,09 m2 (bez zámku), pro plochy přes 50 do 100 m2</t>
  </si>
  <si>
    <t>https://podminky.urs.cz/item/CS_URS_2025_01/596811121</t>
  </si>
  <si>
    <t>82,5+24</t>
  </si>
  <si>
    <t>R14</t>
  </si>
  <si>
    <t>Betonová dlažba tl. 60 mm, kombiforma, barva přírodní, hrubý povrch</t>
  </si>
  <si>
    <t>Poznámka k položce:_x000d_
Formáty dlažebních kostek: 70/90, 80/90, 90/100,90/110,90/120, 90/90</t>
  </si>
  <si>
    <t>82,5*1,05 "Přepočtené koeficientem množství</t>
  </si>
  <si>
    <t>24*1,05 "Přepočtené koeficientem množství</t>
  </si>
  <si>
    <t>SO 206 - Pergola</t>
  </si>
  <si>
    <t xml:space="preserve">    767 - Konstrukce zámečnické</t>
  </si>
  <si>
    <t>VRN - Vedlejší rozpočtové náklady</t>
  </si>
  <si>
    <t xml:space="preserve">    VRN1 - Průzkumné, geodetické a projektové práce</t>
  </si>
  <si>
    <t>Montáž dřevěné části pergoly</t>
  </si>
  <si>
    <t>Poznámka k položce:_x000d_
Poznámka k položce: včetně dodání materiálu a olejového nátěru 2x v odstínu dub materiál: modřínový hranol 60/120, d 3,5 m, 23 ks výpočet dle grafické a textové přílohy</t>
  </si>
  <si>
    <t>767</t>
  </si>
  <si>
    <t>Konstrukce zámečnické</t>
  </si>
  <si>
    <t>767995114</t>
  </si>
  <si>
    <t>Montáž ostatních atypických zámečnických konstrukcí hmotnosti přes 20 do 50 kg</t>
  </si>
  <si>
    <t>kg</t>
  </si>
  <si>
    <t>https://podminky.urs.cz/item/CS_URS_2025_01/767995114</t>
  </si>
  <si>
    <t>(2,8*14,26)*10 "stojna, ocelová trubka 133/4,5, d 2,8 m, hmotnost 14,26 kg/m</t>
  </si>
  <si>
    <t>((0,25*0,25)*40)*10" ocelový plát přivařený ke stojně, 250 x 250 mm, tl. 5 mm, hmotnost 40 kg/m2</t>
  </si>
  <si>
    <t>25,9*8,59 " ocelový jekl 100x50x4 mm, celková délka 25,9 m, hmotnost 8,59 kg/m</t>
  </si>
  <si>
    <t>14011094</t>
  </si>
  <si>
    <t>trubka ocelová bezešvá hladká jakost 11 353 133x4,5mm</t>
  </si>
  <si>
    <t>2,8*10 " délka trubky 2,8 m, počet 10 ks</t>
  </si>
  <si>
    <t>R6</t>
  </si>
  <si>
    <t>Ocelový plech (0,25x0,25 m) tl. 5 mm, navařený na ocelovou trubku</t>
  </si>
  <si>
    <t>R7</t>
  </si>
  <si>
    <t>Šroub do betonu 12,5x140 se šestihrannou hlavou s límcem</t>
  </si>
  <si>
    <t>4*10" upevnění stojny k betonovému pasu</t>
  </si>
  <si>
    <t xml:space="preserve">ocelový jekl  100 x 50 x 4 mm</t>
  </si>
  <si>
    <t>15,3+10,6</t>
  </si>
  <si>
    <t>R3</t>
  </si>
  <si>
    <t>Žárové zinkování</t>
  </si>
  <si>
    <t>R4</t>
  </si>
  <si>
    <t>Práškové lakování ocelových prvků (komaxit)</t>
  </si>
  <si>
    <t>(2,8*0,42)*10 "stojna, ocelová trubka 133/4,5, d 2,8 m</t>
  </si>
  <si>
    <t>((0,25*0,25)*2)*10" ocelový plát přivařený ke stojně, 250 x 250 mm, tl. 5 mm</t>
  </si>
  <si>
    <t>25,9*0,3 " ocelový jekl 100x50x4 mm, celková délka 25,9 m</t>
  </si>
  <si>
    <t>VRN</t>
  </si>
  <si>
    <t>Vedlejší rozpočtové náklady</t>
  </si>
  <si>
    <t>VRN1</t>
  </si>
  <si>
    <t>Průzkumné, geodetické a projektové práce</t>
  </si>
  <si>
    <t>012002000</t>
  </si>
  <si>
    <t>Geodetické práce</t>
  </si>
  <si>
    <t>https://podminky.urs.cz/item/CS_URS_2023_01/012002000</t>
  </si>
  <si>
    <t>SO 207 - Jezírko</t>
  </si>
  <si>
    <t xml:space="preserve">    998 - Přesun hmot</t>
  </si>
  <si>
    <t>184911161</t>
  </si>
  <si>
    <t>Mulčování záhonů kačírkem nebo drceným kamenivem tloušťky mulče přes 50 do 100 mm v rovině nebo na svahu do 1:5</t>
  </si>
  <si>
    <t>1432760273</t>
  </si>
  <si>
    <t>https://podminky.urs.cz/item/CS_URS_2025_01/184911161</t>
  </si>
  <si>
    <t>14,3" plocha obsypu jezírka</t>
  </si>
  <si>
    <t xml:space="preserve">Kačírek tříděný, praný, fr. 16/64_x000d_
</t>
  </si>
  <si>
    <t>-1110923918</t>
  </si>
  <si>
    <t xml:space="preserve">14,3*0,06 " plocha obsypu jezírka, vrstva  6cm</t>
  </si>
  <si>
    <t>0,858*1,5 'Přepočtené koeficientem množství</t>
  </si>
  <si>
    <t>R10</t>
  </si>
  <si>
    <t>Filtrace set (75 l, čerpadlo 12 tis.l/h, UV 55W)</t>
  </si>
  <si>
    <t>R12</t>
  </si>
  <si>
    <t>Instalace filtrace</t>
  </si>
  <si>
    <t>916371211</t>
  </si>
  <si>
    <t>Osazení skrytého zahradního obrubníku jednostranným odkopáním plastového</t>
  </si>
  <si>
    <t>1099159671</t>
  </si>
  <si>
    <t>https://podminky.urs.cz/item/CS_URS_2025_01/916371211</t>
  </si>
  <si>
    <t>Neviditelný plastový obrubník 4,5 x 100 cm</t>
  </si>
  <si>
    <t>-79752140</t>
  </si>
  <si>
    <t>21,6*1,05 'Přepočtené koeficientem množství</t>
  </si>
  <si>
    <t xml:space="preserve">Plastový kotvící hřeb - plastový obrubník </t>
  </si>
  <si>
    <t>-760705510</t>
  </si>
  <si>
    <t>22*3 " 3 ks/m</t>
  </si>
  <si>
    <t>Instalace soliterních žulových valounů fr. 20 - 40 cm</t>
  </si>
  <si>
    <t>83539289</t>
  </si>
  <si>
    <t>998231311</t>
  </si>
  <si>
    <t>Přesun hmot pro sadovnické a krajinářské úpravy strojně dopravní vzdálenost do 5000 m</t>
  </si>
  <si>
    <t>1299683646</t>
  </si>
  <si>
    <t>https://podminky.urs.cz/item/CS_URS_2025_01/998231311</t>
  </si>
  <si>
    <t>SO 209 - Vegetační úpravy</t>
  </si>
  <si>
    <t>Soupis:</t>
  </si>
  <si>
    <t>SO 209.1 - Květnatá louka</t>
  </si>
  <si>
    <t>181411121</t>
  </si>
  <si>
    <t>Založení trávníku na půdě předem připravené plochy do 1000 m2 výsevem včetně utažení lučního v rovině nebo na svahu do 1:5</t>
  </si>
  <si>
    <t>-1815909890</t>
  </si>
  <si>
    <t>https://podminky.urs.cz/item/CS_URS_2025_01/181411121</t>
  </si>
  <si>
    <t>422,76+178,87 " K1+K2</t>
  </si>
  <si>
    <t>Česká květnice - osivo</t>
  </si>
  <si>
    <t>g</t>
  </si>
  <si>
    <t>-1180732306</t>
  </si>
  <si>
    <t xml:space="preserve">Poznámka k položce:_x000d_
Složení:_x000d_
Luční květiny 80 %: bělozářka liliovitá, bukvice lékařská, černohlávek obecný, devaterník velkokvětý, divizna černá, dobromysl obecná, hlaváč žlutavý, hrachor luční, hvozdík kartouzek , hvozdík kropenatý, hvozdík pyšný, chlupáček oranžový, chrastavec rolní, chrpa čekánek, chrpa luční, jetel horský, jetel luční, jitrocel kopinatý, jitrocel prostřední, kmín kořenný, kohoutek luční , kopretina bílá , kozí brada východní, krvavec menší, kyprej vrbice , len vytrvalý, lnice květel, lomikámen zrnatý, máchelka srstnatá, mateřídouška vejčitá, mochna stříbrná, mydlice lékařská, oman vrbolistý, orlíček planý, pilát lékařský, prvosenka jarní, rozrazil ožankový, řebříček bertrám, řebříček obecný, řepík lékařský, silenka dvoudomá, silenka nadmutá, silenka nící, sléz velkokvětý, smolnička obecná, svízel bílý, svízel syřišťový, svízel Wirtgenův, šalvěj luční, šalvěj přeslenitá, štírovník růžkatý, šťovík kyselý, tužebník obecný, úročník bolhoj, vičenec ligrus, zlatobýl obecný, zvonek broskvolistý, zvonek klubkatý, zvonek okrouhlolistý, zvonek řepkovitý_x000d_
Traviny 20 %: bojínek hliznatý, kostřava červená, ostřava ovčí, lipnice luční, poháňka hřebenitá, psineček obecný, tomka vonná, trojštět žlutavý, třeslice prostřední </t>
  </si>
  <si>
    <t>601,63*4 " ruční setí, výsevek 4g/m2</t>
  </si>
  <si>
    <t>183403113</t>
  </si>
  <si>
    <t>Obdělání půdy frézováním v rovině nebo na svahu do 1:5</t>
  </si>
  <si>
    <t>-2064728855</t>
  </si>
  <si>
    <t>https://podminky.urs.cz/item/CS_URS_2025_01/183403113</t>
  </si>
  <si>
    <t>601,63*2 'Přepočtené koeficientem množství</t>
  </si>
  <si>
    <t>183403151</t>
  </si>
  <si>
    <t>Obdělání půdy smykováním v rovině nebo na svahu do 1:5</t>
  </si>
  <si>
    <t>-1085984938</t>
  </si>
  <si>
    <t>https://podminky.urs.cz/item/CS_URS_2025_01/183403151</t>
  </si>
  <si>
    <t>183403153</t>
  </si>
  <si>
    <t>Obdělání půdy hrabáním v rovině nebo na svahu do 1:5</t>
  </si>
  <si>
    <t>853715525</t>
  </si>
  <si>
    <t>https://podminky.urs.cz/item/CS_URS_2025_01/183403153</t>
  </si>
  <si>
    <t>601,63*3 'Přepočtené koeficientem množství</t>
  </si>
  <si>
    <t>183403161</t>
  </si>
  <si>
    <t>Obdělání půdy válením v rovině nebo na svahu do 1:5</t>
  </si>
  <si>
    <t>-1313417554</t>
  </si>
  <si>
    <t>https://podminky.urs.cz/item/CS_URS_2025_01/183403161</t>
  </si>
  <si>
    <t>184813511</t>
  </si>
  <si>
    <t>Chemické odplevelení půdy před založením kultury, trávníku nebo zpevněných ploch ručně o jakékoli výměře postřikem na široko v rovině nebo na svahu do 1:5</t>
  </si>
  <si>
    <t>-106489836</t>
  </si>
  <si>
    <t>https://podminky.urs.cz/item/CS_URS_2025_01/184813511</t>
  </si>
  <si>
    <t>25234001</t>
  </si>
  <si>
    <t>herbicid totální systémový neselektivní</t>
  </si>
  <si>
    <t>litr</t>
  </si>
  <si>
    <t>629862718</t>
  </si>
  <si>
    <t>185804312</t>
  </si>
  <si>
    <t>Zalití rostlin vodou plochy záhonů jednotlivě přes 20 m2</t>
  </si>
  <si>
    <t>-276589860</t>
  </si>
  <si>
    <t>https://podminky.urs.cz/item/CS_URS_2025_01/185804312</t>
  </si>
  <si>
    <t>601,63*0,01 "dávka 10l/m2</t>
  </si>
  <si>
    <t>SO 209.2 - Trávníky</t>
  </si>
  <si>
    <t>181411131</t>
  </si>
  <si>
    <t>Založení trávníku na půdě předem připravené plochy do 1000 m2 výsevem včetně utažení parkového v rovině nebo na svahu do 1:5</t>
  </si>
  <si>
    <t>-1931615953</t>
  </si>
  <si>
    <t>https://podminky.urs.cz/item/CS_URS_2025_01/181411131</t>
  </si>
  <si>
    <t>3223,86" nově zakládaný trávník</t>
  </si>
  <si>
    <t>00572410</t>
  </si>
  <si>
    <t>osivo směs travní parková</t>
  </si>
  <si>
    <t>-1614240106</t>
  </si>
  <si>
    <t>Poznámka k položce:_x000d_
Složení: jílek vytrvalý ‚Amiata‘ 35 %, jílek vytrvalý ‚Barorlando‘ 5 %, jílek vytrvalý ‚Jozífek‘ 15 %, kostřava červená dlouze výběžkatá ‚Polka‘ 10 %, kostřava červená krátce výběžkatá ‚Mirka‘ 10 %, kostřava červená trsnatá ‚Sandrine‘ 10 %, kostřava drsnolistá ‚Dorotka‘ 5 %, lipnice luční ‚Brooklawn‘ 10 %</t>
  </si>
  <si>
    <t>3223,86*0,03 "nově zakládaný trávník, výsevek 30 g/m2</t>
  </si>
  <si>
    <t>-680467190</t>
  </si>
  <si>
    <t>3223,86*2 'Přepočtené koeficientem množství</t>
  </si>
  <si>
    <t>169427356</t>
  </si>
  <si>
    <t>-1147090033</t>
  </si>
  <si>
    <t>1752398872</t>
  </si>
  <si>
    <t>1381421864</t>
  </si>
  <si>
    <t>1552850570</t>
  </si>
  <si>
    <t>3223,86*(4/10000) "dávka 4 l/ha</t>
  </si>
  <si>
    <t>185802113</t>
  </si>
  <si>
    <t>Hnojení půdy nebo trávníku v rovině nebo na svahu do 1:5 umělým hnojivem na široko</t>
  </si>
  <si>
    <t>544851350</t>
  </si>
  <si>
    <t>https://podminky.urs.cz/item/CS_URS_2025_01/185802113</t>
  </si>
  <si>
    <t xml:space="preserve">3223,86*0,00002" přihnojení  minerálním hnojivem, 20g/m2</t>
  </si>
  <si>
    <t>25191155</t>
  </si>
  <si>
    <t>hnojivo průmyslové</t>
  </si>
  <si>
    <t>-874824342</t>
  </si>
  <si>
    <t>3223,86*0,02 " repasovaný trávník, 20g/m2</t>
  </si>
  <si>
    <t>-1850417541</t>
  </si>
  <si>
    <t>SO 209.3 - Trvalkové výsadby</t>
  </si>
  <si>
    <t>02 - Specifikace rostlin</t>
  </si>
  <si>
    <t>183111111</t>
  </si>
  <si>
    <t>Hloubení jamek pro vysazování rostlin v zemině skupiny 1 až 4 bez výměny půdy v rovině nebo na svahu do 1:5, objemu do 0,002 m3</t>
  </si>
  <si>
    <t>1820927661</t>
  </si>
  <si>
    <t>https://podminky.urs.cz/item/CS_URS_2025_01/183111111</t>
  </si>
  <si>
    <t>30 "bažinné rostliny</t>
  </si>
  <si>
    <t>183211322</t>
  </si>
  <si>
    <t>Výsadba květin do připravené půdy se zalitím do připravené půdy, se zalitím květin krytokořenných o průměru kontejneru přes 80 do 120 mm</t>
  </si>
  <si>
    <t>162757894</t>
  </si>
  <si>
    <t>https://podminky.urs.cz/item/CS_URS_2025_01/183211322</t>
  </si>
  <si>
    <t>02</t>
  </si>
  <si>
    <t>Specifikace rostlin</t>
  </si>
  <si>
    <t>bahenní rostliny</t>
  </si>
  <si>
    <t>256</t>
  </si>
  <si>
    <t>-1612678059</t>
  </si>
  <si>
    <t>Poznámka k položce:_x000d_
Iris pseudacorus 5 ks_x000d_
Iris sibirica 5 ks_x000d_
Equisetum sciropoides 3 ks_x000d_
Filipendula ulmaria 3 ks_x000d_
Lythrum salicaria 3 ks_x000d_
Caltha palustris 3 ks_x000d_
Tradescatia andersoniana 3 ks_x000d_
Typha minima 5 ks</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</si>
</sst>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41">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b/>
      <sz val="10"/>
      <color rgb="FF00336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7"/>
      <color rgb="FF969696"/>
      <name val="Arial CE"/>
    </font>
    <font>
      <sz val="7"/>
      <color rgb="FF979797"/>
      <name val="Arial CE"/>
    </font>
    <font>
      <i/>
      <u/>
      <sz val="7"/>
      <color rgb="FF979797"/>
      <name val="Calibri"/>
      <scheme val="minor"/>
    </font>
    <font>
      <i/>
      <sz val="9"/>
      <color rgb="FF0000FF"/>
      <name val="Arial CE"/>
    </font>
    <font>
      <i/>
      <sz val="8"/>
      <color rgb="FF0000FF"/>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40" fillId="0" borderId="0" applyNumberFormat="0" applyFill="0" applyBorder="0" applyAlignment="0" applyProtection="0"/>
  </cellStyleXfs>
  <cellXfs count="300">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2" fillId="0" borderId="0" xfId="0" applyFont="1" applyAlignment="1" applyProtection="1">
      <alignment horizontal="left" vertical="center"/>
    </xf>
    <xf numFmtId="0" fontId="13" fillId="0" borderId="0" xfId="0" applyFont="1" applyAlignment="1">
      <alignment horizontal="left" vertical="center"/>
    </xf>
    <xf numFmtId="0" fontId="14"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5"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5"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6" fillId="0" borderId="5" xfId="0" applyFont="1" applyBorder="1" applyAlignment="1" applyProtection="1">
      <alignment horizontal="left" vertical="center"/>
    </xf>
    <xf numFmtId="0" fontId="0" fillId="0" borderId="5" xfId="0" applyFont="1" applyBorder="1" applyAlignment="1" applyProtection="1">
      <alignment vertical="center"/>
    </xf>
    <xf numFmtId="4" fontId="16" fillId="0" borderId="5" xfId="0" applyNumberFormat="1" applyFont="1" applyBorder="1" applyAlignment="1" applyProtection="1">
      <alignment vertical="center"/>
    </xf>
    <xf numFmtId="0" fontId="0" fillId="0" borderId="3" xfId="0" applyFont="1" applyBorder="1" applyAlignment="1">
      <alignment vertical="center"/>
    </xf>
    <xf numFmtId="0" fontId="1" fillId="0" borderId="0" xfId="0" applyFont="1" applyAlignment="1" applyProtection="1">
      <alignment horizontal="right" vertical="center"/>
    </xf>
    <xf numFmtId="0" fontId="1" fillId="0" borderId="3"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7" fillId="0" borderId="0" xfId="0" applyNumberFormat="1" applyFont="1" applyAlignment="1" applyProtection="1">
      <alignment vertical="center"/>
    </xf>
    <xf numFmtId="0" fontId="1" fillId="0" borderId="3" xfId="0" applyFont="1" applyBorder="1" applyAlignment="1">
      <alignment vertical="center"/>
    </xf>
    <xf numFmtId="0" fontId="17" fillId="0" borderId="0" xfId="0" applyFont="1" applyAlignment="1">
      <alignment horizontal="lef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4" fillId="3" borderId="7" xfId="0" applyFont="1" applyFill="1" applyBorder="1" applyAlignment="1" applyProtection="1">
      <alignment horizontal="lef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0" borderId="3" xfId="0" applyBorder="1" applyAlignment="1" applyProtection="1">
      <alignment vertical="center"/>
    </xf>
    <xf numFmtId="0" fontId="0" fillId="0" borderId="0" xfId="0" applyAlignment="1" applyProtection="1">
      <alignment vertical="center"/>
    </xf>
    <xf numFmtId="0" fontId="18" fillId="0" borderId="4" xfId="0" applyFont="1" applyBorder="1" applyAlignment="1" applyProtection="1">
      <alignment horizontal="left" vertical="center"/>
    </xf>
    <xf numFmtId="0" fontId="0" fillId="0" borderId="4" xfId="0" applyBorder="1" applyAlignment="1" applyProtection="1">
      <alignment vertical="center"/>
    </xf>
    <xf numFmtId="0" fontId="0" fillId="0" borderId="3" xfId="0" applyBorder="1" applyAlignment="1">
      <alignment vertical="center"/>
    </xf>
    <xf numFmtId="0" fontId="1" fillId="0" borderId="5" xfId="0" applyFont="1" applyBorder="1" applyAlignment="1" applyProtection="1">
      <alignment horizontal="left"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3" xfId="0" applyFont="1" applyBorder="1" applyAlignment="1">
      <alignment vertical="center"/>
    </xf>
    <xf numFmtId="0" fontId="16"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19" fillId="0" borderId="11" xfId="0" applyFont="1" applyBorder="1" applyAlignment="1">
      <alignment horizontal="center" vertical="center"/>
    </xf>
    <xf numFmtId="0" fontId="19" fillId="0" borderId="12"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0" fillId="0" borderId="14" xfId="0" applyFont="1" applyBorder="1" applyAlignment="1">
      <alignment horizontal="left" vertical="center"/>
    </xf>
    <xf numFmtId="0" fontId="20"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20" fillId="0" borderId="14" xfId="0" applyFont="1" applyBorder="1" applyAlignment="1" applyProtection="1">
      <alignment horizontal="left" vertical="center"/>
    </xf>
    <xf numFmtId="0" fontId="20"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21" fillId="4" borderId="6" xfId="0" applyFont="1" applyFill="1" applyBorder="1" applyAlignment="1" applyProtection="1">
      <alignment horizontal="center" vertical="center"/>
    </xf>
    <xf numFmtId="0" fontId="21" fillId="4" borderId="7" xfId="0" applyFont="1" applyFill="1" applyBorder="1" applyAlignment="1" applyProtection="1">
      <alignment horizontal="left" vertical="center"/>
    </xf>
    <xf numFmtId="0" fontId="0" fillId="4" borderId="7" xfId="0" applyFont="1" applyFill="1" applyBorder="1" applyAlignment="1" applyProtection="1">
      <alignment vertical="center"/>
    </xf>
    <xf numFmtId="0" fontId="21" fillId="4" borderId="7" xfId="0" applyFont="1" applyFill="1" applyBorder="1" applyAlignment="1" applyProtection="1">
      <alignment horizontal="center" vertical="center"/>
    </xf>
    <xf numFmtId="0" fontId="21" fillId="4" borderId="7" xfId="0" applyFont="1" applyFill="1" applyBorder="1" applyAlignment="1" applyProtection="1">
      <alignment horizontal="right" vertical="center"/>
    </xf>
    <xf numFmtId="0" fontId="21" fillId="4" borderId="8" xfId="0" applyFont="1" applyFill="1" applyBorder="1" applyAlignment="1" applyProtection="1">
      <alignment horizontal="left" vertical="center"/>
    </xf>
    <xf numFmtId="0" fontId="21" fillId="4" borderId="0" xfId="0" applyFont="1" applyFill="1" applyAlignment="1" applyProtection="1">
      <alignment horizontal="center" vertical="center"/>
    </xf>
    <xf numFmtId="0" fontId="22" fillId="0" borderId="16" xfId="0" applyFont="1" applyBorder="1" applyAlignment="1" applyProtection="1">
      <alignment horizontal="center" vertical="center" wrapText="1"/>
    </xf>
    <xf numFmtId="0" fontId="22" fillId="0" borderId="17" xfId="0" applyFont="1" applyBorder="1" applyAlignment="1" applyProtection="1">
      <alignment horizontal="center" vertical="center" wrapText="1"/>
    </xf>
    <xf numFmtId="0" fontId="22"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3" fillId="0" borderId="0" xfId="0" applyFont="1" applyAlignment="1" applyProtection="1">
      <alignment horizontal="left" vertical="center"/>
    </xf>
    <xf numFmtId="0" fontId="23" fillId="0" borderId="0" xfId="0" applyFont="1" applyAlignment="1" applyProtection="1">
      <alignment vertical="center"/>
    </xf>
    <xf numFmtId="4" fontId="23" fillId="0" borderId="0" xfId="0" applyNumberFormat="1" applyFont="1" applyAlignment="1" applyProtection="1">
      <alignment horizontal="right" vertical="center"/>
    </xf>
    <xf numFmtId="4" fontId="23"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14" fillId="0" borderId="14" xfId="0" applyNumberFormat="1" applyFont="1" applyBorder="1" applyAlignment="1" applyProtection="1">
      <alignment horizontal="right" vertical="center"/>
    </xf>
    <xf numFmtId="4" fontId="14" fillId="0" borderId="0" xfId="0" applyNumberFormat="1" applyFont="1" applyBorder="1" applyAlignment="1" applyProtection="1">
      <alignment horizontal="right" vertical="center"/>
    </xf>
    <xf numFmtId="4" fontId="19" fillId="0" borderId="0" xfId="0" applyNumberFormat="1" applyFont="1" applyBorder="1" applyAlignment="1" applyProtection="1">
      <alignment vertical="center"/>
    </xf>
    <xf numFmtId="166" fontId="19" fillId="0" borderId="0" xfId="0" applyNumberFormat="1" applyFont="1" applyBorder="1" applyAlignment="1" applyProtection="1">
      <alignment vertical="center"/>
    </xf>
    <xf numFmtId="4" fontId="19" fillId="0" borderId="15" xfId="0" applyNumberFormat="1" applyFont="1" applyBorder="1" applyAlignment="1" applyProtection="1">
      <alignment vertical="center"/>
    </xf>
    <xf numFmtId="0" fontId="4" fillId="0" borderId="0" xfId="0" applyFont="1" applyAlignment="1">
      <alignment horizontal="left" vertical="center"/>
    </xf>
    <xf numFmtId="0" fontId="24" fillId="0" borderId="0" xfId="0" applyFont="1" applyAlignment="1">
      <alignment horizontal="left" vertical="center"/>
    </xf>
    <xf numFmtId="0" fontId="25" fillId="0" borderId="0" xfId="1" applyFont="1" applyAlignment="1">
      <alignment horizontal="center" vertical="center"/>
    </xf>
    <xf numFmtId="0" fontId="5" fillId="0" borderId="3" xfId="0" applyFont="1" applyBorder="1" applyAlignment="1" applyProtection="1">
      <alignment vertical="center"/>
    </xf>
    <xf numFmtId="0" fontId="26" fillId="0" borderId="0" xfId="0" applyFont="1" applyAlignment="1" applyProtection="1">
      <alignment vertical="center"/>
    </xf>
    <xf numFmtId="0" fontId="26" fillId="0" borderId="0" xfId="0" applyFont="1" applyAlignment="1" applyProtection="1">
      <alignment horizontal="left" vertical="center" wrapText="1"/>
    </xf>
    <xf numFmtId="0" fontId="27" fillId="0" borderId="0" xfId="0" applyFont="1" applyAlignment="1" applyProtection="1">
      <alignment vertical="center"/>
    </xf>
    <xf numFmtId="4" fontId="27"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28" fillId="0" borderId="14" xfId="0" applyNumberFormat="1" applyFont="1" applyBorder="1" applyAlignment="1" applyProtection="1">
      <alignment vertical="center"/>
    </xf>
    <xf numFmtId="4" fontId="28" fillId="0" borderId="0" xfId="0" applyNumberFormat="1" applyFont="1" applyBorder="1" applyAlignment="1" applyProtection="1">
      <alignment vertical="center"/>
    </xf>
    <xf numFmtId="166" fontId="28" fillId="0" borderId="0" xfId="0" applyNumberFormat="1" applyFont="1" applyBorder="1" applyAlignment="1" applyProtection="1">
      <alignment vertical="center"/>
    </xf>
    <xf numFmtId="4" fontId="28" fillId="0" borderId="15" xfId="0" applyNumberFormat="1" applyFont="1" applyBorder="1" applyAlignment="1" applyProtection="1">
      <alignment vertical="center"/>
    </xf>
    <xf numFmtId="0" fontId="5" fillId="0" borderId="0" xfId="0" applyFont="1" applyAlignment="1">
      <alignment horizontal="left" vertical="center"/>
    </xf>
    <xf numFmtId="4" fontId="27" fillId="0" borderId="0" xfId="0" applyNumberFormat="1" applyFont="1" applyAlignment="1" applyProtection="1">
      <alignment horizontal="right" vertical="center"/>
    </xf>
    <xf numFmtId="4" fontId="28" fillId="0" borderId="14" xfId="0" applyNumberFormat="1" applyFont="1" applyBorder="1" applyAlignment="1" applyProtection="1">
      <alignment horizontal="right" vertical="center"/>
    </xf>
    <xf numFmtId="4" fontId="28" fillId="0" borderId="0" xfId="0" applyNumberFormat="1" applyFont="1" applyBorder="1" applyAlignment="1" applyProtection="1">
      <alignment horizontal="right" vertical="center"/>
    </xf>
    <xf numFmtId="0" fontId="7" fillId="0" borderId="0" xfId="0" applyFont="1" applyAlignment="1" applyProtection="1">
      <alignment vertical="center"/>
    </xf>
    <xf numFmtId="0" fontId="29" fillId="0" borderId="0" xfId="0" applyFont="1" applyAlignment="1" applyProtection="1">
      <alignment horizontal="left" vertical="center" wrapText="1"/>
    </xf>
    <xf numFmtId="4" fontId="7" fillId="0" borderId="0" xfId="0" applyNumberFormat="1" applyFont="1" applyAlignment="1" applyProtection="1">
      <alignment vertical="center"/>
    </xf>
    <xf numFmtId="0" fontId="2" fillId="0" borderId="0" xfId="0" applyFont="1" applyAlignment="1" applyProtection="1">
      <alignment horizontal="center" vertical="center"/>
    </xf>
    <xf numFmtId="4" fontId="1" fillId="0" borderId="14" xfId="0" applyNumberFormat="1" applyFont="1" applyBorder="1" applyAlignment="1" applyProtection="1">
      <alignment vertical="center"/>
    </xf>
    <xf numFmtId="4" fontId="1" fillId="0" borderId="0" xfId="0" applyNumberFormat="1" applyFont="1" applyBorder="1" applyAlignment="1" applyProtection="1">
      <alignment vertical="center"/>
    </xf>
    <xf numFmtId="166" fontId="1" fillId="0" borderId="0" xfId="0" applyNumberFormat="1" applyFont="1" applyBorder="1" applyAlignment="1" applyProtection="1">
      <alignment vertical="center"/>
    </xf>
    <xf numFmtId="4" fontId="1" fillId="0" borderId="15" xfId="0" applyNumberFormat="1" applyFont="1" applyBorder="1" applyAlignment="1" applyProtection="1">
      <alignment vertical="center"/>
    </xf>
    <xf numFmtId="0" fontId="2" fillId="0" borderId="0" xfId="0" applyFont="1" applyAlignment="1">
      <alignment horizontal="left" vertical="center"/>
    </xf>
    <xf numFmtId="4" fontId="1" fillId="0" borderId="19" xfId="0" applyNumberFormat="1" applyFont="1" applyBorder="1" applyAlignment="1" applyProtection="1">
      <alignment vertical="center"/>
    </xf>
    <xf numFmtId="4" fontId="1" fillId="0" borderId="20" xfId="0" applyNumberFormat="1" applyFont="1" applyBorder="1" applyAlignment="1" applyProtection="1">
      <alignment vertical="center"/>
    </xf>
    <xf numFmtId="166" fontId="1" fillId="0" borderId="20" xfId="0" applyNumberFormat="1" applyFont="1" applyBorder="1" applyAlignment="1" applyProtection="1">
      <alignment vertical="center"/>
    </xf>
    <xf numFmtId="4" fontId="1" fillId="0" borderId="21" xfId="0" applyNumberFormat="1" applyFont="1" applyBorder="1" applyAlignment="1" applyProtection="1">
      <alignment vertical="center"/>
    </xf>
    <xf numFmtId="0" fontId="0" fillId="0" borderId="1" xfId="0" applyBorder="1"/>
    <xf numFmtId="0" fontId="0" fillId="0" borderId="2" xfId="0" applyBorder="1"/>
    <xf numFmtId="0" fontId="12" fillId="0" borderId="0" xfId="0" applyFont="1" applyAlignment="1">
      <alignment horizontal="left" vertical="center"/>
    </xf>
    <xf numFmtId="0" fontId="30"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3" fillId="0" borderId="0" xfId="0" applyFont="1" applyAlignment="1">
      <alignment horizontal="left" vertical="center" wrapText="1"/>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2" fillId="0" borderId="0" xfId="0" applyFont="1" applyAlignment="1">
      <alignment horizontal="left" vertical="center" wrapText="1"/>
    </xf>
    <xf numFmtId="0" fontId="0" fillId="0" borderId="3" xfId="0" applyBorder="1" applyAlignment="1">
      <alignment vertical="center" wrapText="1"/>
    </xf>
    <xf numFmtId="0" fontId="0" fillId="0" borderId="12" xfId="0" applyFont="1" applyBorder="1" applyAlignment="1">
      <alignment vertical="center"/>
    </xf>
    <xf numFmtId="4" fontId="1" fillId="0" borderId="0" xfId="0" applyNumberFormat="1" applyFont="1" applyAlignment="1">
      <alignment vertical="center"/>
    </xf>
    <xf numFmtId="0" fontId="16" fillId="0" borderId="0" xfId="0" applyFont="1" applyAlignment="1">
      <alignment horizontal="left" vertical="center"/>
    </xf>
    <xf numFmtId="4" fontId="23" fillId="0" borderId="0" xfId="0" applyNumberFormat="1" applyFont="1" applyAlignment="1">
      <alignment vertical="center"/>
    </xf>
    <xf numFmtId="0" fontId="1" fillId="0" borderId="0" xfId="0" applyFont="1" applyAlignment="1">
      <alignment horizontal="right" vertical="center"/>
    </xf>
    <xf numFmtId="0" fontId="20" fillId="0" borderId="0" xfId="0" applyFont="1" applyAlignment="1">
      <alignment horizontal="lef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18"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1" fillId="0" borderId="0" xfId="0" applyFont="1" applyAlignment="1" applyProtection="1">
      <alignment horizontal="left" vertical="center" wrapText="1"/>
    </xf>
    <xf numFmtId="0" fontId="21" fillId="4" borderId="0" xfId="0" applyFont="1" applyFill="1" applyAlignment="1" applyProtection="1">
      <alignment horizontal="left" vertical="center"/>
    </xf>
    <xf numFmtId="0" fontId="0" fillId="4" borderId="0" xfId="0" applyFont="1" applyFill="1" applyAlignment="1" applyProtection="1">
      <alignment vertical="center"/>
    </xf>
    <xf numFmtId="0" fontId="21" fillId="4" borderId="0" xfId="0" applyFont="1" applyFill="1" applyAlignment="1" applyProtection="1">
      <alignment horizontal="right" vertical="center"/>
    </xf>
    <xf numFmtId="0" fontId="31"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1" fillId="4" borderId="16" xfId="0" applyFont="1" applyFill="1" applyBorder="1" applyAlignment="1" applyProtection="1">
      <alignment horizontal="center" vertical="center" wrapText="1"/>
    </xf>
    <xf numFmtId="0" fontId="21" fillId="4" borderId="17" xfId="0" applyFont="1" applyFill="1" applyBorder="1" applyAlignment="1" applyProtection="1">
      <alignment horizontal="center" vertical="center" wrapText="1"/>
    </xf>
    <xf numFmtId="0" fontId="21" fillId="4" borderId="18" xfId="0" applyFont="1" applyFill="1" applyBorder="1" applyAlignment="1" applyProtection="1">
      <alignment horizontal="center" vertical="center" wrapText="1"/>
    </xf>
    <xf numFmtId="0" fontId="0" fillId="0" borderId="3" xfId="0" applyBorder="1" applyAlignment="1">
      <alignment horizontal="center" vertical="center" wrapText="1"/>
    </xf>
    <xf numFmtId="4" fontId="23" fillId="0" borderId="0" xfId="0" applyNumberFormat="1" applyFont="1" applyAlignment="1" applyProtection="1"/>
    <xf numFmtId="0" fontId="0" fillId="0" borderId="12" xfId="0" applyBorder="1" applyAlignment="1" applyProtection="1">
      <alignment vertical="center"/>
    </xf>
    <xf numFmtId="4" fontId="32" fillId="0" borderId="12" xfId="0" applyNumberFormat="1" applyFont="1" applyBorder="1" applyAlignment="1" applyProtection="1"/>
    <xf numFmtId="166" fontId="32" fillId="0" borderId="12" xfId="0" applyNumberFormat="1" applyFont="1" applyBorder="1" applyAlignment="1" applyProtection="1"/>
    <xf numFmtId="166" fontId="32" fillId="0" borderId="13" xfId="0" applyNumberFormat="1" applyFont="1" applyBorder="1" applyAlignment="1" applyProtection="1"/>
    <xf numFmtId="4" fontId="33"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4" fontId="8" fillId="0" borderId="0" xfId="0" applyNumberFormat="1"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1" fillId="0" borderId="22" xfId="0" applyFont="1" applyBorder="1" applyAlignment="1" applyProtection="1">
      <alignment horizontal="center" vertical="center"/>
    </xf>
    <xf numFmtId="49" fontId="21" fillId="0" borderId="22" xfId="0" applyNumberFormat="1" applyFont="1" applyBorder="1" applyAlignment="1" applyProtection="1">
      <alignment horizontal="left" vertical="center" wrapText="1"/>
    </xf>
    <xf numFmtId="0" fontId="21" fillId="0" borderId="22" xfId="0" applyFont="1" applyBorder="1" applyAlignment="1" applyProtection="1">
      <alignment horizontal="left" vertical="center" wrapText="1"/>
    </xf>
    <xf numFmtId="0" fontId="21" fillId="0" borderId="22" xfId="0" applyFont="1" applyBorder="1" applyAlignment="1" applyProtection="1">
      <alignment horizontal="center" vertical="center" wrapText="1"/>
    </xf>
    <xf numFmtId="167" fontId="21" fillId="0" borderId="22" xfId="0" applyNumberFormat="1" applyFont="1" applyBorder="1" applyAlignment="1" applyProtection="1">
      <alignment vertical="center"/>
    </xf>
    <xf numFmtId="4" fontId="21" fillId="2" borderId="22" xfId="0" applyNumberFormat="1" applyFont="1" applyFill="1" applyBorder="1" applyAlignment="1" applyProtection="1">
      <alignment vertical="center"/>
      <protection locked="0"/>
    </xf>
    <xf numFmtId="4" fontId="21" fillId="0" borderId="22" xfId="0" applyNumberFormat="1" applyFont="1" applyBorder="1" applyAlignment="1" applyProtection="1">
      <alignment vertical="center"/>
    </xf>
    <xf numFmtId="0" fontId="22" fillId="2" borderId="14" xfId="0" applyFont="1" applyFill="1" applyBorder="1" applyAlignment="1" applyProtection="1">
      <alignment horizontal="left" vertical="center"/>
      <protection locked="0"/>
    </xf>
    <xf numFmtId="0" fontId="22" fillId="0" borderId="0" xfId="0" applyFont="1" applyBorder="1" applyAlignment="1" applyProtection="1">
      <alignment horizontal="center" vertical="center"/>
    </xf>
    <xf numFmtId="4" fontId="22" fillId="0" borderId="0" xfId="0" applyNumberFormat="1" applyFont="1" applyBorder="1" applyAlignment="1" applyProtection="1">
      <alignment vertical="center"/>
    </xf>
    <xf numFmtId="166" fontId="22" fillId="0" borderId="0" xfId="0" applyNumberFormat="1" applyFont="1" applyBorder="1" applyAlignment="1" applyProtection="1">
      <alignment vertical="center"/>
    </xf>
    <xf numFmtId="166" fontId="22" fillId="0" borderId="15" xfId="0" applyNumberFormat="1" applyFont="1" applyBorder="1" applyAlignment="1" applyProtection="1">
      <alignment vertical="center"/>
    </xf>
    <xf numFmtId="0" fontId="21" fillId="0" borderId="0" xfId="0" applyFont="1" applyAlignment="1">
      <alignment horizontal="left" vertical="center"/>
    </xf>
    <xf numFmtId="4" fontId="0" fillId="0" borderId="0" xfId="0" applyNumberFormat="1" applyFont="1" applyAlignment="1">
      <alignment vertical="center"/>
    </xf>
    <xf numFmtId="0" fontId="34" fillId="0" borderId="0" xfId="0" applyFont="1" applyAlignment="1" applyProtection="1">
      <alignment horizontal="left" vertical="center"/>
    </xf>
    <xf numFmtId="0" fontId="35" fillId="0" borderId="0" xfId="0" applyFont="1" applyAlignment="1" applyProtection="1">
      <alignment vertical="center" wrapText="1"/>
    </xf>
    <xf numFmtId="0" fontId="0" fillId="0" borderId="0" xfId="0" applyFont="1" applyAlignment="1" applyProtection="1">
      <alignment vertical="center"/>
      <protection locked="0"/>
    </xf>
    <xf numFmtId="0" fontId="0" fillId="0" borderId="14" xfId="0" applyFont="1" applyBorder="1" applyAlignment="1" applyProtection="1">
      <alignment vertical="center"/>
    </xf>
    <xf numFmtId="0" fontId="0" fillId="0" borderId="0" xfId="0" applyBorder="1" applyAlignment="1" applyProtection="1">
      <alignment vertical="center"/>
    </xf>
    <xf numFmtId="0" fontId="9" fillId="0" borderId="3"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36" fillId="0" borderId="0" xfId="0" applyFont="1" applyAlignment="1" applyProtection="1">
      <alignment horizontal="left" vertical="center"/>
    </xf>
    <xf numFmtId="0" fontId="37" fillId="0" borderId="0" xfId="1" applyFont="1" applyAlignment="1" applyProtection="1">
      <alignment vertical="center" wrapText="1"/>
    </xf>
    <xf numFmtId="0" fontId="22" fillId="2" borderId="19" xfId="0" applyFont="1" applyFill="1" applyBorder="1" applyAlignment="1" applyProtection="1">
      <alignment horizontal="left" vertical="center"/>
      <protection locked="0"/>
    </xf>
    <xf numFmtId="0" fontId="22" fillId="0" borderId="20" xfId="0" applyFont="1" applyBorder="1" applyAlignment="1" applyProtection="1">
      <alignment horizontal="center" vertical="center"/>
    </xf>
    <xf numFmtId="4" fontId="22" fillId="0" borderId="20" xfId="0" applyNumberFormat="1" applyFont="1" applyBorder="1" applyAlignment="1" applyProtection="1">
      <alignment vertical="center"/>
    </xf>
    <xf numFmtId="0" fontId="0" fillId="0" borderId="20" xfId="0" applyFont="1" applyBorder="1" applyAlignment="1" applyProtection="1">
      <alignment vertical="center"/>
    </xf>
    <xf numFmtId="166" fontId="22" fillId="0" borderId="20" xfId="0" applyNumberFormat="1" applyFont="1" applyBorder="1" applyAlignment="1" applyProtection="1">
      <alignment vertical="center"/>
    </xf>
    <xf numFmtId="166" fontId="22" fillId="0" borderId="21" xfId="0" applyNumberFormat="1" applyFont="1" applyBorder="1" applyAlignment="1" applyProtection="1">
      <alignment vertical="center"/>
    </xf>
    <xf numFmtId="0" fontId="38" fillId="0" borderId="22" xfId="0" applyFont="1" applyBorder="1" applyAlignment="1" applyProtection="1">
      <alignment horizontal="center" vertical="center"/>
    </xf>
    <xf numFmtId="49" fontId="38" fillId="0" borderId="22" xfId="0" applyNumberFormat="1" applyFont="1" applyBorder="1" applyAlignment="1" applyProtection="1">
      <alignment horizontal="left" vertical="center" wrapText="1"/>
    </xf>
    <xf numFmtId="0" fontId="38" fillId="0" borderId="22" xfId="0" applyFont="1" applyBorder="1" applyAlignment="1" applyProtection="1">
      <alignment horizontal="left" vertical="center" wrapText="1"/>
    </xf>
    <xf numFmtId="0" fontId="38" fillId="0" borderId="22" xfId="0" applyFont="1" applyBorder="1" applyAlignment="1" applyProtection="1">
      <alignment horizontal="center" vertical="center" wrapText="1"/>
    </xf>
    <xf numFmtId="167" fontId="38" fillId="0" borderId="22" xfId="0" applyNumberFormat="1" applyFont="1" applyBorder="1" applyAlignment="1" applyProtection="1">
      <alignment vertical="center"/>
    </xf>
    <xf numFmtId="4" fontId="38" fillId="2" borderId="22" xfId="0" applyNumberFormat="1" applyFont="1" applyFill="1" applyBorder="1" applyAlignment="1" applyProtection="1">
      <alignment vertical="center"/>
      <protection locked="0"/>
    </xf>
    <xf numFmtId="0" fontId="39" fillId="0" borderId="22" xfId="0" applyFont="1" applyBorder="1" applyAlignment="1" applyProtection="1">
      <alignment vertical="center"/>
    </xf>
    <xf numFmtId="4" fontId="38" fillId="0" borderId="22" xfId="0" applyNumberFormat="1" applyFont="1" applyBorder="1" applyAlignment="1" applyProtection="1">
      <alignment vertical="center"/>
    </xf>
    <xf numFmtId="0" fontId="39" fillId="0" borderId="3" xfId="0" applyFont="1" applyBorder="1" applyAlignment="1">
      <alignment vertical="center"/>
    </xf>
    <xf numFmtId="0" fontId="38" fillId="2" borderId="14" xfId="0" applyFont="1" applyFill="1" applyBorder="1" applyAlignment="1" applyProtection="1">
      <alignment horizontal="left" vertical="center"/>
      <protection locked="0"/>
    </xf>
    <xf numFmtId="0" fontId="10" fillId="0" borderId="19" xfId="0" applyFont="1" applyBorder="1" applyAlignment="1" applyProtection="1">
      <alignment vertical="center"/>
    </xf>
    <xf numFmtId="0" fontId="10" fillId="0" borderId="20" xfId="0" applyFont="1" applyBorder="1" applyAlignment="1" applyProtection="1">
      <alignment vertical="center"/>
    </xf>
    <xf numFmtId="0" fontId="10" fillId="0" borderId="21" xfId="0" applyFont="1" applyBorder="1" applyAlignment="1" applyProtection="1">
      <alignment vertical="center"/>
    </xf>
    <xf numFmtId="167" fontId="21" fillId="2" borderId="22" xfId="0" applyNumberFormat="1" applyFont="1" applyFill="1" applyBorder="1" applyAlignment="1" applyProtection="1">
      <alignment vertical="center"/>
      <protection locked="0"/>
    </xf>
    <xf numFmtId="0" fontId="38" fillId="2" borderId="19" xfId="0" applyFont="1" applyFill="1" applyBorder="1" applyAlignment="1" applyProtection="1">
      <alignment horizontal="left" vertical="center"/>
      <protection locked="0"/>
    </xf>
    <xf numFmtId="0" fontId="0" fillId="0" borderId="19" xfId="0" applyFont="1" applyBorder="1" applyAlignment="1" applyProtection="1">
      <alignment vertical="center"/>
    </xf>
    <xf numFmtId="0" fontId="0" fillId="0" borderId="20" xfId="0" applyBorder="1" applyAlignment="1" applyProtection="1">
      <alignment vertical="center"/>
    </xf>
    <xf numFmtId="0" fontId="0" fillId="0" borderId="21" xfId="0" applyFont="1" applyBorder="1" applyAlignment="1" applyProtection="1">
      <alignment vertical="center"/>
    </xf>
    <xf numFmtId="0" fontId="9" fillId="0" borderId="19" xfId="0" applyFont="1" applyBorder="1" applyAlignment="1" applyProtection="1">
      <alignment vertical="center"/>
    </xf>
    <xf numFmtId="0" fontId="9" fillId="0" borderId="20" xfId="0" applyFont="1" applyBorder="1" applyAlignment="1" applyProtection="1">
      <alignment vertical="center"/>
    </xf>
    <xf numFmtId="0" fontId="9" fillId="0" borderId="21" xfId="0" applyFont="1" applyBorder="1" applyAlignment="1" applyProtection="1">
      <alignment vertical="center"/>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styles" Target="styles.xml" /><Relationship Id="rId12" Type="http://schemas.openxmlformats.org/officeDocument/2006/relationships/theme" Target="theme/theme1.xml" /><Relationship Id="rId13" Type="http://schemas.openxmlformats.org/officeDocument/2006/relationships/calcChain" Target="calcChain.xml" /><Relationship Id="rId14"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0.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7.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8.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9.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10.xml.rels>&#65279;<?xml version="1.0" encoding="utf-8"?><Relationships xmlns="http://schemas.openxmlformats.org/package/2006/relationships"><Relationship Id="rId1" Type="http://schemas.openxmlformats.org/officeDocument/2006/relationships/hyperlink" Target="https://podminky.urs.cz/item/CS_URS_2025_01/183111111" TargetMode="External" /><Relationship Id="rId2" Type="http://schemas.openxmlformats.org/officeDocument/2006/relationships/hyperlink" Target="https://podminky.urs.cz/item/CS_URS_2025_01/183211322" TargetMode="External" /><Relationship Id="rId3" Type="http://schemas.openxmlformats.org/officeDocument/2006/relationships/drawing" Target="../drawings/drawing10.xml" /></Relationships>
</file>

<file path=xl/worksheets/_rels/sheet2.xml.rels>&#65279;<?xml version="1.0" encoding="utf-8"?><Relationships xmlns="http://schemas.openxmlformats.org/package/2006/relationships"><Relationship Id="rId1" Type="http://schemas.openxmlformats.org/officeDocument/2006/relationships/hyperlink" Target="https://podminky.urs.cz/item/CS_URS_2025_01/121151103" TargetMode="External" /><Relationship Id="rId2" Type="http://schemas.openxmlformats.org/officeDocument/2006/relationships/hyperlink" Target="https://podminky.urs.cz/item/CS_URS_2025_01/122151505" TargetMode="External" /><Relationship Id="rId3" Type="http://schemas.openxmlformats.org/officeDocument/2006/relationships/hyperlink" Target="https://podminky.urs.cz/item/CS_URS_2025_01/162251102" TargetMode="External" /><Relationship Id="rId4" Type="http://schemas.openxmlformats.org/officeDocument/2006/relationships/hyperlink" Target="https://podminky.urs.cz/item/CS_URS_2025_01/162351103" TargetMode="External" /><Relationship Id="rId5" Type="http://schemas.openxmlformats.org/officeDocument/2006/relationships/hyperlink" Target="https://podminky.urs.cz/item/CS_URS_2025_01/167151111" TargetMode="External" /><Relationship Id="rId6" Type="http://schemas.openxmlformats.org/officeDocument/2006/relationships/hyperlink" Target="https://podminky.urs.cz/item/CS_URS_2025_01/171151111" TargetMode="External" /><Relationship Id="rId7" Type="http://schemas.openxmlformats.org/officeDocument/2006/relationships/hyperlink" Target="https://podminky.urs.cz/item/CS_URS_2025_01/181351103" TargetMode="External" /><Relationship Id="rId8"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hyperlink" Target="https://podminky.urs.cz/item/CS_URS_2025_01/637121111" TargetMode="External" /><Relationship Id="rId2" Type="http://schemas.openxmlformats.org/officeDocument/2006/relationships/hyperlink" Target="https://podminky.urs.cz/item/CS_URS_2025_01/637311122" TargetMode="External" /><Relationship Id="rId3" Type="http://schemas.openxmlformats.org/officeDocument/2006/relationships/hyperlink" Target="https://podminky.urs.cz/item/CS_URS_2025_01/949101111" TargetMode="External" /><Relationship Id="rId4" Type="http://schemas.openxmlformats.org/officeDocument/2006/relationships/hyperlink" Target="https://podminky.urs.cz/item/CS_URS_2025_01/762081150" TargetMode="External" /><Relationship Id="rId5" Type="http://schemas.openxmlformats.org/officeDocument/2006/relationships/hyperlink" Target="https://podminky.urs.cz/item/CS_URS_2025_01/762083122" TargetMode="External" /><Relationship Id="rId6" Type="http://schemas.openxmlformats.org/officeDocument/2006/relationships/hyperlink" Target="https://podminky.urs.cz/item/CS_URS_2025_01/762085103" TargetMode="External" /><Relationship Id="rId7" Type="http://schemas.openxmlformats.org/officeDocument/2006/relationships/hyperlink" Target="https://podminky.urs.cz/item/CS_URS_2025_01/762332132" TargetMode="External" /><Relationship Id="rId8" Type="http://schemas.openxmlformats.org/officeDocument/2006/relationships/hyperlink" Target="https://podminky.urs.cz/item/CS_URS_2025_01/762332133" TargetMode="External" /><Relationship Id="rId9" Type="http://schemas.openxmlformats.org/officeDocument/2006/relationships/hyperlink" Target="https://podminky.urs.cz/item/CS_URS_2025_01/762332134" TargetMode="External" /><Relationship Id="rId10" Type="http://schemas.openxmlformats.org/officeDocument/2006/relationships/hyperlink" Target="https://podminky.urs.cz/item/CS_URS_2025_01/762341026" TargetMode="External" /><Relationship Id="rId11" Type="http://schemas.openxmlformats.org/officeDocument/2006/relationships/hyperlink" Target="https://podminky.urs.cz/item/CS_URS_2025_01/762341250" TargetMode="External" /><Relationship Id="rId12" Type="http://schemas.openxmlformats.org/officeDocument/2006/relationships/hyperlink" Target="https://podminky.urs.cz/item/CS_URS_2025_01/762341260" TargetMode="External" /><Relationship Id="rId13" Type="http://schemas.openxmlformats.org/officeDocument/2006/relationships/hyperlink" Target="https://podminky.urs.cz/item/CS_URS_2025_01/762395000" TargetMode="External" /><Relationship Id="rId14" Type="http://schemas.openxmlformats.org/officeDocument/2006/relationships/hyperlink" Target="https://podminky.urs.cz/item/CS_URS_2025_01/998762101" TargetMode="External" /><Relationship Id="rId15" Type="http://schemas.openxmlformats.org/officeDocument/2006/relationships/hyperlink" Target="https://podminky.urs.cz/item/CS_URS_2025_01/764111641" TargetMode="External" /><Relationship Id="rId16" Type="http://schemas.openxmlformats.org/officeDocument/2006/relationships/hyperlink" Target="https://podminky.urs.cz/item/CS_URS_2025_01/764211624" TargetMode="External" /><Relationship Id="rId17" Type="http://schemas.openxmlformats.org/officeDocument/2006/relationships/hyperlink" Target="https://podminky.urs.cz/item/CS_URS_2025_01/764211674" TargetMode="External" /><Relationship Id="rId18" Type="http://schemas.openxmlformats.org/officeDocument/2006/relationships/hyperlink" Target="https://podminky.urs.cz/item/CS_URS_2025_01/764212606" TargetMode="External" /><Relationship Id="rId19" Type="http://schemas.openxmlformats.org/officeDocument/2006/relationships/hyperlink" Target="https://podminky.urs.cz/item/CS_URS_2025_01/764212633" TargetMode="External" /><Relationship Id="rId20" Type="http://schemas.openxmlformats.org/officeDocument/2006/relationships/hyperlink" Target="https://podminky.urs.cz/item/CS_URS_2025_01/764212664" TargetMode="External" /><Relationship Id="rId21" Type="http://schemas.openxmlformats.org/officeDocument/2006/relationships/hyperlink" Target="https://podminky.urs.cz/item/CS_URS_2025_01/764223455" TargetMode="External" /><Relationship Id="rId22" Type="http://schemas.openxmlformats.org/officeDocument/2006/relationships/hyperlink" Target="https://podminky.urs.cz/item/CS_URS_2025_01/764311604" TargetMode="External" /><Relationship Id="rId23" Type="http://schemas.openxmlformats.org/officeDocument/2006/relationships/hyperlink" Target="https://podminky.urs.cz/item/CS_URS_2025_01/764511602" TargetMode="External" /><Relationship Id="rId24" Type="http://schemas.openxmlformats.org/officeDocument/2006/relationships/hyperlink" Target="https://podminky.urs.cz/item/CS_URS_2025_01/764511642" TargetMode="External" /><Relationship Id="rId25" Type="http://schemas.openxmlformats.org/officeDocument/2006/relationships/hyperlink" Target="https://podminky.urs.cz/item/CS_URS_2025_01/764518622" TargetMode="External" /><Relationship Id="rId26" Type="http://schemas.openxmlformats.org/officeDocument/2006/relationships/hyperlink" Target="https://podminky.urs.cz/item/CS_URS_2025_01/998764101" TargetMode="External" /><Relationship Id="rId27" Type="http://schemas.openxmlformats.org/officeDocument/2006/relationships/hyperlink" Target="https://podminky.urs.cz/item/CS_URS_2025_01/782112111" TargetMode="External" /><Relationship Id="rId28" Type="http://schemas.openxmlformats.org/officeDocument/2006/relationships/hyperlink" Target="https://podminky.urs.cz/item/CS_URS_2025_01/782191111" TargetMode="External" /><Relationship Id="rId29" Type="http://schemas.openxmlformats.org/officeDocument/2006/relationships/hyperlink" Target="https://podminky.urs.cz/item/CS_URS_2025_01/782191131" TargetMode="External" /><Relationship Id="rId30" Type="http://schemas.openxmlformats.org/officeDocument/2006/relationships/hyperlink" Target="https://podminky.urs.cz/item/CS_URS_2025_01/782191141" TargetMode="External" /><Relationship Id="rId31" Type="http://schemas.openxmlformats.org/officeDocument/2006/relationships/hyperlink" Target="https://podminky.urs.cz/item/CS_URS_2025_01/782991111" TargetMode="External" /><Relationship Id="rId32" Type="http://schemas.openxmlformats.org/officeDocument/2006/relationships/hyperlink" Target="https://podminky.urs.cz/item/CS_URS_2025_01/782991411" TargetMode="External" /><Relationship Id="rId33" Type="http://schemas.openxmlformats.org/officeDocument/2006/relationships/hyperlink" Target="https://podminky.urs.cz/item/CS_URS_2025_01/782991422" TargetMode="External" /><Relationship Id="rId34" Type="http://schemas.openxmlformats.org/officeDocument/2006/relationships/hyperlink" Target="https://podminky.urs.cz/item/CS_URS_2025_01/998782101" TargetMode="External" /><Relationship Id="rId35" Type="http://schemas.openxmlformats.org/officeDocument/2006/relationships/hyperlink" Target="https://podminky.urs.cz/item/CS_URS_2025_01/783228111" TargetMode="External" /><Relationship Id="rId36"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hyperlink" Target="https://podminky.urs.cz/item/CS_URS_2025_01/122251104" TargetMode="External" /><Relationship Id="rId2" Type="http://schemas.openxmlformats.org/officeDocument/2006/relationships/hyperlink" Target="https://podminky.urs.cz/item/CS_URS_2025_01/162351103" TargetMode="External" /><Relationship Id="rId3" Type="http://schemas.openxmlformats.org/officeDocument/2006/relationships/hyperlink" Target="https://podminky.urs.cz/item/CS_URS_2025_01/167151121" TargetMode="External" /><Relationship Id="rId4" Type="http://schemas.openxmlformats.org/officeDocument/2006/relationships/hyperlink" Target="https://podminky.urs.cz/item/CS_URS_2025_01/181951112" TargetMode="External" /><Relationship Id="rId5" Type="http://schemas.openxmlformats.org/officeDocument/2006/relationships/hyperlink" Target="https://podminky.urs.cz/item/CS_URS_2025_01/916331112" TargetMode="External" /><Relationship Id="rId6" Type="http://schemas.openxmlformats.org/officeDocument/2006/relationships/hyperlink" Target="https://podminky.urs.cz/item/CS_URS_2023_01/998225111" TargetMode="External" /><Relationship Id="rId7" Type="http://schemas.openxmlformats.org/officeDocument/2006/relationships/hyperlink" Target="https://podminky.urs.cz/item/CS_URS_2025_01/451317777" TargetMode="External" /><Relationship Id="rId8" Type="http://schemas.openxmlformats.org/officeDocument/2006/relationships/hyperlink" Target="https://podminky.urs.cz/item/CS_URS_2025_01/564811011" TargetMode="External" /><Relationship Id="rId9" Type="http://schemas.openxmlformats.org/officeDocument/2006/relationships/hyperlink" Target="https://podminky.urs.cz/item/CS_URS_2025_01/564851111" TargetMode="External" /><Relationship Id="rId10" Type="http://schemas.openxmlformats.org/officeDocument/2006/relationships/hyperlink" Target="https://podminky.urs.cz/item/CS_URS_2025_01/564861011" TargetMode="External" /><Relationship Id="rId11" Type="http://schemas.openxmlformats.org/officeDocument/2006/relationships/hyperlink" Target="https://podminky.urs.cz/item/CS_URS_2025_01/596811121" TargetMode="External" /><Relationship Id="rId12"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hyperlink" Target="https://podminky.urs.cz/item/CS_URS_2025_01/767995114" TargetMode="External" /><Relationship Id="rId2" Type="http://schemas.openxmlformats.org/officeDocument/2006/relationships/hyperlink" Target="https://podminky.urs.cz/item/CS_URS_2023_01/012002000" TargetMode="External" /><Relationship Id="rId3"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hyperlink" Target="https://podminky.urs.cz/item/CS_URS_2025_01/184911161" TargetMode="External" /><Relationship Id="rId2" Type="http://schemas.openxmlformats.org/officeDocument/2006/relationships/hyperlink" Target="https://podminky.urs.cz/item/CS_URS_2025_01/916371211" TargetMode="External" /><Relationship Id="rId3" Type="http://schemas.openxmlformats.org/officeDocument/2006/relationships/hyperlink" Target="https://podminky.urs.cz/item/CS_URS_2025_01/998231311" TargetMode="External" /><Relationship Id="rId4" Type="http://schemas.openxmlformats.org/officeDocument/2006/relationships/drawing" Target="../drawings/drawing7.xml" /></Relationships>
</file>

<file path=xl/worksheets/_rels/sheet8.xml.rels>&#65279;<?xml version="1.0" encoding="utf-8"?><Relationships xmlns="http://schemas.openxmlformats.org/package/2006/relationships"><Relationship Id="rId1" Type="http://schemas.openxmlformats.org/officeDocument/2006/relationships/hyperlink" Target="https://podminky.urs.cz/item/CS_URS_2025_01/181411121" TargetMode="External" /><Relationship Id="rId2" Type="http://schemas.openxmlformats.org/officeDocument/2006/relationships/hyperlink" Target="https://podminky.urs.cz/item/CS_URS_2025_01/183403113" TargetMode="External" /><Relationship Id="rId3" Type="http://schemas.openxmlformats.org/officeDocument/2006/relationships/hyperlink" Target="https://podminky.urs.cz/item/CS_URS_2025_01/183403151" TargetMode="External" /><Relationship Id="rId4" Type="http://schemas.openxmlformats.org/officeDocument/2006/relationships/hyperlink" Target="https://podminky.urs.cz/item/CS_URS_2025_01/183403153" TargetMode="External" /><Relationship Id="rId5" Type="http://schemas.openxmlformats.org/officeDocument/2006/relationships/hyperlink" Target="https://podminky.urs.cz/item/CS_URS_2025_01/183403161" TargetMode="External" /><Relationship Id="rId6" Type="http://schemas.openxmlformats.org/officeDocument/2006/relationships/hyperlink" Target="https://podminky.urs.cz/item/CS_URS_2025_01/184813511" TargetMode="External" /><Relationship Id="rId7" Type="http://schemas.openxmlformats.org/officeDocument/2006/relationships/hyperlink" Target="https://podminky.urs.cz/item/CS_URS_2025_01/185804312" TargetMode="External" /><Relationship Id="rId8" Type="http://schemas.openxmlformats.org/officeDocument/2006/relationships/drawing" Target="../drawings/drawing8.xml" /></Relationships>
</file>

<file path=xl/worksheets/_rels/sheet9.xml.rels>&#65279;<?xml version="1.0" encoding="utf-8"?><Relationships xmlns="http://schemas.openxmlformats.org/package/2006/relationships"><Relationship Id="rId1" Type="http://schemas.openxmlformats.org/officeDocument/2006/relationships/hyperlink" Target="https://podminky.urs.cz/item/CS_URS_2025_01/181411131" TargetMode="External" /><Relationship Id="rId2" Type="http://schemas.openxmlformats.org/officeDocument/2006/relationships/hyperlink" Target="https://podminky.urs.cz/item/CS_URS_2025_01/183403113" TargetMode="External" /><Relationship Id="rId3" Type="http://schemas.openxmlformats.org/officeDocument/2006/relationships/hyperlink" Target="https://podminky.urs.cz/item/CS_URS_2025_01/183403151" TargetMode="External" /><Relationship Id="rId4" Type="http://schemas.openxmlformats.org/officeDocument/2006/relationships/hyperlink" Target="https://podminky.urs.cz/item/CS_URS_2025_01/183403153" TargetMode="External" /><Relationship Id="rId5" Type="http://schemas.openxmlformats.org/officeDocument/2006/relationships/hyperlink" Target="https://podminky.urs.cz/item/CS_URS_2025_01/183403161" TargetMode="External" /><Relationship Id="rId6" Type="http://schemas.openxmlformats.org/officeDocument/2006/relationships/hyperlink" Target="https://podminky.urs.cz/item/CS_URS_2025_01/184813511" TargetMode="External" /><Relationship Id="rId7" Type="http://schemas.openxmlformats.org/officeDocument/2006/relationships/hyperlink" Target="https://podminky.urs.cz/item/CS_URS_2025_01/185802113" TargetMode="External" /><Relationship Id="rId8" Type="http://schemas.openxmlformats.org/officeDocument/2006/relationships/hyperlink" Target="https://podminky.urs.cz/item/CS_URS_2025_01/998231311" TargetMode="External" /><Relationship Id="rId9" Type="http://schemas.openxmlformats.org/officeDocument/2006/relationships/drawing" Target="../drawings/drawing9.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hidden="1" customWidth="1"/>
    <col min="44" max="44" width="13.66016" style="1" customWidth="1"/>
    <col min="45" max="45" width="25.83203" style="1" hidden="1" customWidth="1"/>
    <col min="46" max="46" width="25.83203" style="1" hidden="1" customWidth="1"/>
    <col min="47" max="47" width="25.83203" style="1" hidden="1" customWidth="1"/>
    <col min="48" max="48" width="25.83203" style="1" hidden="1" customWidth="1"/>
    <col min="49" max="49" width="25.83203" style="1" hidden="1" customWidth="1"/>
    <col min="50" max="50" width="21.66016" style="1" hidden="1" customWidth="1"/>
    <col min="51" max="51" width="21.66016" style="1" hidden="1" customWidth="1"/>
    <col min="52" max="52" width="25" style="1" hidden="1" customWidth="1"/>
    <col min="53" max="53" width="25" style="1" hidden="1" customWidth="1"/>
    <col min="54" max="54" width="21.66016" style="1" hidden="1" customWidth="1"/>
    <col min="55" max="55" width="19.16016" style="1" hidden="1" customWidth="1"/>
    <col min="56" max="56" width="25" style="1" hidden="1" customWidth="1"/>
    <col min="57" max="57" width="21.66016" style="1" hidden="1" customWidth="1"/>
    <col min="58" max="58" width="19.16016" style="1" hidden="1" customWidth="1"/>
    <col min="59" max="59"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5" t="s">
        <v>0</v>
      </c>
      <c r="AZ1" s="15" t="s">
        <v>1</v>
      </c>
      <c r="BA1" s="15" t="s">
        <v>2</v>
      </c>
      <c r="BB1" s="15" t="s">
        <v>3</v>
      </c>
      <c r="BT1" s="15" t="s">
        <v>4</v>
      </c>
      <c r="BU1" s="15" t="s">
        <v>5</v>
      </c>
      <c r="BV1" s="15" t="s">
        <v>6</v>
      </c>
    </row>
    <row r="2" s="1" customFormat="1" ht="36.96" customHeight="1">
      <c r="AR2" s="1"/>
      <c r="AS2" s="1"/>
      <c r="AT2" s="1"/>
      <c r="AU2" s="1"/>
      <c r="AV2" s="1"/>
      <c r="AW2" s="1"/>
      <c r="AX2" s="1"/>
      <c r="AY2" s="1"/>
      <c r="AZ2" s="1"/>
      <c r="BA2" s="1"/>
      <c r="BB2" s="1"/>
      <c r="BC2" s="1"/>
      <c r="BD2" s="1"/>
      <c r="BE2" s="1"/>
      <c r="BF2" s="1"/>
      <c r="BG2" s="1"/>
      <c r="BS2" s="16" t="s">
        <v>7</v>
      </c>
      <c r="BT2" s="16" t="s">
        <v>8</v>
      </c>
    </row>
    <row r="3" s="1" customFormat="1" ht="6.96" customHeight="1">
      <c r="B3" s="17"/>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9"/>
      <c r="BS3" s="16" t="s">
        <v>7</v>
      </c>
      <c r="BT3" s="16" t="s">
        <v>9</v>
      </c>
    </row>
    <row r="4" s="1" customFormat="1" ht="24.96" customHeight="1">
      <c r="B4" s="20"/>
      <c r="C4" s="21"/>
      <c r="D4" s="22" t="s">
        <v>10</v>
      </c>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19"/>
      <c r="AS4" s="23" t="s">
        <v>11</v>
      </c>
      <c r="BG4" s="24" t="s">
        <v>12</v>
      </c>
      <c r="BS4" s="16" t="s">
        <v>13</v>
      </c>
    </row>
    <row r="5" s="1" customFormat="1" ht="12" customHeight="1">
      <c r="B5" s="20"/>
      <c r="C5" s="21"/>
      <c r="D5" s="25" t="s">
        <v>14</v>
      </c>
      <c r="E5" s="21"/>
      <c r="F5" s="21"/>
      <c r="G5" s="21"/>
      <c r="H5" s="21"/>
      <c r="I5" s="21"/>
      <c r="J5" s="21"/>
      <c r="K5" s="26" t="s">
        <v>15</v>
      </c>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19"/>
      <c r="BG5" s="27" t="s">
        <v>16</v>
      </c>
      <c r="BS5" s="16" t="s">
        <v>7</v>
      </c>
    </row>
    <row r="6" s="1" customFormat="1" ht="36.96" customHeight="1">
      <c r="B6" s="20"/>
      <c r="C6" s="21"/>
      <c r="D6" s="28" t="s">
        <v>17</v>
      </c>
      <c r="E6" s="21"/>
      <c r="F6" s="21"/>
      <c r="G6" s="21"/>
      <c r="H6" s="21"/>
      <c r="I6" s="21"/>
      <c r="J6" s="21"/>
      <c r="K6" s="29" t="s">
        <v>18</v>
      </c>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19"/>
      <c r="BG6" s="30"/>
      <c r="BS6" s="16" t="s">
        <v>7</v>
      </c>
    </row>
    <row r="7" s="1" customFormat="1" ht="12" customHeight="1">
      <c r="B7" s="20"/>
      <c r="C7" s="21"/>
      <c r="D7" s="31" t="s">
        <v>19</v>
      </c>
      <c r="E7" s="21"/>
      <c r="F7" s="21"/>
      <c r="G7" s="21"/>
      <c r="H7" s="21"/>
      <c r="I7" s="21"/>
      <c r="J7" s="21"/>
      <c r="K7" s="26" t="s">
        <v>1</v>
      </c>
      <c r="L7" s="21"/>
      <c r="M7" s="21"/>
      <c r="N7" s="21"/>
      <c r="O7" s="21"/>
      <c r="P7" s="21"/>
      <c r="Q7" s="21"/>
      <c r="R7" s="21"/>
      <c r="S7" s="21"/>
      <c r="T7" s="21"/>
      <c r="U7" s="21"/>
      <c r="V7" s="21"/>
      <c r="W7" s="21"/>
      <c r="X7" s="21"/>
      <c r="Y7" s="21"/>
      <c r="Z7" s="21"/>
      <c r="AA7" s="21"/>
      <c r="AB7" s="21"/>
      <c r="AC7" s="21"/>
      <c r="AD7" s="21"/>
      <c r="AE7" s="21"/>
      <c r="AF7" s="21"/>
      <c r="AG7" s="21"/>
      <c r="AH7" s="21"/>
      <c r="AI7" s="21"/>
      <c r="AJ7" s="21"/>
      <c r="AK7" s="31" t="s">
        <v>20</v>
      </c>
      <c r="AL7" s="21"/>
      <c r="AM7" s="21"/>
      <c r="AN7" s="26" t="s">
        <v>1</v>
      </c>
      <c r="AO7" s="21"/>
      <c r="AP7" s="21"/>
      <c r="AQ7" s="21"/>
      <c r="AR7" s="19"/>
      <c r="BG7" s="30"/>
      <c r="BS7" s="16" t="s">
        <v>7</v>
      </c>
    </row>
    <row r="8" s="1" customFormat="1" ht="12" customHeight="1">
      <c r="B8" s="20"/>
      <c r="C8" s="21"/>
      <c r="D8" s="31" t="s">
        <v>21</v>
      </c>
      <c r="E8" s="21"/>
      <c r="F8" s="21"/>
      <c r="G8" s="21"/>
      <c r="H8" s="21"/>
      <c r="I8" s="21"/>
      <c r="J8" s="21"/>
      <c r="K8" s="26" t="s">
        <v>22</v>
      </c>
      <c r="L8" s="21"/>
      <c r="M8" s="21"/>
      <c r="N8" s="21"/>
      <c r="O8" s="21"/>
      <c r="P8" s="21"/>
      <c r="Q8" s="21"/>
      <c r="R8" s="21"/>
      <c r="S8" s="21"/>
      <c r="T8" s="21"/>
      <c r="U8" s="21"/>
      <c r="V8" s="21"/>
      <c r="W8" s="21"/>
      <c r="X8" s="21"/>
      <c r="Y8" s="21"/>
      <c r="Z8" s="21"/>
      <c r="AA8" s="21"/>
      <c r="AB8" s="21"/>
      <c r="AC8" s="21"/>
      <c r="AD8" s="21"/>
      <c r="AE8" s="21"/>
      <c r="AF8" s="21"/>
      <c r="AG8" s="21"/>
      <c r="AH8" s="21"/>
      <c r="AI8" s="21"/>
      <c r="AJ8" s="21"/>
      <c r="AK8" s="31" t="s">
        <v>23</v>
      </c>
      <c r="AL8" s="21"/>
      <c r="AM8" s="21"/>
      <c r="AN8" s="32" t="s">
        <v>24</v>
      </c>
      <c r="AO8" s="21"/>
      <c r="AP8" s="21"/>
      <c r="AQ8" s="21"/>
      <c r="AR8" s="19"/>
      <c r="BG8" s="30"/>
      <c r="BS8" s="16" t="s">
        <v>7</v>
      </c>
    </row>
    <row r="9" s="1" customFormat="1" ht="14.4" customHeight="1">
      <c r="B9" s="20"/>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19"/>
      <c r="BG9" s="30"/>
      <c r="BS9" s="16" t="s">
        <v>7</v>
      </c>
    </row>
    <row r="10" s="1" customFormat="1" ht="12" customHeight="1">
      <c r="B10" s="20"/>
      <c r="C10" s="21"/>
      <c r="D10" s="31" t="s">
        <v>25</v>
      </c>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31" t="s">
        <v>26</v>
      </c>
      <c r="AL10" s="21"/>
      <c r="AM10" s="21"/>
      <c r="AN10" s="26" t="s">
        <v>27</v>
      </c>
      <c r="AO10" s="21"/>
      <c r="AP10" s="21"/>
      <c r="AQ10" s="21"/>
      <c r="AR10" s="19"/>
      <c r="BG10" s="30"/>
      <c r="BS10" s="16" t="s">
        <v>7</v>
      </c>
    </row>
    <row r="11" s="1" customFormat="1" ht="18.48" customHeight="1">
      <c r="B11" s="20"/>
      <c r="C11" s="21"/>
      <c r="D11" s="21"/>
      <c r="E11" s="26" t="s">
        <v>28</v>
      </c>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31" t="s">
        <v>29</v>
      </c>
      <c r="AL11" s="21"/>
      <c r="AM11" s="21"/>
      <c r="AN11" s="26" t="s">
        <v>1</v>
      </c>
      <c r="AO11" s="21"/>
      <c r="AP11" s="21"/>
      <c r="AQ11" s="21"/>
      <c r="AR11" s="19"/>
      <c r="BG11" s="30"/>
      <c r="BS11" s="16" t="s">
        <v>7</v>
      </c>
    </row>
    <row r="12" s="1" customFormat="1" ht="6.96" customHeight="1">
      <c r="B12" s="20"/>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19"/>
      <c r="BG12" s="30"/>
      <c r="BS12" s="16" t="s">
        <v>7</v>
      </c>
    </row>
    <row r="13" s="1" customFormat="1" ht="12" customHeight="1">
      <c r="B13" s="20"/>
      <c r="C13" s="21"/>
      <c r="D13" s="31" t="s">
        <v>30</v>
      </c>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31" t="s">
        <v>26</v>
      </c>
      <c r="AL13" s="21"/>
      <c r="AM13" s="21"/>
      <c r="AN13" s="33" t="s">
        <v>31</v>
      </c>
      <c r="AO13" s="21"/>
      <c r="AP13" s="21"/>
      <c r="AQ13" s="21"/>
      <c r="AR13" s="19"/>
      <c r="BG13" s="30"/>
      <c r="BS13" s="16" t="s">
        <v>7</v>
      </c>
    </row>
    <row r="14">
      <c r="B14" s="20"/>
      <c r="C14" s="21"/>
      <c r="D14" s="21"/>
      <c r="E14" s="33" t="s">
        <v>31</v>
      </c>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1" t="s">
        <v>29</v>
      </c>
      <c r="AL14" s="21"/>
      <c r="AM14" s="21"/>
      <c r="AN14" s="33" t="s">
        <v>31</v>
      </c>
      <c r="AO14" s="21"/>
      <c r="AP14" s="21"/>
      <c r="AQ14" s="21"/>
      <c r="AR14" s="19"/>
      <c r="BG14" s="30"/>
      <c r="BS14" s="16" t="s">
        <v>7</v>
      </c>
    </row>
    <row r="15" s="1" customFormat="1" ht="6.96" customHeight="1">
      <c r="B15" s="20"/>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19"/>
      <c r="BG15" s="30"/>
      <c r="BS15" s="16" t="s">
        <v>4</v>
      </c>
    </row>
    <row r="16" s="1" customFormat="1" ht="12" customHeight="1">
      <c r="B16" s="20"/>
      <c r="C16" s="21"/>
      <c r="D16" s="31" t="s">
        <v>32</v>
      </c>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31" t="s">
        <v>26</v>
      </c>
      <c r="AL16" s="21"/>
      <c r="AM16" s="21"/>
      <c r="AN16" s="26" t="s">
        <v>33</v>
      </c>
      <c r="AO16" s="21"/>
      <c r="AP16" s="21"/>
      <c r="AQ16" s="21"/>
      <c r="AR16" s="19"/>
      <c r="BG16" s="30"/>
      <c r="BS16" s="16" t="s">
        <v>4</v>
      </c>
    </row>
    <row r="17" s="1" customFormat="1" ht="18.48" customHeight="1">
      <c r="B17" s="20"/>
      <c r="C17" s="21"/>
      <c r="D17" s="21"/>
      <c r="E17" s="26" t="s">
        <v>34</v>
      </c>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31" t="s">
        <v>29</v>
      </c>
      <c r="AL17" s="21"/>
      <c r="AM17" s="21"/>
      <c r="AN17" s="26" t="s">
        <v>1</v>
      </c>
      <c r="AO17" s="21"/>
      <c r="AP17" s="21"/>
      <c r="AQ17" s="21"/>
      <c r="AR17" s="19"/>
      <c r="BG17" s="30"/>
      <c r="BS17" s="16" t="s">
        <v>5</v>
      </c>
    </row>
    <row r="18" s="1" customFormat="1" ht="6.96" customHeight="1">
      <c r="B18" s="20"/>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19"/>
      <c r="BG18" s="30"/>
      <c r="BS18" s="16" t="s">
        <v>7</v>
      </c>
    </row>
    <row r="19" s="1" customFormat="1" ht="12" customHeight="1">
      <c r="B19" s="20"/>
      <c r="C19" s="21"/>
      <c r="D19" s="31" t="s">
        <v>35</v>
      </c>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31" t="s">
        <v>26</v>
      </c>
      <c r="AL19" s="21"/>
      <c r="AM19" s="21"/>
      <c r="AN19" s="26" t="s">
        <v>1</v>
      </c>
      <c r="AO19" s="21"/>
      <c r="AP19" s="21"/>
      <c r="AQ19" s="21"/>
      <c r="AR19" s="19"/>
      <c r="BG19" s="30"/>
      <c r="BS19" s="16" t="s">
        <v>7</v>
      </c>
    </row>
    <row r="20" s="1" customFormat="1" ht="18.48" customHeight="1">
      <c r="B20" s="20"/>
      <c r="C20" s="21"/>
      <c r="D20" s="21"/>
      <c r="E20" s="26" t="s">
        <v>36</v>
      </c>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31" t="s">
        <v>29</v>
      </c>
      <c r="AL20" s="21"/>
      <c r="AM20" s="21"/>
      <c r="AN20" s="26" t="s">
        <v>1</v>
      </c>
      <c r="AO20" s="21"/>
      <c r="AP20" s="21"/>
      <c r="AQ20" s="21"/>
      <c r="AR20" s="19"/>
      <c r="BG20" s="30"/>
      <c r="BS20" s="16" t="s">
        <v>4</v>
      </c>
    </row>
    <row r="21" s="1" customFormat="1" ht="6.96" customHeight="1">
      <c r="B21" s="20"/>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19"/>
      <c r="BG21" s="30"/>
    </row>
    <row r="22" s="1" customFormat="1" ht="12" customHeight="1">
      <c r="B22" s="20"/>
      <c r="C22" s="21"/>
      <c r="D22" s="31" t="s">
        <v>37</v>
      </c>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19"/>
      <c r="BG22" s="30"/>
    </row>
    <row r="23" s="1" customFormat="1" ht="16.5" customHeight="1">
      <c r="B23" s="20"/>
      <c r="C23" s="21"/>
      <c r="D23" s="21"/>
      <c r="E23" s="35" t="s">
        <v>1</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21"/>
      <c r="AP23" s="21"/>
      <c r="AQ23" s="21"/>
      <c r="AR23" s="19"/>
      <c r="BG23" s="30"/>
    </row>
    <row r="24" s="1" customFormat="1" ht="6.96" customHeight="1">
      <c r="B24" s="20"/>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19"/>
      <c r="BG24" s="30"/>
    </row>
    <row r="25" s="1" customFormat="1" ht="6.96" customHeight="1">
      <c r="B25" s="20"/>
      <c r="C25" s="21"/>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21"/>
      <c r="AQ25" s="21"/>
      <c r="AR25" s="19"/>
      <c r="BG25" s="30"/>
    </row>
    <row r="26" s="2" customFormat="1" ht="25.92" customHeight="1">
      <c r="A26" s="37"/>
      <c r="B26" s="38"/>
      <c r="C26" s="39"/>
      <c r="D26" s="40" t="s">
        <v>38</v>
      </c>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2">
        <f>ROUND(AG94,2)</f>
        <v>0</v>
      </c>
      <c r="AL26" s="41"/>
      <c r="AM26" s="41"/>
      <c r="AN26" s="41"/>
      <c r="AO26" s="41"/>
      <c r="AP26" s="39"/>
      <c r="AQ26" s="39"/>
      <c r="AR26" s="43"/>
      <c r="BG26" s="30"/>
    </row>
    <row r="27" s="2" customFormat="1" ht="6.96" customHeight="1">
      <c r="A27" s="37"/>
      <c r="B27" s="38"/>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43"/>
      <c r="BG27" s="30"/>
    </row>
    <row r="28" s="2" customFormat="1">
      <c r="A28" s="37"/>
      <c r="B28" s="38"/>
      <c r="C28" s="39"/>
      <c r="D28" s="39"/>
      <c r="E28" s="39"/>
      <c r="F28" s="39"/>
      <c r="G28" s="39"/>
      <c r="H28" s="39"/>
      <c r="I28" s="39"/>
      <c r="J28" s="39"/>
      <c r="K28" s="39"/>
      <c r="L28" s="44" t="s">
        <v>39</v>
      </c>
      <c r="M28" s="44"/>
      <c r="N28" s="44"/>
      <c r="O28" s="44"/>
      <c r="P28" s="44"/>
      <c r="Q28" s="39"/>
      <c r="R28" s="39"/>
      <c r="S28" s="39"/>
      <c r="T28" s="39"/>
      <c r="U28" s="39"/>
      <c r="V28" s="39"/>
      <c r="W28" s="44" t="s">
        <v>40</v>
      </c>
      <c r="X28" s="44"/>
      <c r="Y28" s="44"/>
      <c r="Z28" s="44"/>
      <c r="AA28" s="44"/>
      <c r="AB28" s="44"/>
      <c r="AC28" s="44"/>
      <c r="AD28" s="44"/>
      <c r="AE28" s="44"/>
      <c r="AF28" s="39"/>
      <c r="AG28" s="39"/>
      <c r="AH28" s="39"/>
      <c r="AI28" s="39"/>
      <c r="AJ28" s="39"/>
      <c r="AK28" s="44" t="s">
        <v>41</v>
      </c>
      <c r="AL28" s="44"/>
      <c r="AM28" s="44"/>
      <c r="AN28" s="44"/>
      <c r="AO28" s="44"/>
      <c r="AP28" s="39"/>
      <c r="AQ28" s="39"/>
      <c r="AR28" s="43"/>
      <c r="BG28" s="30"/>
    </row>
    <row r="29" s="3" customFormat="1" ht="14.4" customHeight="1">
      <c r="A29" s="3"/>
      <c r="B29" s="45"/>
      <c r="C29" s="46"/>
      <c r="D29" s="31" t="s">
        <v>42</v>
      </c>
      <c r="E29" s="46"/>
      <c r="F29" s="31" t="s">
        <v>43</v>
      </c>
      <c r="G29" s="46"/>
      <c r="H29" s="46"/>
      <c r="I29" s="46"/>
      <c r="J29" s="46"/>
      <c r="K29" s="46"/>
      <c r="L29" s="47">
        <v>0.20999999999999999</v>
      </c>
      <c r="M29" s="46"/>
      <c r="N29" s="46"/>
      <c r="O29" s="46"/>
      <c r="P29" s="46"/>
      <c r="Q29" s="46"/>
      <c r="R29" s="46"/>
      <c r="S29" s="46"/>
      <c r="T29" s="46"/>
      <c r="U29" s="46"/>
      <c r="V29" s="46"/>
      <c r="W29" s="48">
        <f>ROUND(BB94, 2)</f>
        <v>0</v>
      </c>
      <c r="X29" s="46"/>
      <c r="Y29" s="46"/>
      <c r="Z29" s="46"/>
      <c r="AA29" s="46"/>
      <c r="AB29" s="46"/>
      <c r="AC29" s="46"/>
      <c r="AD29" s="46"/>
      <c r="AE29" s="46"/>
      <c r="AF29" s="46"/>
      <c r="AG29" s="46"/>
      <c r="AH29" s="46"/>
      <c r="AI29" s="46"/>
      <c r="AJ29" s="46"/>
      <c r="AK29" s="48">
        <f>ROUND(AX94, 2)</f>
        <v>0</v>
      </c>
      <c r="AL29" s="46"/>
      <c r="AM29" s="46"/>
      <c r="AN29" s="46"/>
      <c r="AO29" s="46"/>
      <c r="AP29" s="46"/>
      <c r="AQ29" s="46"/>
      <c r="AR29" s="49"/>
      <c r="BG29" s="50"/>
    </row>
    <row r="30" s="3" customFormat="1" ht="14.4" customHeight="1">
      <c r="A30" s="3"/>
      <c r="B30" s="45"/>
      <c r="C30" s="46"/>
      <c r="D30" s="46"/>
      <c r="E30" s="46"/>
      <c r="F30" s="31" t="s">
        <v>44</v>
      </c>
      <c r="G30" s="46"/>
      <c r="H30" s="46"/>
      <c r="I30" s="46"/>
      <c r="J30" s="46"/>
      <c r="K30" s="46"/>
      <c r="L30" s="47">
        <v>0.12</v>
      </c>
      <c r="M30" s="46"/>
      <c r="N30" s="46"/>
      <c r="O30" s="46"/>
      <c r="P30" s="46"/>
      <c r="Q30" s="46"/>
      <c r="R30" s="46"/>
      <c r="S30" s="46"/>
      <c r="T30" s="46"/>
      <c r="U30" s="46"/>
      <c r="V30" s="46"/>
      <c r="W30" s="48">
        <f>ROUND(BC94, 2)</f>
        <v>0</v>
      </c>
      <c r="X30" s="46"/>
      <c r="Y30" s="46"/>
      <c r="Z30" s="46"/>
      <c r="AA30" s="46"/>
      <c r="AB30" s="46"/>
      <c r="AC30" s="46"/>
      <c r="AD30" s="46"/>
      <c r="AE30" s="46"/>
      <c r="AF30" s="46"/>
      <c r="AG30" s="46"/>
      <c r="AH30" s="46"/>
      <c r="AI30" s="46"/>
      <c r="AJ30" s="46"/>
      <c r="AK30" s="48">
        <f>ROUND(AY94, 2)</f>
        <v>0</v>
      </c>
      <c r="AL30" s="46"/>
      <c r="AM30" s="46"/>
      <c r="AN30" s="46"/>
      <c r="AO30" s="46"/>
      <c r="AP30" s="46"/>
      <c r="AQ30" s="46"/>
      <c r="AR30" s="49"/>
      <c r="BG30" s="50"/>
    </row>
    <row r="31" hidden="1" s="3" customFormat="1" ht="14.4" customHeight="1">
      <c r="A31" s="3"/>
      <c r="B31" s="45"/>
      <c r="C31" s="46"/>
      <c r="D31" s="46"/>
      <c r="E31" s="46"/>
      <c r="F31" s="31" t="s">
        <v>45</v>
      </c>
      <c r="G31" s="46"/>
      <c r="H31" s="46"/>
      <c r="I31" s="46"/>
      <c r="J31" s="46"/>
      <c r="K31" s="46"/>
      <c r="L31" s="47">
        <v>0.20999999999999999</v>
      </c>
      <c r="M31" s="46"/>
      <c r="N31" s="46"/>
      <c r="O31" s="46"/>
      <c r="P31" s="46"/>
      <c r="Q31" s="46"/>
      <c r="R31" s="46"/>
      <c r="S31" s="46"/>
      <c r="T31" s="46"/>
      <c r="U31" s="46"/>
      <c r="V31" s="46"/>
      <c r="W31" s="48">
        <f>ROUND(BD94, 2)</f>
        <v>0</v>
      </c>
      <c r="X31" s="46"/>
      <c r="Y31" s="46"/>
      <c r="Z31" s="46"/>
      <c r="AA31" s="46"/>
      <c r="AB31" s="46"/>
      <c r="AC31" s="46"/>
      <c r="AD31" s="46"/>
      <c r="AE31" s="46"/>
      <c r="AF31" s="46"/>
      <c r="AG31" s="46"/>
      <c r="AH31" s="46"/>
      <c r="AI31" s="46"/>
      <c r="AJ31" s="46"/>
      <c r="AK31" s="48">
        <v>0</v>
      </c>
      <c r="AL31" s="46"/>
      <c r="AM31" s="46"/>
      <c r="AN31" s="46"/>
      <c r="AO31" s="46"/>
      <c r="AP31" s="46"/>
      <c r="AQ31" s="46"/>
      <c r="AR31" s="49"/>
      <c r="BG31" s="50"/>
    </row>
    <row r="32" hidden="1" s="3" customFormat="1" ht="14.4" customHeight="1">
      <c r="A32" s="3"/>
      <c r="B32" s="45"/>
      <c r="C32" s="46"/>
      <c r="D32" s="46"/>
      <c r="E32" s="46"/>
      <c r="F32" s="31" t="s">
        <v>46</v>
      </c>
      <c r="G32" s="46"/>
      <c r="H32" s="46"/>
      <c r="I32" s="46"/>
      <c r="J32" s="46"/>
      <c r="K32" s="46"/>
      <c r="L32" s="47">
        <v>0.12</v>
      </c>
      <c r="M32" s="46"/>
      <c r="N32" s="46"/>
      <c r="O32" s="46"/>
      <c r="P32" s="46"/>
      <c r="Q32" s="46"/>
      <c r="R32" s="46"/>
      <c r="S32" s="46"/>
      <c r="T32" s="46"/>
      <c r="U32" s="46"/>
      <c r="V32" s="46"/>
      <c r="W32" s="48">
        <f>ROUND(BE94, 2)</f>
        <v>0</v>
      </c>
      <c r="X32" s="46"/>
      <c r="Y32" s="46"/>
      <c r="Z32" s="46"/>
      <c r="AA32" s="46"/>
      <c r="AB32" s="46"/>
      <c r="AC32" s="46"/>
      <c r="AD32" s="46"/>
      <c r="AE32" s="46"/>
      <c r="AF32" s="46"/>
      <c r="AG32" s="46"/>
      <c r="AH32" s="46"/>
      <c r="AI32" s="46"/>
      <c r="AJ32" s="46"/>
      <c r="AK32" s="48">
        <v>0</v>
      </c>
      <c r="AL32" s="46"/>
      <c r="AM32" s="46"/>
      <c r="AN32" s="46"/>
      <c r="AO32" s="46"/>
      <c r="AP32" s="46"/>
      <c r="AQ32" s="46"/>
      <c r="AR32" s="49"/>
      <c r="BG32" s="50"/>
    </row>
    <row r="33" hidden="1" s="3" customFormat="1" ht="14.4" customHeight="1">
      <c r="A33" s="3"/>
      <c r="B33" s="45"/>
      <c r="C33" s="46"/>
      <c r="D33" s="46"/>
      <c r="E33" s="46"/>
      <c r="F33" s="31" t="s">
        <v>47</v>
      </c>
      <c r="G33" s="46"/>
      <c r="H33" s="46"/>
      <c r="I33" s="46"/>
      <c r="J33" s="46"/>
      <c r="K33" s="46"/>
      <c r="L33" s="47">
        <v>0</v>
      </c>
      <c r="M33" s="46"/>
      <c r="N33" s="46"/>
      <c r="O33" s="46"/>
      <c r="P33" s="46"/>
      <c r="Q33" s="46"/>
      <c r="R33" s="46"/>
      <c r="S33" s="46"/>
      <c r="T33" s="46"/>
      <c r="U33" s="46"/>
      <c r="V33" s="46"/>
      <c r="W33" s="48">
        <f>ROUND(BF94, 2)</f>
        <v>0</v>
      </c>
      <c r="X33" s="46"/>
      <c r="Y33" s="46"/>
      <c r="Z33" s="46"/>
      <c r="AA33" s="46"/>
      <c r="AB33" s="46"/>
      <c r="AC33" s="46"/>
      <c r="AD33" s="46"/>
      <c r="AE33" s="46"/>
      <c r="AF33" s="46"/>
      <c r="AG33" s="46"/>
      <c r="AH33" s="46"/>
      <c r="AI33" s="46"/>
      <c r="AJ33" s="46"/>
      <c r="AK33" s="48">
        <v>0</v>
      </c>
      <c r="AL33" s="46"/>
      <c r="AM33" s="46"/>
      <c r="AN33" s="46"/>
      <c r="AO33" s="46"/>
      <c r="AP33" s="46"/>
      <c r="AQ33" s="46"/>
      <c r="AR33" s="49"/>
      <c r="BG33" s="50"/>
    </row>
    <row r="34" s="2" customFormat="1" ht="6.96" customHeight="1">
      <c r="A34" s="37"/>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43"/>
      <c r="BG34" s="30"/>
    </row>
    <row r="35" s="2" customFormat="1" ht="25.92" customHeight="1">
      <c r="A35" s="37"/>
      <c r="B35" s="38"/>
      <c r="C35" s="51"/>
      <c r="D35" s="52" t="s">
        <v>48</v>
      </c>
      <c r="E35" s="53"/>
      <c r="F35" s="53"/>
      <c r="G35" s="53"/>
      <c r="H35" s="53"/>
      <c r="I35" s="53"/>
      <c r="J35" s="53"/>
      <c r="K35" s="53"/>
      <c r="L35" s="53"/>
      <c r="M35" s="53"/>
      <c r="N35" s="53"/>
      <c r="O35" s="53"/>
      <c r="P35" s="53"/>
      <c r="Q35" s="53"/>
      <c r="R35" s="53"/>
      <c r="S35" s="53"/>
      <c r="T35" s="54" t="s">
        <v>49</v>
      </c>
      <c r="U35" s="53"/>
      <c r="V35" s="53"/>
      <c r="W35" s="53"/>
      <c r="X35" s="55" t="s">
        <v>50</v>
      </c>
      <c r="Y35" s="53"/>
      <c r="Z35" s="53"/>
      <c r="AA35" s="53"/>
      <c r="AB35" s="53"/>
      <c r="AC35" s="53"/>
      <c r="AD35" s="53"/>
      <c r="AE35" s="53"/>
      <c r="AF35" s="53"/>
      <c r="AG35" s="53"/>
      <c r="AH35" s="53"/>
      <c r="AI35" s="53"/>
      <c r="AJ35" s="53"/>
      <c r="AK35" s="56">
        <f>SUM(AK26:AK33)</f>
        <v>0</v>
      </c>
      <c r="AL35" s="53"/>
      <c r="AM35" s="53"/>
      <c r="AN35" s="53"/>
      <c r="AO35" s="57"/>
      <c r="AP35" s="51"/>
      <c r="AQ35" s="51"/>
      <c r="AR35" s="43"/>
      <c r="BG35" s="37"/>
    </row>
    <row r="36" s="2" customFormat="1" ht="6.96" customHeight="1">
      <c r="A36" s="37"/>
      <c r="B36" s="38"/>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43"/>
      <c r="BG36" s="37"/>
    </row>
    <row r="37" s="2" customFormat="1" ht="14.4" customHeight="1">
      <c r="A37" s="37"/>
      <c r="B37" s="38"/>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43"/>
      <c r="BG37" s="37"/>
    </row>
    <row r="38" s="1" customFormat="1" ht="14.4" customHeight="1">
      <c r="B38" s="20"/>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19"/>
    </row>
    <row r="39" s="1" customFormat="1" ht="14.4" customHeight="1">
      <c r="B39" s="20"/>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19"/>
    </row>
    <row r="40" s="1" customFormat="1" ht="14.4" customHeight="1">
      <c r="B40" s="20"/>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19"/>
    </row>
    <row r="41" s="1" customFormat="1" ht="14.4" customHeight="1">
      <c r="B41" s="20"/>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19"/>
    </row>
    <row r="42" s="1" customFormat="1" ht="14.4" customHeight="1">
      <c r="B42" s="20"/>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19"/>
    </row>
    <row r="43" s="1" customFormat="1" ht="14.4" customHeight="1">
      <c r="B43" s="20"/>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19"/>
    </row>
    <row r="44" s="1" customFormat="1" ht="14.4" customHeight="1">
      <c r="B44" s="20"/>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19"/>
    </row>
    <row r="45" s="1" customFormat="1" ht="14.4" customHeight="1">
      <c r="B45" s="20"/>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19"/>
    </row>
    <row r="46" s="1" customFormat="1" ht="14.4" customHeight="1">
      <c r="B46" s="20"/>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19"/>
    </row>
    <row r="47" s="1" customFormat="1" ht="14.4" customHeight="1">
      <c r="B47" s="20"/>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19"/>
    </row>
    <row r="48" s="1" customFormat="1" ht="14.4" customHeight="1">
      <c r="B48" s="20"/>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19"/>
    </row>
    <row r="49" s="2" customFormat="1" ht="14.4" customHeight="1">
      <c r="B49" s="58"/>
      <c r="C49" s="59"/>
      <c r="D49" s="60" t="s">
        <v>51</v>
      </c>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0" t="s">
        <v>52</v>
      </c>
      <c r="AI49" s="61"/>
      <c r="AJ49" s="61"/>
      <c r="AK49" s="61"/>
      <c r="AL49" s="61"/>
      <c r="AM49" s="61"/>
      <c r="AN49" s="61"/>
      <c r="AO49" s="61"/>
      <c r="AP49" s="59"/>
      <c r="AQ49" s="59"/>
      <c r="AR49" s="62"/>
    </row>
    <row r="50">
      <c r="B50" s="20"/>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19"/>
    </row>
    <row r="51">
      <c r="B51" s="20"/>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19"/>
    </row>
    <row r="52">
      <c r="B52" s="20"/>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19"/>
    </row>
    <row r="53">
      <c r="B53" s="20"/>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19"/>
    </row>
    <row r="54">
      <c r="B54" s="20"/>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19"/>
    </row>
    <row r="55">
      <c r="B55" s="20"/>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19"/>
    </row>
    <row r="56">
      <c r="B56" s="20"/>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19"/>
    </row>
    <row r="57">
      <c r="B57" s="20"/>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19"/>
    </row>
    <row r="58">
      <c r="B58" s="20"/>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19"/>
    </row>
    <row r="59">
      <c r="B59" s="20"/>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19"/>
    </row>
    <row r="60" s="2" customFormat="1">
      <c r="A60" s="37"/>
      <c r="B60" s="38"/>
      <c r="C60" s="39"/>
      <c r="D60" s="63" t="s">
        <v>53</v>
      </c>
      <c r="E60" s="41"/>
      <c r="F60" s="41"/>
      <c r="G60" s="41"/>
      <c r="H60" s="41"/>
      <c r="I60" s="41"/>
      <c r="J60" s="41"/>
      <c r="K60" s="41"/>
      <c r="L60" s="41"/>
      <c r="M60" s="41"/>
      <c r="N60" s="41"/>
      <c r="O60" s="41"/>
      <c r="P60" s="41"/>
      <c r="Q60" s="41"/>
      <c r="R60" s="41"/>
      <c r="S60" s="41"/>
      <c r="T60" s="41"/>
      <c r="U60" s="41"/>
      <c r="V60" s="63" t="s">
        <v>54</v>
      </c>
      <c r="W60" s="41"/>
      <c r="X60" s="41"/>
      <c r="Y60" s="41"/>
      <c r="Z60" s="41"/>
      <c r="AA60" s="41"/>
      <c r="AB60" s="41"/>
      <c r="AC60" s="41"/>
      <c r="AD60" s="41"/>
      <c r="AE60" s="41"/>
      <c r="AF60" s="41"/>
      <c r="AG60" s="41"/>
      <c r="AH60" s="63" t="s">
        <v>53</v>
      </c>
      <c r="AI60" s="41"/>
      <c r="AJ60" s="41"/>
      <c r="AK60" s="41"/>
      <c r="AL60" s="41"/>
      <c r="AM60" s="63" t="s">
        <v>54</v>
      </c>
      <c r="AN60" s="41"/>
      <c r="AO60" s="41"/>
      <c r="AP60" s="39"/>
      <c r="AQ60" s="39"/>
      <c r="AR60" s="43"/>
      <c r="BG60" s="37"/>
    </row>
    <row r="61">
      <c r="B61" s="20"/>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19"/>
    </row>
    <row r="62">
      <c r="B62" s="20"/>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19"/>
    </row>
    <row r="63">
      <c r="B63" s="20"/>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19"/>
    </row>
    <row r="64" s="2" customFormat="1">
      <c r="A64" s="37"/>
      <c r="B64" s="38"/>
      <c r="C64" s="39"/>
      <c r="D64" s="60" t="s">
        <v>55</v>
      </c>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0" t="s">
        <v>56</v>
      </c>
      <c r="AI64" s="64"/>
      <c r="AJ64" s="64"/>
      <c r="AK64" s="64"/>
      <c r="AL64" s="64"/>
      <c r="AM64" s="64"/>
      <c r="AN64" s="64"/>
      <c r="AO64" s="64"/>
      <c r="AP64" s="39"/>
      <c r="AQ64" s="39"/>
      <c r="AR64" s="43"/>
      <c r="BG64" s="37"/>
    </row>
    <row r="65">
      <c r="B65" s="20"/>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19"/>
    </row>
    <row r="66">
      <c r="B66" s="20"/>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19"/>
    </row>
    <row r="67">
      <c r="B67" s="20"/>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19"/>
    </row>
    <row r="68">
      <c r="B68" s="20"/>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19"/>
    </row>
    <row r="69">
      <c r="B69" s="20"/>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19"/>
    </row>
    <row r="70">
      <c r="B70" s="20"/>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19"/>
    </row>
    <row r="71">
      <c r="B71" s="20"/>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19"/>
    </row>
    <row r="72">
      <c r="B72" s="20"/>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19"/>
    </row>
    <row r="73">
      <c r="B73" s="20"/>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19"/>
    </row>
    <row r="74">
      <c r="B74" s="20"/>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19"/>
    </row>
    <row r="75" s="2" customFormat="1">
      <c r="A75" s="37"/>
      <c r="B75" s="38"/>
      <c r="C75" s="39"/>
      <c r="D75" s="63" t="s">
        <v>53</v>
      </c>
      <c r="E75" s="41"/>
      <c r="F75" s="41"/>
      <c r="G75" s="41"/>
      <c r="H75" s="41"/>
      <c r="I75" s="41"/>
      <c r="J75" s="41"/>
      <c r="K75" s="41"/>
      <c r="L75" s="41"/>
      <c r="M75" s="41"/>
      <c r="N75" s="41"/>
      <c r="O75" s="41"/>
      <c r="P75" s="41"/>
      <c r="Q75" s="41"/>
      <c r="R75" s="41"/>
      <c r="S75" s="41"/>
      <c r="T75" s="41"/>
      <c r="U75" s="41"/>
      <c r="V75" s="63" t="s">
        <v>54</v>
      </c>
      <c r="W75" s="41"/>
      <c r="X75" s="41"/>
      <c r="Y75" s="41"/>
      <c r="Z75" s="41"/>
      <c r="AA75" s="41"/>
      <c r="AB75" s="41"/>
      <c r="AC75" s="41"/>
      <c r="AD75" s="41"/>
      <c r="AE75" s="41"/>
      <c r="AF75" s="41"/>
      <c r="AG75" s="41"/>
      <c r="AH75" s="63" t="s">
        <v>53</v>
      </c>
      <c r="AI75" s="41"/>
      <c r="AJ75" s="41"/>
      <c r="AK75" s="41"/>
      <c r="AL75" s="41"/>
      <c r="AM75" s="63" t="s">
        <v>54</v>
      </c>
      <c r="AN75" s="41"/>
      <c r="AO75" s="41"/>
      <c r="AP75" s="39"/>
      <c r="AQ75" s="39"/>
      <c r="AR75" s="43"/>
      <c r="BG75" s="37"/>
    </row>
    <row r="76" s="2" customFormat="1">
      <c r="A76" s="37"/>
      <c r="B76" s="38"/>
      <c r="C76" s="39"/>
      <c r="D76" s="39"/>
      <c r="E76" s="39"/>
      <c r="F76" s="39"/>
      <c r="G76" s="39"/>
      <c r="H76" s="39"/>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c r="AK76" s="39"/>
      <c r="AL76" s="39"/>
      <c r="AM76" s="39"/>
      <c r="AN76" s="39"/>
      <c r="AO76" s="39"/>
      <c r="AP76" s="39"/>
      <c r="AQ76" s="39"/>
      <c r="AR76" s="43"/>
      <c r="BG76" s="37"/>
    </row>
    <row r="77" s="2" customFormat="1" ht="6.96" customHeight="1">
      <c r="A77" s="37"/>
      <c r="B77" s="65"/>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43"/>
      <c r="BG77" s="37"/>
    </row>
    <row r="81" s="2" customFormat="1" ht="6.96" customHeight="1">
      <c r="A81" s="37"/>
      <c r="B81" s="67"/>
      <c r="C81" s="68"/>
      <c r="D81" s="68"/>
      <c r="E81" s="68"/>
      <c r="F81" s="68"/>
      <c r="G81" s="68"/>
      <c r="H81" s="68"/>
      <c r="I81" s="68"/>
      <c r="J81" s="68"/>
      <c r="K81" s="68"/>
      <c r="L81" s="68"/>
      <c r="M81" s="68"/>
      <c r="N81" s="68"/>
      <c r="O81" s="68"/>
      <c r="P81" s="68"/>
      <c r="Q81" s="68"/>
      <c r="R81" s="68"/>
      <c r="S81" s="68"/>
      <c r="T81" s="68"/>
      <c r="U81" s="68"/>
      <c r="V81" s="68"/>
      <c r="W81" s="68"/>
      <c r="X81" s="68"/>
      <c r="Y81" s="68"/>
      <c r="Z81" s="68"/>
      <c r="AA81" s="68"/>
      <c r="AB81" s="68"/>
      <c r="AC81" s="68"/>
      <c r="AD81" s="68"/>
      <c r="AE81" s="68"/>
      <c r="AF81" s="68"/>
      <c r="AG81" s="68"/>
      <c r="AH81" s="68"/>
      <c r="AI81" s="68"/>
      <c r="AJ81" s="68"/>
      <c r="AK81" s="68"/>
      <c r="AL81" s="68"/>
      <c r="AM81" s="68"/>
      <c r="AN81" s="68"/>
      <c r="AO81" s="68"/>
      <c r="AP81" s="68"/>
      <c r="AQ81" s="68"/>
      <c r="AR81" s="43"/>
      <c r="BG81" s="37"/>
    </row>
    <row r="82" s="2" customFormat="1" ht="24.96" customHeight="1">
      <c r="A82" s="37"/>
      <c r="B82" s="38"/>
      <c r="C82" s="22" t="s">
        <v>57</v>
      </c>
      <c r="D82" s="39"/>
      <c r="E82" s="39"/>
      <c r="F82" s="39"/>
      <c r="G82" s="39"/>
      <c r="H82" s="39"/>
      <c r="I82" s="39"/>
      <c r="J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43"/>
      <c r="BG82" s="37"/>
    </row>
    <row r="83" s="2" customFormat="1" ht="6.96" customHeight="1">
      <c r="A83" s="37"/>
      <c r="B83" s="38"/>
      <c r="C83" s="39"/>
      <c r="D83" s="39"/>
      <c r="E83" s="39"/>
      <c r="F83" s="39"/>
      <c r="G83" s="39"/>
      <c r="H83" s="39"/>
      <c r="I83" s="39"/>
      <c r="J83" s="39"/>
      <c r="K83" s="39"/>
      <c r="L83" s="39"/>
      <c r="M83" s="39"/>
      <c r="N83" s="39"/>
      <c r="O83" s="39"/>
      <c r="P83" s="39"/>
      <c r="Q83" s="39"/>
      <c r="R83" s="39"/>
      <c r="S83" s="39"/>
      <c r="T83" s="39"/>
      <c r="U83" s="39"/>
      <c r="V83" s="39"/>
      <c r="W83" s="39"/>
      <c r="X83" s="39"/>
      <c r="Y83" s="39"/>
      <c r="Z83" s="39"/>
      <c r="AA83" s="39"/>
      <c r="AB83" s="39"/>
      <c r="AC83" s="39"/>
      <c r="AD83" s="39"/>
      <c r="AE83" s="39"/>
      <c r="AF83" s="39"/>
      <c r="AG83" s="39"/>
      <c r="AH83" s="39"/>
      <c r="AI83" s="39"/>
      <c r="AJ83" s="39"/>
      <c r="AK83" s="39"/>
      <c r="AL83" s="39"/>
      <c r="AM83" s="39"/>
      <c r="AN83" s="39"/>
      <c r="AO83" s="39"/>
      <c r="AP83" s="39"/>
      <c r="AQ83" s="39"/>
      <c r="AR83" s="43"/>
      <c r="BG83" s="37"/>
    </row>
    <row r="84" s="4" customFormat="1" ht="12" customHeight="1">
      <c r="A84" s="4"/>
      <c r="B84" s="69"/>
      <c r="C84" s="31" t="s">
        <v>14</v>
      </c>
      <c r="D84" s="70"/>
      <c r="E84" s="70"/>
      <c r="F84" s="70"/>
      <c r="G84" s="70"/>
      <c r="H84" s="70"/>
      <c r="I84" s="70"/>
      <c r="J84" s="70"/>
      <c r="K84" s="70"/>
      <c r="L84" s="70" t="str">
        <f>K5</f>
        <v>A2024001</v>
      </c>
      <c r="M84" s="70"/>
      <c r="N84" s="70"/>
      <c r="O84" s="70"/>
      <c r="P84" s="70"/>
      <c r="Q84" s="70"/>
      <c r="R84" s="70"/>
      <c r="S84" s="70"/>
      <c r="T84" s="70"/>
      <c r="U84" s="70"/>
      <c r="V84" s="70"/>
      <c r="W84" s="70"/>
      <c r="X84" s="70"/>
      <c r="Y84" s="70"/>
      <c r="Z84" s="70"/>
      <c r="AA84" s="70"/>
      <c r="AB84" s="70"/>
      <c r="AC84" s="70"/>
      <c r="AD84" s="70"/>
      <c r="AE84" s="70"/>
      <c r="AF84" s="70"/>
      <c r="AG84" s="70"/>
      <c r="AH84" s="70"/>
      <c r="AI84" s="70"/>
      <c r="AJ84" s="70"/>
      <c r="AK84" s="70"/>
      <c r="AL84" s="70"/>
      <c r="AM84" s="70"/>
      <c r="AN84" s="70"/>
      <c r="AO84" s="70"/>
      <c r="AP84" s="70"/>
      <c r="AQ84" s="70"/>
      <c r="AR84" s="71"/>
      <c r="BG84" s="4"/>
    </row>
    <row r="85" s="5" customFormat="1" ht="36.96" customHeight="1">
      <c r="A85" s="5"/>
      <c r="B85" s="72"/>
      <c r="C85" s="73" t="s">
        <v>17</v>
      </c>
      <c r="D85" s="74"/>
      <c r="E85" s="74"/>
      <c r="F85" s="74"/>
      <c r="G85" s="74"/>
      <c r="H85" s="74"/>
      <c r="I85" s="74"/>
      <c r="J85" s="74"/>
      <c r="K85" s="74"/>
      <c r="L85" s="75" t="str">
        <f>K6</f>
        <v>29-22 - Domov ´PRAMEN´ - úprava zahrady - II.etapa</v>
      </c>
      <c r="M85" s="74"/>
      <c r="N85" s="74"/>
      <c r="O85" s="74"/>
      <c r="P85" s="74"/>
      <c r="Q85" s="74"/>
      <c r="R85" s="74"/>
      <c r="S85" s="74"/>
      <c r="T85" s="74"/>
      <c r="U85" s="74"/>
      <c r="V85" s="74"/>
      <c r="W85" s="74"/>
      <c r="X85" s="74"/>
      <c r="Y85" s="74"/>
      <c r="Z85" s="74"/>
      <c r="AA85" s="74"/>
      <c r="AB85" s="74"/>
      <c r="AC85" s="74"/>
      <c r="AD85" s="74"/>
      <c r="AE85" s="74"/>
      <c r="AF85" s="74"/>
      <c r="AG85" s="74"/>
      <c r="AH85" s="74"/>
      <c r="AI85" s="74"/>
      <c r="AJ85" s="74"/>
      <c r="AK85" s="74"/>
      <c r="AL85" s="74"/>
      <c r="AM85" s="74"/>
      <c r="AN85" s="74"/>
      <c r="AO85" s="74"/>
      <c r="AP85" s="74"/>
      <c r="AQ85" s="74"/>
      <c r="AR85" s="76"/>
      <c r="BG85" s="5"/>
    </row>
    <row r="86" s="2" customFormat="1" ht="6.96" customHeight="1">
      <c r="A86" s="37"/>
      <c r="B86" s="38"/>
      <c r="C86" s="39"/>
      <c r="D86" s="39"/>
      <c r="E86" s="39"/>
      <c r="F86" s="39"/>
      <c r="G86" s="39"/>
      <c r="H86" s="39"/>
      <c r="I86" s="39"/>
      <c r="J86" s="39"/>
      <c r="K86" s="39"/>
      <c r="L86" s="39"/>
      <c r="M86" s="39"/>
      <c r="N86" s="39"/>
      <c r="O86" s="39"/>
      <c r="P86" s="39"/>
      <c r="Q86" s="39"/>
      <c r="R86" s="39"/>
      <c r="S86" s="39"/>
      <c r="T86" s="39"/>
      <c r="U86" s="39"/>
      <c r="V86" s="39"/>
      <c r="W86" s="39"/>
      <c r="X86" s="39"/>
      <c r="Y86" s="39"/>
      <c r="Z86" s="39"/>
      <c r="AA86" s="39"/>
      <c r="AB86" s="39"/>
      <c r="AC86" s="39"/>
      <c r="AD86" s="39"/>
      <c r="AE86" s="39"/>
      <c r="AF86" s="39"/>
      <c r="AG86" s="39"/>
      <c r="AH86" s="39"/>
      <c r="AI86" s="39"/>
      <c r="AJ86" s="39"/>
      <c r="AK86" s="39"/>
      <c r="AL86" s="39"/>
      <c r="AM86" s="39"/>
      <c r="AN86" s="39"/>
      <c r="AO86" s="39"/>
      <c r="AP86" s="39"/>
      <c r="AQ86" s="39"/>
      <c r="AR86" s="43"/>
      <c r="BG86" s="37"/>
    </row>
    <row r="87" s="2" customFormat="1" ht="12" customHeight="1">
      <c r="A87" s="37"/>
      <c r="B87" s="38"/>
      <c r="C87" s="31" t="s">
        <v>21</v>
      </c>
      <c r="D87" s="39"/>
      <c r="E87" s="39"/>
      <c r="F87" s="39"/>
      <c r="G87" s="39"/>
      <c r="H87" s="39"/>
      <c r="I87" s="39"/>
      <c r="J87" s="39"/>
      <c r="K87" s="39"/>
      <c r="L87" s="77" t="str">
        <f>IF(K8="","",K8)</f>
        <v>Mnichov u Mar. Lázní</v>
      </c>
      <c r="M87" s="39"/>
      <c r="N87" s="39"/>
      <c r="O87" s="39"/>
      <c r="P87" s="39"/>
      <c r="Q87" s="39"/>
      <c r="R87" s="39"/>
      <c r="S87" s="39"/>
      <c r="T87" s="39"/>
      <c r="U87" s="39"/>
      <c r="V87" s="39"/>
      <c r="W87" s="39"/>
      <c r="X87" s="39"/>
      <c r="Y87" s="39"/>
      <c r="Z87" s="39"/>
      <c r="AA87" s="39"/>
      <c r="AB87" s="39"/>
      <c r="AC87" s="39"/>
      <c r="AD87" s="39"/>
      <c r="AE87" s="39"/>
      <c r="AF87" s="39"/>
      <c r="AG87" s="39"/>
      <c r="AH87" s="39"/>
      <c r="AI87" s="31" t="s">
        <v>23</v>
      </c>
      <c r="AJ87" s="39"/>
      <c r="AK87" s="39"/>
      <c r="AL87" s="39"/>
      <c r="AM87" s="78" t="str">
        <f>IF(AN8= "","",AN8)</f>
        <v>6. 2. 2025</v>
      </c>
      <c r="AN87" s="78"/>
      <c r="AO87" s="39"/>
      <c r="AP87" s="39"/>
      <c r="AQ87" s="39"/>
      <c r="AR87" s="43"/>
      <c r="BG87" s="37"/>
    </row>
    <row r="88" s="2" customFormat="1" ht="6.96" customHeight="1">
      <c r="A88" s="37"/>
      <c r="B88" s="38"/>
      <c r="C88" s="39"/>
      <c r="D88" s="39"/>
      <c r="E88" s="39"/>
      <c r="F88" s="39"/>
      <c r="G88" s="39"/>
      <c r="H88" s="39"/>
      <c r="I88" s="39"/>
      <c r="J88" s="39"/>
      <c r="K88" s="39"/>
      <c r="L88" s="39"/>
      <c r="M88" s="39"/>
      <c r="N88" s="39"/>
      <c r="O88" s="39"/>
      <c r="P88" s="39"/>
      <c r="Q88" s="39"/>
      <c r="R88" s="39"/>
      <c r="S88" s="39"/>
      <c r="T88" s="39"/>
      <c r="U88" s="39"/>
      <c r="V88" s="39"/>
      <c r="W88" s="39"/>
      <c r="X88" s="39"/>
      <c r="Y88" s="39"/>
      <c r="Z88" s="39"/>
      <c r="AA88" s="39"/>
      <c r="AB88" s="39"/>
      <c r="AC88" s="39"/>
      <c r="AD88" s="39"/>
      <c r="AE88" s="39"/>
      <c r="AF88" s="39"/>
      <c r="AG88" s="39"/>
      <c r="AH88" s="39"/>
      <c r="AI88" s="39"/>
      <c r="AJ88" s="39"/>
      <c r="AK88" s="39"/>
      <c r="AL88" s="39"/>
      <c r="AM88" s="39"/>
      <c r="AN88" s="39"/>
      <c r="AO88" s="39"/>
      <c r="AP88" s="39"/>
      <c r="AQ88" s="39"/>
      <c r="AR88" s="43"/>
      <c r="BG88" s="37"/>
    </row>
    <row r="89" s="2" customFormat="1" ht="15.15" customHeight="1">
      <c r="A89" s="37"/>
      <c r="B89" s="38"/>
      <c r="C89" s="31" t="s">
        <v>25</v>
      </c>
      <c r="D89" s="39"/>
      <c r="E89" s="39"/>
      <c r="F89" s="39"/>
      <c r="G89" s="39"/>
      <c r="H89" s="39"/>
      <c r="I89" s="39"/>
      <c r="J89" s="39"/>
      <c r="K89" s="39"/>
      <c r="L89" s="70" t="str">
        <f>IF(E11= "","",E11)</f>
        <v xml:space="preserve">Domov pro osoby se zdravotním postižením Pramen </v>
      </c>
      <c r="M89" s="39"/>
      <c r="N89" s="39"/>
      <c r="O89" s="39"/>
      <c r="P89" s="39"/>
      <c r="Q89" s="39"/>
      <c r="R89" s="39"/>
      <c r="S89" s="39"/>
      <c r="T89" s="39"/>
      <c r="U89" s="39"/>
      <c r="V89" s="39"/>
      <c r="W89" s="39"/>
      <c r="X89" s="39"/>
      <c r="Y89" s="39"/>
      <c r="Z89" s="39"/>
      <c r="AA89" s="39"/>
      <c r="AB89" s="39"/>
      <c r="AC89" s="39"/>
      <c r="AD89" s="39"/>
      <c r="AE89" s="39"/>
      <c r="AF89" s="39"/>
      <c r="AG89" s="39"/>
      <c r="AH89" s="39"/>
      <c r="AI89" s="31" t="s">
        <v>32</v>
      </c>
      <c r="AJ89" s="39"/>
      <c r="AK89" s="39"/>
      <c r="AL89" s="39"/>
      <c r="AM89" s="79" t="str">
        <f>IF(E17="","",E17)</f>
        <v>Ing. Tomáš Prinz, DiS.</v>
      </c>
      <c r="AN89" s="70"/>
      <c r="AO89" s="70"/>
      <c r="AP89" s="70"/>
      <c r="AQ89" s="39"/>
      <c r="AR89" s="43"/>
      <c r="AS89" s="80" t="s">
        <v>58</v>
      </c>
      <c r="AT89" s="81"/>
      <c r="AU89" s="82"/>
      <c r="AV89" s="82"/>
      <c r="AW89" s="82"/>
      <c r="AX89" s="82"/>
      <c r="AY89" s="82"/>
      <c r="AZ89" s="82"/>
      <c r="BA89" s="82"/>
      <c r="BB89" s="82"/>
      <c r="BC89" s="82"/>
      <c r="BD89" s="82"/>
      <c r="BE89" s="82"/>
      <c r="BF89" s="83"/>
      <c r="BG89" s="37"/>
    </row>
    <row r="90" s="2" customFormat="1" ht="15.15" customHeight="1">
      <c r="A90" s="37"/>
      <c r="B90" s="38"/>
      <c r="C90" s="31" t="s">
        <v>30</v>
      </c>
      <c r="D90" s="39"/>
      <c r="E90" s="39"/>
      <c r="F90" s="39"/>
      <c r="G90" s="39"/>
      <c r="H90" s="39"/>
      <c r="I90" s="39"/>
      <c r="J90" s="39"/>
      <c r="K90" s="39"/>
      <c r="L90" s="70" t="str">
        <f>IF(E14= "Vyplň údaj","",E14)</f>
        <v/>
      </c>
      <c r="M90" s="39"/>
      <c r="N90" s="39"/>
      <c r="O90" s="39"/>
      <c r="P90" s="39"/>
      <c r="Q90" s="39"/>
      <c r="R90" s="39"/>
      <c r="S90" s="39"/>
      <c r="T90" s="39"/>
      <c r="U90" s="39"/>
      <c r="V90" s="39"/>
      <c r="W90" s="39"/>
      <c r="X90" s="39"/>
      <c r="Y90" s="39"/>
      <c r="Z90" s="39"/>
      <c r="AA90" s="39"/>
      <c r="AB90" s="39"/>
      <c r="AC90" s="39"/>
      <c r="AD90" s="39"/>
      <c r="AE90" s="39"/>
      <c r="AF90" s="39"/>
      <c r="AG90" s="39"/>
      <c r="AH90" s="39"/>
      <c r="AI90" s="31" t="s">
        <v>35</v>
      </c>
      <c r="AJ90" s="39"/>
      <c r="AK90" s="39"/>
      <c r="AL90" s="39"/>
      <c r="AM90" s="79" t="str">
        <f>IF(E20="","",E20)</f>
        <v xml:space="preserve"> </v>
      </c>
      <c r="AN90" s="70"/>
      <c r="AO90" s="70"/>
      <c r="AP90" s="70"/>
      <c r="AQ90" s="39"/>
      <c r="AR90" s="43"/>
      <c r="AS90" s="84"/>
      <c r="AT90" s="85"/>
      <c r="AU90" s="86"/>
      <c r="AV90" s="86"/>
      <c r="AW90" s="86"/>
      <c r="AX90" s="86"/>
      <c r="AY90" s="86"/>
      <c r="AZ90" s="86"/>
      <c r="BA90" s="86"/>
      <c r="BB90" s="86"/>
      <c r="BC90" s="86"/>
      <c r="BD90" s="86"/>
      <c r="BE90" s="86"/>
      <c r="BF90" s="87"/>
      <c r="BG90" s="37"/>
    </row>
    <row r="91" s="2" customFormat="1" ht="10.8" customHeight="1">
      <c r="A91" s="37"/>
      <c r="B91" s="38"/>
      <c r="C91" s="39"/>
      <c r="D91" s="39"/>
      <c r="E91" s="39"/>
      <c r="F91" s="39"/>
      <c r="G91" s="39"/>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43"/>
      <c r="AS91" s="88"/>
      <c r="AT91" s="89"/>
      <c r="AU91" s="90"/>
      <c r="AV91" s="90"/>
      <c r="AW91" s="90"/>
      <c r="AX91" s="90"/>
      <c r="AY91" s="90"/>
      <c r="AZ91" s="90"/>
      <c r="BA91" s="90"/>
      <c r="BB91" s="90"/>
      <c r="BC91" s="90"/>
      <c r="BD91" s="90"/>
      <c r="BE91" s="90"/>
      <c r="BF91" s="91"/>
      <c r="BG91" s="37"/>
    </row>
    <row r="92" s="2" customFormat="1" ht="29.28" customHeight="1">
      <c r="A92" s="37"/>
      <c r="B92" s="38"/>
      <c r="C92" s="92" t="s">
        <v>59</v>
      </c>
      <c r="D92" s="93"/>
      <c r="E92" s="93"/>
      <c r="F92" s="93"/>
      <c r="G92" s="93"/>
      <c r="H92" s="94"/>
      <c r="I92" s="95" t="s">
        <v>60</v>
      </c>
      <c r="J92" s="93"/>
      <c r="K92" s="93"/>
      <c r="L92" s="93"/>
      <c r="M92" s="93"/>
      <c r="N92" s="93"/>
      <c r="O92" s="93"/>
      <c r="P92" s="93"/>
      <c r="Q92" s="93"/>
      <c r="R92" s="93"/>
      <c r="S92" s="93"/>
      <c r="T92" s="93"/>
      <c r="U92" s="93"/>
      <c r="V92" s="93"/>
      <c r="W92" s="93"/>
      <c r="X92" s="93"/>
      <c r="Y92" s="93"/>
      <c r="Z92" s="93"/>
      <c r="AA92" s="93"/>
      <c r="AB92" s="93"/>
      <c r="AC92" s="93"/>
      <c r="AD92" s="93"/>
      <c r="AE92" s="93"/>
      <c r="AF92" s="93"/>
      <c r="AG92" s="96" t="s">
        <v>61</v>
      </c>
      <c r="AH92" s="93"/>
      <c r="AI92" s="93"/>
      <c r="AJ92" s="93"/>
      <c r="AK92" s="93"/>
      <c r="AL92" s="93"/>
      <c r="AM92" s="93"/>
      <c r="AN92" s="95" t="s">
        <v>62</v>
      </c>
      <c r="AO92" s="93"/>
      <c r="AP92" s="97"/>
      <c r="AQ92" s="98" t="s">
        <v>63</v>
      </c>
      <c r="AR92" s="43"/>
      <c r="AS92" s="99" t="s">
        <v>64</v>
      </c>
      <c r="AT92" s="100" t="s">
        <v>65</v>
      </c>
      <c r="AU92" s="100" t="s">
        <v>66</v>
      </c>
      <c r="AV92" s="100" t="s">
        <v>67</v>
      </c>
      <c r="AW92" s="100" t="s">
        <v>68</v>
      </c>
      <c r="AX92" s="100" t="s">
        <v>69</v>
      </c>
      <c r="AY92" s="100" t="s">
        <v>70</v>
      </c>
      <c r="AZ92" s="100" t="s">
        <v>71</v>
      </c>
      <c r="BA92" s="100" t="s">
        <v>72</v>
      </c>
      <c r="BB92" s="100" t="s">
        <v>73</v>
      </c>
      <c r="BC92" s="100" t="s">
        <v>74</v>
      </c>
      <c r="BD92" s="100" t="s">
        <v>75</v>
      </c>
      <c r="BE92" s="100" t="s">
        <v>76</v>
      </c>
      <c r="BF92" s="101" t="s">
        <v>77</v>
      </c>
      <c r="BG92" s="37"/>
    </row>
    <row r="93" s="2" customFormat="1" ht="10.8" customHeight="1">
      <c r="A93" s="37"/>
      <c r="B93" s="38"/>
      <c r="C93" s="39"/>
      <c r="D93" s="39"/>
      <c r="E93" s="39"/>
      <c r="F93" s="39"/>
      <c r="G93" s="39"/>
      <c r="H93" s="39"/>
      <c r="I93" s="39"/>
      <c r="J93" s="39"/>
      <c r="K93" s="39"/>
      <c r="L93" s="39"/>
      <c r="M93" s="39"/>
      <c r="N93" s="39"/>
      <c r="O93" s="39"/>
      <c r="P93" s="39"/>
      <c r="Q93" s="39"/>
      <c r="R93" s="39"/>
      <c r="S93" s="39"/>
      <c r="T93" s="39"/>
      <c r="U93" s="39"/>
      <c r="V93" s="39"/>
      <c r="W93" s="39"/>
      <c r="X93" s="39"/>
      <c r="Y93" s="39"/>
      <c r="Z93" s="39"/>
      <c r="AA93" s="39"/>
      <c r="AB93" s="39"/>
      <c r="AC93" s="39"/>
      <c r="AD93" s="39"/>
      <c r="AE93" s="39"/>
      <c r="AF93" s="39"/>
      <c r="AG93" s="39"/>
      <c r="AH93" s="39"/>
      <c r="AI93" s="39"/>
      <c r="AJ93" s="39"/>
      <c r="AK93" s="39"/>
      <c r="AL93" s="39"/>
      <c r="AM93" s="39"/>
      <c r="AN93" s="39"/>
      <c r="AO93" s="39"/>
      <c r="AP93" s="39"/>
      <c r="AQ93" s="39"/>
      <c r="AR93" s="43"/>
      <c r="AS93" s="102"/>
      <c r="AT93" s="103"/>
      <c r="AU93" s="103"/>
      <c r="AV93" s="103"/>
      <c r="AW93" s="103"/>
      <c r="AX93" s="103"/>
      <c r="AY93" s="103"/>
      <c r="AZ93" s="103"/>
      <c r="BA93" s="103"/>
      <c r="BB93" s="103"/>
      <c r="BC93" s="103"/>
      <c r="BD93" s="103"/>
      <c r="BE93" s="103"/>
      <c r="BF93" s="104"/>
      <c r="BG93" s="37"/>
    </row>
    <row r="94" s="6" customFormat="1" ht="32.4" customHeight="1">
      <c r="A94" s="6"/>
      <c r="B94" s="105"/>
      <c r="C94" s="106" t="s">
        <v>78</v>
      </c>
      <c r="D94" s="107"/>
      <c r="E94" s="107"/>
      <c r="F94" s="107"/>
      <c r="G94" s="107"/>
      <c r="H94" s="107"/>
      <c r="I94" s="107"/>
      <c r="J94" s="107"/>
      <c r="K94" s="107"/>
      <c r="L94" s="107"/>
      <c r="M94" s="107"/>
      <c r="N94" s="107"/>
      <c r="O94" s="107"/>
      <c r="P94" s="107"/>
      <c r="Q94" s="107"/>
      <c r="R94" s="107"/>
      <c r="S94" s="107"/>
      <c r="T94" s="107"/>
      <c r="U94" s="107"/>
      <c r="V94" s="107"/>
      <c r="W94" s="107"/>
      <c r="X94" s="107"/>
      <c r="Y94" s="107"/>
      <c r="Z94" s="107"/>
      <c r="AA94" s="107"/>
      <c r="AB94" s="107"/>
      <c r="AC94" s="107"/>
      <c r="AD94" s="107"/>
      <c r="AE94" s="107"/>
      <c r="AF94" s="107"/>
      <c r="AG94" s="108">
        <f>ROUND(AG95+SUM(AG96:AG101),2)</f>
        <v>0</v>
      </c>
      <c r="AH94" s="108"/>
      <c r="AI94" s="108"/>
      <c r="AJ94" s="108"/>
      <c r="AK94" s="108"/>
      <c r="AL94" s="108"/>
      <c r="AM94" s="108"/>
      <c r="AN94" s="109">
        <f>SUM(AG94,AV94)</f>
        <v>0</v>
      </c>
      <c r="AO94" s="109"/>
      <c r="AP94" s="109"/>
      <c r="AQ94" s="110" t="s">
        <v>1</v>
      </c>
      <c r="AR94" s="111"/>
      <c r="AS94" s="112">
        <f>ROUND(AS95+SUM(AS96:AS101),2)</f>
        <v>0</v>
      </c>
      <c r="AT94" s="113">
        <f>ROUND(AT95+SUM(AT96:AT101),2)</f>
        <v>0</v>
      </c>
      <c r="AU94" s="114">
        <f>ROUND(AU95+SUM(AU96:AU101),2)</f>
        <v>0</v>
      </c>
      <c r="AV94" s="114">
        <f>ROUND(SUM(AX94:AY94),2)</f>
        <v>0</v>
      </c>
      <c r="AW94" s="115">
        <f>ROUND(AW95+SUM(AW96:AW101),5)</f>
        <v>0</v>
      </c>
      <c r="AX94" s="114">
        <f>ROUND(BB94*L29,2)</f>
        <v>0</v>
      </c>
      <c r="AY94" s="114">
        <f>ROUND(BC94*L30,2)</f>
        <v>0</v>
      </c>
      <c r="AZ94" s="114">
        <f>ROUND(BD94*L29,2)</f>
        <v>0</v>
      </c>
      <c r="BA94" s="114">
        <f>ROUND(BE94*L30,2)</f>
        <v>0</v>
      </c>
      <c r="BB94" s="114">
        <f>ROUND(BB95+SUM(BB96:BB101),2)</f>
        <v>0</v>
      </c>
      <c r="BC94" s="114">
        <f>ROUND(BC95+SUM(BC96:BC101),2)</f>
        <v>0</v>
      </c>
      <c r="BD94" s="114">
        <f>ROUND(BD95+SUM(BD96:BD101),2)</f>
        <v>0</v>
      </c>
      <c r="BE94" s="114">
        <f>ROUND(BE95+SUM(BE96:BE101),2)</f>
        <v>0</v>
      </c>
      <c r="BF94" s="116">
        <f>ROUND(BF95+SUM(BF96:BF101),2)</f>
        <v>0</v>
      </c>
      <c r="BG94" s="6"/>
      <c r="BS94" s="117" t="s">
        <v>79</v>
      </c>
      <c r="BT94" s="117" t="s">
        <v>80</v>
      </c>
      <c r="BU94" s="118" t="s">
        <v>81</v>
      </c>
      <c r="BV94" s="117" t="s">
        <v>82</v>
      </c>
      <c r="BW94" s="117" t="s">
        <v>6</v>
      </c>
      <c r="BX94" s="117" t="s">
        <v>83</v>
      </c>
      <c r="CL94" s="117" t="s">
        <v>1</v>
      </c>
    </row>
    <row r="95" s="7" customFormat="1" ht="24.75" customHeight="1">
      <c r="A95" s="119" t="s">
        <v>84</v>
      </c>
      <c r="B95" s="120"/>
      <c r="C95" s="121"/>
      <c r="D95" s="122" t="s">
        <v>85</v>
      </c>
      <c r="E95" s="122"/>
      <c r="F95" s="122"/>
      <c r="G95" s="122"/>
      <c r="H95" s="122"/>
      <c r="I95" s="123"/>
      <c r="J95" s="122" t="s">
        <v>86</v>
      </c>
      <c r="K95" s="122"/>
      <c r="L95" s="122"/>
      <c r="M95" s="122"/>
      <c r="N95" s="122"/>
      <c r="O95" s="122"/>
      <c r="P95" s="122"/>
      <c r="Q95" s="122"/>
      <c r="R95" s="122"/>
      <c r="S95" s="122"/>
      <c r="T95" s="122"/>
      <c r="U95" s="122"/>
      <c r="V95" s="122"/>
      <c r="W95" s="122"/>
      <c r="X95" s="122"/>
      <c r="Y95" s="122"/>
      <c r="Z95" s="122"/>
      <c r="AA95" s="122"/>
      <c r="AB95" s="122"/>
      <c r="AC95" s="122"/>
      <c r="AD95" s="122"/>
      <c r="AE95" s="122"/>
      <c r="AF95" s="122"/>
      <c r="AG95" s="124">
        <f>'SO 101.B - Příprava stave...'!K32</f>
        <v>0</v>
      </c>
      <c r="AH95" s="123"/>
      <c r="AI95" s="123"/>
      <c r="AJ95" s="123"/>
      <c r="AK95" s="123"/>
      <c r="AL95" s="123"/>
      <c r="AM95" s="123"/>
      <c r="AN95" s="124">
        <f>SUM(AG95,AV95)</f>
        <v>0</v>
      </c>
      <c r="AO95" s="123"/>
      <c r="AP95" s="123"/>
      <c r="AQ95" s="125" t="s">
        <v>87</v>
      </c>
      <c r="AR95" s="126"/>
      <c r="AS95" s="127">
        <f>'SO 101.B - Příprava stave...'!K30</f>
        <v>0</v>
      </c>
      <c r="AT95" s="128">
        <f>'SO 101.B - Příprava stave...'!K31</f>
        <v>0</v>
      </c>
      <c r="AU95" s="128">
        <v>0</v>
      </c>
      <c r="AV95" s="128">
        <f>ROUND(SUM(AX95:AY95),2)</f>
        <v>0</v>
      </c>
      <c r="AW95" s="129">
        <f>'SO 101.B - Příprava stave...'!T119</f>
        <v>0</v>
      </c>
      <c r="AX95" s="128">
        <f>'SO 101.B - Příprava stave...'!K35</f>
        <v>0</v>
      </c>
      <c r="AY95" s="128">
        <f>'SO 101.B - Příprava stave...'!K36</f>
        <v>0</v>
      </c>
      <c r="AZ95" s="128">
        <f>'SO 101.B - Příprava stave...'!K37</f>
        <v>0</v>
      </c>
      <c r="BA95" s="128">
        <f>'SO 101.B - Příprava stave...'!K38</f>
        <v>0</v>
      </c>
      <c r="BB95" s="128">
        <f>'SO 101.B - Příprava stave...'!F35</f>
        <v>0</v>
      </c>
      <c r="BC95" s="128">
        <f>'SO 101.B - Příprava stave...'!F36</f>
        <v>0</v>
      </c>
      <c r="BD95" s="128">
        <f>'SO 101.B - Příprava stave...'!F37</f>
        <v>0</v>
      </c>
      <c r="BE95" s="128">
        <f>'SO 101.B - Příprava stave...'!F38</f>
        <v>0</v>
      </c>
      <c r="BF95" s="130">
        <f>'SO 101.B - Příprava stave...'!F39</f>
        <v>0</v>
      </c>
      <c r="BG95" s="7"/>
      <c r="BT95" s="131" t="s">
        <v>88</v>
      </c>
      <c r="BV95" s="131" t="s">
        <v>82</v>
      </c>
      <c r="BW95" s="131" t="s">
        <v>89</v>
      </c>
      <c r="BX95" s="131" t="s">
        <v>6</v>
      </c>
      <c r="CL95" s="131" t="s">
        <v>1</v>
      </c>
      <c r="CM95" s="131" t="s">
        <v>90</v>
      </c>
    </row>
    <row r="96" s="7" customFormat="1" ht="24.75" customHeight="1">
      <c r="A96" s="119" t="s">
        <v>84</v>
      </c>
      <c r="B96" s="120"/>
      <c r="C96" s="121"/>
      <c r="D96" s="122" t="s">
        <v>91</v>
      </c>
      <c r="E96" s="122"/>
      <c r="F96" s="122"/>
      <c r="G96" s="122"/>
      <c r="H96" s="122"/>
      <c r="I96" s="123"/>
      <c r="J96" s="122" t="s">
        <v>92</v>
      </c>
      <c r="K96" s="122"/>
      <c r="L96" s="122"/>
      <c r="M96" s="122"/>
      <c r="N96" s="122"/>
      <c r="O96" s="122"/>
      <c r="P96" s="122"/>
      <c r="Q96" s="122"/>
      <c r="R96" s="122"/>
      <c r="S96" s="122"/>
      <c r="T96" s="122"/>
      <c r="U96" s="122"/>
      <c r="V96" s="122"/>
      <c r="W96" s="122"/>
      <c r="X96" s="122"/>
      <c r="Y96" s="122"/>
      <c r="Z96" s="122"/>
      <c r="AA96" s="122"/>
      <c r="AB96" s="122"/>
      <c r="AC96" s="122"/>
      <c r="AD96" s="122"/>
      <c r="AE96" s="122"/>
      <c r="AF96" s="122"/>
      <c r="AG96" s="124">
        <f>'SO 201.b - Vrchní část st...'!K32</f>
        <v>0</v>
      </c>
      <c r="AH96" s="123"/>
      <c r="AI96" s="123"/>
      <c r="AJ96" s="123"/>
      <c r="AK96" s="123"/>
      <c r="AL96" s="123"/>
      <c r="AM96" s="123"/>
      <c r="AN96" s="124">
        <f>SUM(AG96,AV96)</f>
        <v>0</v>
      </c>
      <c r="AO96" s="123"/>
      <c r="AP96" s="123"/>
      <c r="AQ96" s="125" t="s">
        <v>87</v>
      </c>
      <c r="AR96" s="126"/>
      <c r="AS96" s="127">
        <f>'SO 201.b - Vrchní část st...'!K30</f>
        <v>0</v>
      </c>
      <c r="AT96" s="128">
        <f>'SO 201.b - Vrchní část st...'!K31</f>
        <v>0</v>
      </c>
      <c r="AU96" s="128">
        <v>0</v>
      </c>
      <c r="AV96" s="128">
        <f>ROUND(SUM(AX96:AY96),2)</f>
        <v>0</v>
      </c>
      <c r="AW96" s="129">
        <f>'SO 201.b - Vrchní část st...'!T126</f>
        <v>0</v>
      </c>
      <c r="AX96" s="128">
        <f>'SO 201.b - Vrchní část st...'!K35</f>
        <v>0</v>
      </c>
      <c r="AY96" s="128">
        <f>'SO 201.b - Vrchní část st...'!K36</f>
        <v>0</v>
      </c>
      <c r="AZ96" s="128">
        <f>'SO 201.b - Vrchní část st...'!K37</f>
        <v>0</v>
      </c>
      <c r="BA96" s="128">
        <f>'SO 201.b - Vrchní část st...'!K38</f>
        <v>0</v>
      </c>
      <c r="BB96" s="128">
        <f>'SO 201.b - Vrchní část st...'!F35</f>
        <v>0</v>
      </c>
      <c r="BC96" s="128">
        <f>'SO 201.b - Vrchní část st...'!F36</f>
        <v>0</v>
      </c>
      <c r="BD96" s="128">
        <f>'SO 201.b - Vrchní část st...'!F37</f>
        <v>0</v>
      </c>
      <c r="BE96" s="128">
        <f>'SO 201.b - Vrchní část st...'!F38</f>
        <v>0</v>
      </c>
      <c r="BF96" s="130">
        <f>'SO 201.b - Vrchní část st...'!F39</f>
        <v>0</v>
      </c>
      <c r="BG96" s="7"/>
      <c r="BT96" s="131" t="s">
        <v>88</v>
      </c>
      <c r="BV96" s="131" t="s">
        <v>82</v>
      </c>
      <c r="BW96" s="131" t="s">
        <v>93</v>
      </c>
      <c r="BX96" s="131" t="s">
        <v>6</v>
      </c>
      <c r="CL96" s="131" t="s">
        <v>1</v>
      </c>
      <c r="CM96" s="131" t="s">
        <v>90</v>
      </c>
    </row>
    <row r="97" s="7" customFormat="1" ht="24.75" customHeight="1">
      <c r="A97" s="119" t="s">
        <v>84</v>
      </c>
      <c r="B97" s="120"/>
      <c r="C97" s="121"/>
      <c r="D97" s="122" t="s">
        <v>94</v>
      </c>
      <c r="E97" s="122"/>
      <c r="F97" s="122"/>
      <c r="G97" s="122"/>
      <c r="H97" s="122"/>
      <c r="I97" s="123"/>
      <c r="J97" s="122" t="s">
        <v>95</v>
      </c>
      <c r="K97" s="122"/>
      <c r="L97" s="122"/>
      <c r="M97" s="122"/>
      <c r="N97" s="122"/>
      <c r="O97" s="122"/>
      <c r="P97" s="122"/>
      <c r="Q97" s="122"/>
      <c r="R97" s="122"/>
      <c r="S97" s="122"/>
      <c r="T97" s="122"/>
      <c r="U97" s="122"/>
      <c r="V97" s="122"/>
      <c r="W97" s="122"/>
      <c r="X97" s="122"/>
      <c r="Y97" s="122"/>
      <c r="Z97" s="122"/>
      <c r="AA97" s="122"/>
      <c r="AB97" s="122"/>
      <c r="AC97" s="122"/>
      <c r="AD97" s="122"/>
      <c r="AE97" s="122"/>
      <c r="AF97" s="122"/>
      <c r="AG97" s="124">
        <f>'SO 201.d. - Elektroinstalace'!K32</f>
        <v>0</v>
      </c>
      <c r="AH97" s="123"/>
      <c r="AI97" s="123"/>
      <c r="AJ97" s="123"/>
      <c r="AK97" s="123"/>
      <c r="AL97" s="123"/>
      <c r="AM97" s="123"/>
      <c r="AN97" s="124">
        <f>SUM(AG97,AV97)</f>
        <v>0</v>
      </c>
      <c r="AO97" s="123"/>
      <c r="AP97" s="123"/>
      <c r="AQ97" s="125" t="s">
        <v>87</v>
      </c>
      <c r="AR97" s="126"/>
      <c r="AS97" s="127">
        <f>'SO 201.d. - Elektroinstalace'!K30</f>
        <v>0</v>
      </c>
      <c r="AT97" s="128">
        <f>'SO 201.d. - Elektroinstalace'!K31</f>
        <v>0</v>
      </c>
      <c r="AU97" s="128">
        <v>0</v>
      </c>
      <c r="AV97" s="128">
        <f>ROUND(SUM(AX97:AY97),2)</f>
        <v>0</v>
      </c>
      <c r="AW97" s="129">
        <f>'SO 201.d. - Elektroinstalace'!T121</f>
        <v>0</v>
      </c>
      <c r="AX97" s="128">
        <f>'SO 201.d. - Elektroinstalace'!K35</f>
        <v>0</v>
      </c>
      <c r="AY97" s="128">
        <f>'SO 201.d. - Elektroinstalace'!K36</f>
        <v>0</v>
      </c>
      <c r="AZ97" s="128">
        <f>'SO 201.d. - Elektroinstalace'!K37</f>
        <v>0</v>
      </c>
      <c r="BA97" s="128">
        <f>'SO 201.d. - Elektroinstalace'!K38</f>
        <v>0</v>
      </c>
      <c r="BB97" s="128">
        <f>'SO 201.d. - Elektroinstalace'!F35</f>
        <v>0</v>
      </c>
      <c r="BC97" s="128">
        <f>'SO 201.d. - Elektroinstalace'!F36</f>
        <v>0</v>
      </c>
      <c r="BD97" s="128">
        <f>'SO 201.d. - Elektroinstalace'!F37</f>
        <v>0</v>
      </c>
      <c r="BE97" s="128">
        <f>'SO 201.d. - Elektroinstalace'!F38</f>
        <v>0</v>
      </c>
      <c r="BF97" s="130">
        <f>'SO 201.d. - Elektroinstalace'!F39</f>
        <v>0</v>
      </c>
      <c r="BG97" s="7"/>
      <c r="BT97" s="131" t="s">
        <v>88</v>
      </c>
      <c r="BV97" s="131" t="s">
        <v>82</v>
      </c>
      <c r="BW97" s="131" t="s">
        <v>96</v>
      </c>
      <c r="BX97" s="131" t="s">
        <v>6</v>
      </c>
      <c r="CL97" s="131" t="s">
        <v>1</v>
      </c>
      <c r="CM97" s="131" t="s">
        <v>90</v>
      </c>
    </row>
    <row r="98" s="7" customFormat="1" ht="16.5" customHeight="1">
      <c r="A98" s="119" t="s">
        <v>84</v>
      </c>
      <c r="B98" s="120"/>
      <c r="C98" s="121"/>
      <c r="D98" s="122" t="s">
        <v>97</v>
      </c>
      <c r="E98" s="122"/>
      <c r="F98" s="122"/>
      <c r="G98" s="122"/>
      <c r="H98" s="122"/>
      <c r="I98" s="123"/>
      <c r="J98" s="122" t="s">
        <v>98</v>
      </c>
      <c r="K98" s="122"/>
      <c r="L98" s="122"/>
      <c r="M98" s="122"/>
      <c r="N98" s="122"/>
      <c r="O98" s="122"/>
      <c r="P98" s="122"/>
      <c r="Q98" s="122"/>
      <c r="R98" s="122"/>
      <c r="S98" s="122"/>
      <c r="T98" s="122"/>
      <c r="U98" s="122"/>
      <c r="V98" s="122"/>
      <c r="W98" s="122"/>
      <c r="X98" s="122"/>
      <c r="Y98" s="122"/>
      <c r="Z98" s="122"/>
      <c r="AA98" s="122"/>
      <c r="AB98" s="122"/>
      <c r="AC98" s="122"/>
      <c r="AD98" s="122"/>
      <c r="AE98" s="122"/>
      <c r="AF98" s="122"/>
      <c r="AG98" s="124">
        <f>'SO 205 - Chodníky, zpevně...'!K32</f>
        <v>0</v>
      </c>
      <c r="AH98" s="123"/>
      <c r="AI98" s="123"/>
      <c r="AJ98" s="123"/>
      <c r="AK98" s="123"/>
      <c r="AL98" s="123"/>
      <c r="AM98" s="123"/>
      <c r="AN98" s="124">
        <f>SUM(AG98,AV98)</f>
        <v>0</v>
      </c>
      <c r="AO98" s="123"/>
      <c r="AP98" s="123"/>
      <c r="AQ98" s="125" t="s">
        <v>87</v>
      </c>
      <c r="AR98" s="126"/>
      <c r="AS98" s="127">
        <f>'SO 205 - Chodníky, zpevně...'!K30</f>
        <v>0</v>
      </c>
      <c r="AT98" s="128">
        <f>'SO 205 - Chodníky, zpevně...'!K31</f>
        <v>0</v>
      </c>
      <c r="AU98" s="128">
        <v>0</v>
      </c>
      <c r="AV98" s="128">
        <f>ROUND(SUM(AX98:AY98),2)</f>
        <v>0</v>
      </c>
      <c r="AW98" s="129">
        <f>'SO 205 - Chodníky, zpevně...'!T122</f>
        <v>0</v>
      </c>
      <c r="AX98" s="128">
        <f>'SO 205 - Chodníky, zpevně...'!K35</f>
        <v>0</v>
      </c>
      <c r="AY98" s="128">
        <f>'SO 205 - Chodníky, zpevně...'!K36</f>
        <v>0</v>
      </c>
      <c r="AZ98" s="128">
        <f>'SO 205 - Chodníky, zpevně...'!K37</f>
        <v>0</v>
      </c>
      <c r="BA98" s="128">
        <f>'SO 205 - Chodníky, zpevně...'!K38</f>
        <v>0</v>
      </c>
      <c r="BB98" s="128">
        <f>'SO 205 - Chodníky, zpevně...'!F35</f>
        <v>0</v>
      </c>
      <c r="BC98" s="128">
        <f>'SO 205 - Chodníky, zpevně...'!F36</f>
        <v>0</v>
      </c>
      <c r="BD98" s="128">
        <f>'SO 205 - Chodníky, zpevně...'!F37</f>
        <v>0</v>
      </c>
      <c r="BE98" s="128">
        <f>'SO 205 - Chodníky, zpevně...'!F38</f>
        <v>0</v>
      </c>
      <c r="BF98" s="130">
        <f>'SO 205 - Chodníky, zpevně...'!F39</f>
        <v>0</v>
      </c>
      <c r="BG98" s="7"/>
      <c r="BT98" s="131" t="s">
        <v>88</v>
      </c>
      <c r="BV98" s="131" t="s">
        <v>82</v>
      </c>
      <c r="BW98" s="131" t="s">
        <v>99</v>
      </c>
      <c r="BX98" s="131" t="s">
        <v>6</v>
      </c>
      <c r="CL98" s="131" t="s">
        <v>1</v>
      </c>
      <c r="CM98" s="131" t="s">
        <v>90</v>
      </c>
    </row>
    <row r="99" s="7" customFormat="1" ht="16.5" customHeight="1">
      <c r="A99" s="119" t="s">
        <v>84</v>
      </c>
      <c r="B99" s="120"/>
      <c r="C99" s="121"/>
      <c r="D99" s="122" t="s">
        <v>100</v>
      </c>
      <c r="E99" s="122"/>
      <c r="F99" s="122"/>
      <c r="G99" s="122"/>
      <c r="H99" s="122"/>
      <c r="I99" s="123"/>
      <c r="J99" s="122" t="s">
        <v>101</v>
      </c>
      <c r="K99" s="122"/>
      <c r="L99" s="122"/>
      <c r="M99" s="122"/>
      <c r="N99" s="122"/>
      <c r="O99" s="122"/>
      <c r="P99" s="122"/>
      <c r="Q99" s="122"/>
      <c r="R99" s="122"/>
      <c r="S99" s="122"/>
      <c r="T99" s="122"/>
      <c r="U99" s="122"/>
      <c r="V99" s="122"/>
      <c r="W99" s="122"/>
      <c r="X99" s="122"/>
      <c r="Y99" s="122"/>
      <c r="Z99" s="122"/>
      <c r="AA99" s="122"/>
      <c r="AB99" s="122"/>
      <c r="AC99" s="122"/>
      <c r="AD99" s="122"/>
      <c r="AE99" s="122"/>
      <c r="AF99" s="122"/>
      <c r="AG99" s="124">
        <f>'SO 206 - Pergola'!K32</f>
        <v>0</v>
      </c>
      <c r="AH99" s="123"/>
      <c r="AI99" s="123"/>
      <c r="AJ99" s="123"/>
      <c r="AK99" s="123"/>
      <c r="AL99" s="123"/>
      <c r="AM99" s="123"/>
      <c r="AN99" s="124">
        <f>SUM(AG99,AV99)</f>
        <v>0</v>
      </c>
      <c r="AO99" s="123"/>
      <c r="AP99" s="123"/>
      <c r="AQ99" s="125" t="s">
        <v>87</v>
      </c>
      <c r="AR99" s="126"/>
      <c r="AS99" s="127">
        <f>'SO 206 - Pergola'!K30</f>
        <v>0</v>
      </c>
      <c r="AT99" s="128">
        <f>'SO 206 - Pergola'!K31</f>
        <v>0</v>
      </c>
      <c r="AU99" s="128">
        <v>0</v>
      </c>
      <c r="AV99" s="128">
        <f>ROUND(SUM(AX99:AY99),2)</f>
        <v>0</v>
      </c>
      <c r="AW99" s="129">
        <f>'SO 206 - Pergola'!T121</f>
        <v>0</v>
      </c>
      <c r="AX99" s="128">
        <f>'SO 206 - Pergola'!K35</f>
        <v>0</v>
      </c>
      <c r="AY99" s="128">
        <f>'SO 206 - Pergola'!K36</f>
        <v>0</v>
      </c>
      <c r="AZ99" s="128">
        <f>'SO 206 - Pergola'!K37</f>
        <v>0</v>
      </c>
      <c r="BA99" s="128">
        <f>'SO 206 - Pergola'!K38</f>
        <v>0</v>
      </c>
      <c r="BB99" s="128">
        <f>'SO 206 - Pergola'!F35</f>
        <v>0</v>
      </c>
      <c r="BC99" s="128">
        <f>'SO 206 - Pergola'!F36</f>
        <v>0</v>
      </c>
      <c r="BD99" s="128">
        <f>'SO 206 - Pergola'!F37</f>
        <v>0</v>
      </c>
      <c r="BE99" s="128">
        <f>'SO 206 - Pergola'!F38</f>
        <v>0</v>
      </c>
      <c r="BF99" s="130">
        <f>'SO 206 - Pergola'!F39</f>
        <v>0</v>
      </c>
      <c r="BG99" s="7"/>
      <c r="BT99" s="131" t="s">
        <v>88</v>
      </c>
      <c r="BV99" s="131" t="s">
        <v>82</v>
      </c>
      <c r="BW99" s="131" t="s">
        <v>102</v>
      </c>
      <c r="BX99" s="131" t="s">
        <v>6</v>
      </c>
      <c r="CL99" s="131" t="s">
        <v>1</v>
      </c>
      <c r="CM99" s="131" t="s">
        <v>90</v>
      </c>
    </row>
    <row r="100" s="7" customFormat="1" ht="16.5" customHeight="1">
      <c r="A100" s="119" t="s">
        <v>84</v>
      </c>
      <c r="B100" s="120"/>
      <c r="C100" s="121"/>
      <c r="D100" s="122" t="s">
        <v>103</v>
      </c>
      <c r="E100" s="122"/>
      <c r="F100" s="122"/>
      <c r="G100" s="122"/>
      <c r="H100" s="122"/>
      <c r="I100" s="123"/>
      <c r="J100" s="122" t="s">
        <v>104</v>
      </c>
      <c r="K100" s="122"/>
      <c r="L100" s="122"/>
      <c r="M100" s="122"/>
      <c r="N100" s="122"/>
      <c r="O100" s="122"/>
      <c r="P100" s="122"/>
      <c r="Q100" s="122"/>
      <c r="R100" s="122"/>
      <c r="S100" s="122"/>
      <c r="T100" s="122"/>
      <c r="U100" s="122"/>
      <c r="V100" s="122"/>
      <c r="W100" s="122"/>
      <c r="X100" s="122"/>
      <c r="Y100" s="122"/>
      <c r="Z100" s="122"/>
      <c r="AA100" s="122"/>
      <c r="AB100" s="122"/>
      <c r="AC100" s="122"/>
      <c r="AD100" s="122"/>
      <c r="AE100" s="122"/>
      <c r="AF100" s="122"/>
      <c r="AG100" s="124">
        <f>'SO 207 - Jezírko'!K32</f>
        <v>0</v>
      </c>
      <c r="AH100" s="123"/>
      <c r="AI100" s="123"/>
      <c r="AJ100" s="123"/>
      <c r="AK100" s="123"/>
      <c r="AL100" s="123"/>
      <c r="AM100" s="123"/>
      <c r="AN100" s="124">
        <f>SUM(AG100,AV100)</f>
        <v>0</v>
      </c>
      <c r="AO100" s="123"/>
      <c r="AP100" s="123"/>
      <c r="AQ100" s="125" t="s">
        <v>87</v>
      </c>
      <c r="AR100" s="126"/>
      <c r="AS100" s="127">
        <f>'SO 207 - Jezírko'!K30</f>
        <v>0</v>
      </c>
      <c r="AT100" s="128">
        <f>'SO 207 - Jezírko'!K31</f>
        <v>0</v>
      </c>
      <c r="AU100" s="128">
        <v>0</v>
      </c>
      <c r="AV100" s="128">
        <f>ROUND(SUM(AX100:AY100),2)</f>
        <v>0</v>
      </c>
      <c r="AW100" s="129">
        <f>'SO 207 - Jezírko'!T120</f>
        <v>0</v>
      </c>
      <c r="AX100" s="128">
        <f>'SO 207 - Jezírko'!K35</f>
        <v>0</v>
      </c>
      <c r="AY100" s="128">
        <f>'SO 207 - Jezírko'!K36</f>
        <v>0</v>
      </c>
      <c r="AZ100" s="128">
        <f>'SO 207 - Jezírko'!K37</f>
        <v>0</v>
      </c>
      <c r="BA100" s="128">
        <f>'SO 207 - Jezírko'!K38</f>
        <v>0</v>
      </c>
      <c r="BB100" s="128">
        <f>'SO 207 - Jezírko'!F35</f>
        <v>0</v>
      </c>
      <c r="BC100" s="128">
        <f>'SO 207 - Jezírko'!F36</f>
        <v>0</v>
      </c>
      <c r="BD100" s="128">
        <f>'SO 207 - Jezírko'!F37</f>
        <v>0</v>
      </c>
      <c r="BE100" s="128">
        <f>'SO 207 - Jezírko'!F38</f>
        <v>0</v>
      </c>
      <c r="BF100" s="130">
        <f>'SO 207 - Jezírko'!F39</f>
        <v>0</v>
      </c>
      <c r="BG100" s="7"/>
      <c r="BT100" s="131" t="s">
        <v>88</v>
      </c>
      <c r="BV100" s="131" t="s">
        <v>82</v>
      </c>
      <c r="BW100" s="131" t="s">
        <v>105</v>
      </c>
      <c r="BX100" s="131" t="s">
        <v>6</v>
      </c>
      <c r="CL100" s="131" t="s">
        <v>1</v>
      </c>
      <c r="CM100" s="131" t="s">
        <v>90</v>
      </c>
    </row>
    <row r="101" s="7" customFormat="1" ht="16.5" customHeight="1">
      <c r="A101" s="7"/>
      <c r="B101" s="120"/>
      <c r="C101" s="121"/>
      <c r="D101" s="122" t="s">
        <v>106</v>
      </c>
      <c r="E101" s="122"/>
      <c r="F101" s="122"/>
      <c r="G101" s="122"/>
      <c r="H101" s="122"/>
      <c r="I101" s="123"/>
      <c r="J101" s="122" t="s">
        <v>107</v>
      </c>
      <c r="K101" s="122"/>
      <c r="L101" s="122"/>
      <c r="M101" s="122"/>
      <c r="N101" s="122"/>
      <c r="O101" s="122"/>
      <c r="P101" s="122"/>
      <c r="Q101" s="122"/>
      <c r="R101" s="122"/>
      <c r="S101" s="122"/>
      <c r="T101" s="122"/>
      <c r="U101" s="122"/>
      <c r="V101" s="122"/>
      <c r="W101" s="122"/>
      <c r="X101" s="122"/>
      <c r="Y101" s="122"/>
      <c r="Z101" s="122"/>
      <c r="AA101" s="122"/>
      <c r="AB101" s="122"/>
      <c r="AC101" s="122"/>
      <c r="AD101" s="122"/>
      <c r="AE101" s="122"/>
      <c r="AF101" s="122"/>
      <c r="AG101" s="132">
        <f>ROUND(SUM(AG102:AG104),2)</f>
        <v>0</v>
      </c>
      <c r="AH101" s="123"/>
      <c r="AI101" s="123"/>
      <c r="AJ101" s="123"/>
      <c r="AK101" s="123"/>
      <c r="AL101" s="123"/>
      <c r="AM101" s="123"/>
      <c r="AN101" s="124">
        <f>SUM(AG101,AV101)</f>
        <v>0</v>
      </c>
      <c r="AO101" s="123"/>
      <c r="AP101" s="123"/>
      <c r="AQ101" s="125" t="s">
        <v>87</v>
      </c>
      <c r="AR101" s="126"/>
      <c r="AS101" s="133">
        <f>ROUND(SUM(AS102:AS104),2)</f>
        <v>0</v>
      </c>
      <c r="AT101" s="134">
        <f>ROUND(SUM(AT102:AT104),2)</f>
        <v>0</v>
      </c>
      <c r="AU101" s="128">
        <f>ROUND(SUM(AU102:AU104),2)</f>
        <v>0</v>
      </c>
      <c r="AV101" s="128">
        <f>ROUND(SUM(AX101:AY101),2)</f>
        <v>0</v>
      </c>
      <c r="AW101" s="129">
        <f>ROUND(SUM(AW102:AW104),5)</f>
        <v>0</v>
      </c>
      <c r="AX101" s="128">
        <f>ROUND(BB101*L29,2)</f>
        <v>0</v>
      </c>
      <c r="AY101" s="128">
        <f>ROUND(BC101*L30,2)</f>
        <v>0</v>
      </c>
      <c r="AZ101" s="128">
        <f>ROUND(BD101*L29,2)</f>
        <v>0</v>
      </c>
      <c r="BA101" s="128">
        <f>ROUND(BE101*L30,2)</f>
        <v>0</v>
      </c>
      <c r="BB101" s="128">
        <f>ROUND(SUM(BB102:BB104),2)</f>
        <v>0</v>
      </c>
      <c r="BC101" s="128">
        <f>ROUND(SUM(BC102:BC104),2)</f>
        <v>0</v>
      </c>
      <c r="BD101" s="128">
        <f>ROUND(SUM(BD102:BD104),2)</f>
        <v>0</v>
      </c>
      <c r="BE101" s="128">
        <f>ROUND(SUM(BE102:BE104),2)</f>
        <v>0</v>
      </c>
      <c r="BF101" s="130">
        <f>ROUND(SUM(BF102:BF104),2)</f>
        <v>0</v>
      </c>
      <c r="BG101" s="7"/>
      <c r="BS101" s="131" t="s">
        <v>79</v>
      </c>
      <c r="BT101" s="131" t="s">
        <v>88</v>
      </c>
      <c r="BU101" s="131" t="s">
        <v>81</v>
      </c>
      <c r="BV101" s="131" t="s">
        <v>82</v>
      </c>
      <c r="BW101" s="131" t="s">
        <v>108</v>
      </c>
      <c r="BX101" s="131" t="s">
        <v>6</v>
      </c>
      <c r="CL101" s="131" t="s">
        <v>1</v>
      </c>
      <c r="CM101" s="131" t="s">
        <v>90</v>
      </c>
    </row>
    <row r="102" s="4" customFormat="1" ht="23.25" customHeight="1">
      <c r="A102" s="119" t="s">
        <v>84</v>
      </c>
      <c r="B102" s="69"/>
      <c r="C102" s="135"/>
      <c r="D102" s="135"/>
      <c r="E102" s="136" t="s">
        <v>109</v>
      </c>
      <c r="F102" s="136"/>
      <c r="G102" s="136"/>
      <c r="H102" s="136"/>
      <c r="I102" s="136"/>
      <c r="J102" s="135"/>
      <c r="K102" s="136" t="s">
        <v>110</v>
      </c>
      <c r="L102" s="136"/>
      <c r="M102" s="136"/>
      <c r="N102" s="136"/>
      <c r="O102" s="136"/>
      <c r="P102" s="136"/>
      <c r="Q102" s="136"/>
      <c r="R102" s="136"/>
      <c r="S102" s="136"/>
      <c r="T102" s="136"/>
      <c r="U102" s="136"/>
      <c r="V102" s="136"/>
      <c r="W102" s="136"/>
      <c r="X102" s="136"/>
      <c r="Y102" s="136"/>
      <c r="Z102" s="136"/>
      <c r="AA102" s="136"/>
      <c r="AB102" s="136"/>
      <c r="AC102" s="136"/>
      <c r="AD102" s="136"/>
      <c r="AE102" s="136"/>
      <c r="AF102" s="136"/>
      <c r="AG102" s="137">
        <f>'SO 209.1 - Květnatá louka'!K34</f>
        <v>0</v>
      </c>
      <c r="AH102" s="135"/>
      <c r="AI102" s="135"/>
      <c r="AJ102" s="135"/>
      <c r="AK102" s="135"/>
      <c r="AL102" s="135"/>
      <c r="AM102" s="135"/>
      <c r="AN102" s="137">
        <f>SUM(AG102,AV102)</f>
        <v>0</v>
      </c>
      <c r="AO102" s="135"/>
      <c r="AP102" s="135"/>
      <c r="AQ102" s="138" t="s">
        <v>111</v>
      </c>
      <c r="AR102" s="71"/>
      <c r="AS102" s="139">
        <f>'SO 209.1 - Květnatá louka'!K32</f>
        <v>0</v>
      </c>
      <c r="AT102" s="140">
        <f>'SO 209.1 - Květnatá louka'!K33</f>
        <v>0</v>
      </c>
      <c r="AU102" s="140">
        <v>0</v>
      </c>
      <c r="AV102" s="140">
        <f>ROUND(SUM(AX102:AY102),2)</f>
        <v>0</v>
      </c>
      <c r="AW102" s="141">
        <f>'SO 209.1 - Květnatá louka'!T122</f>
        <v>0</v>
      </c>
      <c r="AX102" s="140">
        <f>'SO 209.1 - Květnatá louka'!K37</f>
        <v>0</v>
      </c>
      <c r="AY102" s="140">
        <f>'SO 209.1 - Květnatá louka'!K38</f>
        <v>0</v>
      </c>
      <c r="AZ102" s="140">
        <f>'SO 209.1 - Květnatá louka'!K39</f>
        <v>0</v>
      </c>
      <c r="BA102" s="140">
        <f>'SO 209.1 - Květnatá louka'!K40</f>
        <v>0</v>
      </c>
      <c r="BB102" s="140">
        <f>'SO 209.1 - Květnatá louka'!F37</f>
        <v>0</v>
      </c>
      <c r="BC102" s="140">
        <f>'SO 209.1 - Květnatá louka'!F38</f>
        <v>0</v>
      </c>
      <c r="BD102" s="140">
        <f>'SO 209.1 - Květnatá louka'!F39</f>
        <v>0</v>
      </c>
      <c r="BE102" s="140">
        <f>'SO 209.1 - Květnatá louka'!F40</f>
        <v>0</v>
      </c>
      <c r="BF102" s="142">
        <f>'SO 209.1 - Květnatá louka'!F41</f>
        <v>0</v>
      </c>
      <c r="BG102" s="4"/>
      <c r="BT102" s="143" t="s">
        <v>90</v>
      </c>
      <c r="BV102" s="143" t="s">
        <v>82</v>
      </c>
      <c r="BW102" s="143" t="s">
        <v>112</v>
      </c>
      <c r="BX102" s="143" t="s">
        <v>108</v>
      </c>
      <c r="CL102" s="143" t="s">
        <v>1</v>
      </c>
    </row>
    <row r="103" s="4" customFormat="1" ht="23.25" customHeight="1">
      <c r="A103" s="119" t="s">
        <v>84</v>
      </c>
      <c r="B103" s="69"/>
      <c r="C103" s="135"/>
      <c r="D103" s="135"/>
      <c r="E103" s="136" t="s">
        <v>113</v>
      </c>
      <c r="F103" s="136"/>
      <c r="G103" s="136"/>
      <c r="H103" s="136"/>
      <c r="I103" s="136"/>
      <c r="J103" s="135"/>
      <c r="K103" s="136" t="s">
        <v>114</v>
      </c>
      <c r="L103" s="136"/>
      <c r="M103" s="136"/>
      <c r="N103" s="136"/>
      <c r="O103" s="136"/>
      <c r="P103" s="136"/>
      <c r="Q103" s="136"/>
      <c r="R103" s="136"/>
      <c r="S103" s="136"/>
      <c r="T103" s="136"/>
      <c r="U103" s="136"/>
      <c r="V103" s="136"/>
      <c r="W103" s="136"/>
      <c r="X103" s="136"/>
      <c r="Y103" s="136"/>
      <c r="Z103" s="136"/>
      <c r="AA103" s="136"/>
      <c r="AB103" s="136"/>
      <c r="AC103" s="136"/>
      <c r="AD103" s="136"/>
      <c r="AE103" s="136"/>
      <c r="AF103" s="136"/>
      <c r="AG103" s="137">
        <f>'SO 209.2 - Trávníky'!K34</f>
        <v>0</v>
      </c>
      <c r="AH103" s="135"/>
      <c r="AI103" s="135"/>
      <c r="AJ103" s="135"/>
      <c r="AK103" s="135"/>
      <c r="AL103" s="135"/>
      <c r="AM103" s="135"/>
      <c r="AN103" s="137">
        <f>SUM(AG103,AV103)</f>
        <v>0</v>
      </c>
      <c r="AO103" s="135"/>
      <c r="AP103" s="135"/>
      <c r="AQ103" s="138" t="s">
        <v>111</v>
      </c>
      <c r="AR103" s="71"/>
      <c r="AS103" s="139">
        <f>'SO 209.2 - Trávníky'!K32</f>
        <v>0</v>
      </c>
      <c r="AT103" s="140">
        <f>'SO 209.2 - Trávníky'!K33</f>
        <v>0</v>
      </c>
      <c r="AU103" s="140">
        <v>0</v>
      </c>
      <c r="AV103" s="140">
        <f>ROUND(SUM(AX103:AY103),2)</f>
        <v>0</v>
      </c>
      <c r="AW103" s="141">
        <f>'SO 209.2 - Trávníky'!T123</f>
        <v>0</v>
      </c>
      <c r="AX103" s="140">
        <f>'SO 209.2 - Trávníky'!K37</f>
        <v>0</v>
      </c>
      <c r="AY103" s="140">
        <f>'SO 209.2 - Trávníky'!K38</f>
        <v>0</v>
      </c>
      <c r="AZ103" s="140">
        <f>'SO 209.2 - Trávníky'!K39</f>
        <v>0</v>
      </c>
      <c r="BA103" s="140">
        <f>'SO 209.2 - Trávníky'!K40</f>
        <v>0</v>
      </c>
      <c r="BB103" s="140">
        <f>'SO 209.2 - Trávníky'!F37</f>
        <v>0</v>
      </c>
      <c r="BC103" s="140">
        <f>'SO 209.2 - Trávníky'!F38</f>
        <v>0</v>
      </c>
      <c r="BD103" s="140">
        <f>'SO 209.2 - Trávníky'!F39</f>
        <v>0</v>
      </c>
      <c r="BE103" s="140">
        <f>'SO 209.2 - Trávníky'!F40</f>
        <v>0</v>
      </c>
      <c r="BF103" s="142">
        <f>'SO 209.2 - Trávníky'!F41</f>
        <v>0</v>
      </c>
      <c r="BG103" s="4"/>
      <c r="BT103" s="143" t="s">
        <v>90</v>
      </c>
      <c r="BV103" s="143" t="s">
        <v>82</v>
      </c>
      <c r="BW103" s="143" t="s">
        <v>115</v>
      </c>
      <c r="BX103" s="143" t="s">
        <v>108</v>
      </c>
      <c r="CL103" s="143" t="s">
        <v>1</v>
      </c>
    </row>
    <row r="104" s="4" customFormat="1" ht="23.25" customHeight="1">
      <c r="A104" s="119" t="s">
        <v>84</v>
      </c>
      <c r="B104" s="69"/>
      <c r="C104" s="135"/>
      <c r="D104" s="135"/>
      <c r="E104" s="136" t="s">
        <v>116</v>
      </c>
      <c r="F104" s="136"/>
      <c r="G104" s="136"/>
      <c r="H104" s="136"/>
      <c r="I104" s="136"/>
      <c r="J104" s="135"/>
      <c r="K104" s="136" t="s">
        <v>117</v>
      </c>
      <c r="L104" s="136"/>
      <c r="M104" s="136"/>
      <c r="N104" s="136"/>
      <c r="O104" s="136"/>
      <c r="P104" s="136"/>
      <c r="Q104" s="136"/>
      <c r="R104" s="136"/>
      <c r="S104" s="136"/>
      <c r="T104" s="136"/>
      <c r="U104" s="136"/>
      <c r="V104" s="136"/>
      <c r="W104" s="136"/>
      <c r="X104" s="136"/>
      <c r="Y104" s="136"/>
      <c r="Z104" s="136"/>
      <c r="AA104" s="136"/>
      <c r="AB104" s="136"/>
      <c r="AC104" s="136"/>
      <c r="AD104" s="136"/>
      <c r="AE104" s="136"/>
      <c r="AF104" s="136"/>
      <c r="AG104" s="137">
        <f>'SO 209.3 - Trvalkové výsadby'!K34</f>
        <v>0</v>
      </c>
      <c r="AH104" s="135"/>
      <c r="AI104" s="135"/>
      <c r="AJ104" s="135"/>
      <c r="AK104" s="135"/>
      <c r="AL104" s="135"/>
      <c r="AM104" s="135"/>
      <c r="AN104" s="137">
        <f>SUM(AG104,AV104)</f>
        <v>0</v>
      </c>
      <c r="AO104" s="135"/>
      <c r="AP104" s="135"/>
      <c r="AQ104" s="138" t="s">
        <v>111</v>
      </c>
      <c r="AR104" s="71"/>
      <c r="AS104" s="144">
        <f>'SO 209.3 - Trvalkové výsadby'!K32</f>
        <v>0</v>
      </c>
      <c r="AT104" s="145">
        <f>'SO 209.3 - Trvalkové výsadby'!K33</f>
        <v>0</v>
      </c>
      <c r="AU104" s="145">
        <v>0</v>
      </c>
      <c r="AV104" s="145">
        <f>ROUND(SUM(AX104:AY104),2)</f>
        <v>0</v>
      </c>
      <c r="AW104" s="146">
        <f>'SO 209.3 - Trvalkové výsadby'!T123</f>
        <v>0</v>
      </c>
      <c r="AX104" s="145">
        <f>'SO 209.3 - Trvalkové výsadby'!K37</f>
        <v>0</v>
      </c>
      <c r="AY104" s="145">
        <f>'SO 209.3 - Trvalkové výsadby'!K38</f>
        <v>0</v>
      </c>
      <c r="AZ104" s="145">
        <f>'SO 209.3 - Trvalkové výsadby'!K39</f>
        <v>0</v>
      </c>
      <c r="BA104" s="145">
        <f>'SO 209.3 - Trvalkové výsadby'!K40</f>
        <v>0</v>
      </c>
      <c r="BB104" s="145">
        <f>'SO 209.3 - Trvalkové výsadby'!F37</f>
        <v>0</v>
      </c>
      <c r="BC104" s="145">
        <f>'SO 209.3 - Trvalkové výsadby'!F38</f>
        <v>0</v>
      </c>
      <c r="BD104" s="145">
        <f>'SO 209.3 - Trvalkové výsadby'!F39</f>
        <v>0</v>
      </c>
      <c r="BE104" s="145">
        <f>'SO 209.3 - Trvalkové výsadby'!F40</f>
        <v>0</v>
      </c>
      <c r="BF104" s="147">
        <f>'SO 209.3 - Trvalkové výsadby'!F41</f>
        <v>0</v>
      </c>
      <c r="BG104" s="4"/>
      <c r="BT104" s="143" t="s">
        <v>90</v>
      </c>
      <c r="BV104" s="143" t="s">
        <v>82</v>
      </c>
      <c r="BW104" s="143" t="s">
        <v>118</v>
      </c>
      <c r="BX104" s="143" t="s">
        <v>108</v>
      </c>
      <c r="CL104" s="143" t="s">
        <v>1</v>
      </c>
    </row>
    <row r="105" s="2" customFormat="1" ht="30" customHeight="1">
      <c r="A105" s="37"/>
      <c r="B105" s="38"/>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c r="AA105" s="39"/>
      <c r="AB105" s="39"/>
      <c r="AC105" s="39"/>
      <c r="AD105" s="39"/>
      <c r="AE105" s="39"/>
      <c r="AF105" s="39"/>
      <c r="AG105" s="39"/>
      <c r="AH105" s="39"/>
      <c r="AI105" s="39"/>
      <c r="AJ105" s="39"/>
      <c r="AK105" s="39"/>
      <c r="AL105" s="39"/>
      <c r="AM105" s="39"/>
      <c r="AN105" s="39"/>
      <c r="AO105" s="39"/>
      <c r="AP105" s="39"/>
      <c r="AQ105" s="39"/>
      <c r="AR105" s="43"/>
      <c r="AS105" s="37"/>
      <c r="AT105" s="37"/>
      <c r="AU105" s="37"/>
      <c r="AV105" s="37"/>
      <c r="AW105" s="37"/>
      <c r="AX105" s="37"/>
      <c r="AY105" s="37"/>
      <c r="AZ105" s="37"/>
      <c r="BA105" s="37"/>
      <c r="BB105" s="37"/>
      <c r="BC105" s="37"/>
      <c r="BD105" s="37"/>
      <c r="BE105" s="37"/>
      <c r="BF105" s="37"/>
      <c r="BG105" s="37"/>
    </row>
    <row r="106" s="2" customFormat="1" ht="6.96" customHeight="1">
      <c r="A106" s="37"/>
      <c r="B106" s="65"/>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43"/>
      <c r="AS106" s="37"/>
      <c r="AT106" s="37"/>
      <c r="AU106" s="37"/>
      <c r="AV106" s="37"/>
      <c r="AW106" s="37"/>
      <c r="AX106" s="37"/>
      <c r="AY106" s="37"/>
      <c r="AZ106" s="37"/>
      <c r="BA106" s="37"/>
      <c r="BB106" s="37"/>
      <c r="BC106" s="37"/>
      <c r="BD106" s="37"/>
      <c r="BE106" s="37"/>
      <c r="BF106" s="37"/>
      <c r="BG106" s="37"/>
    </row>
  </sheetData>
  <sheetProtection sheet="1" formatColumns="0" formatRows="0" objects="1" scenarios="1" spinCount="100000" saltValue="yRCnLetAHfqGFFGcQAZ/jCaIIYq6eflNO7OgNCKXfEIcveH//ObH2Mxl36KLaIxu/prT3fN9FV2gy9D8a/F3Fg==" hashValue="N+lbS9wi1j83K3K5a4tgFJQhDSofoQQ353YnPkpaWtkGnHk/ChTMxJ3rAY1/tw5yh0XTviUYI3D4noKGKGzJ9w==" algorithmName="SHA-512" password="CC35"/>
  <mergeCells count="78">
    <mergeCell ref="C92:G92"/>
    <mergeCell ref="D97:H97"/>
    <mergeCell ref="D95:H95"/>
    <mergeCell ref="D98:H98"/>
    <mergeCell ref="D101:H101"/>
    <mergeCell ref="D100:H100"/>
    <mergeCell ref="D99:H99"/>
    <mergeCell ref="D96:H96"/>
    <mergeCell ref="E104:I104"/>
    <mergeCell ref="E102:I102"/>
    <mergeCell ref="E103:I103"/>
    <mergeCell ref="I92:AF92"/>
    <mergeCell ref="J99:AF99"/>
    <mergeCell ref="J100:AF100"/>
    <mergeCell ref="J101:AF101"/>
    <mergeCell ref="J97:AF97"/>
    <mergeCell ref="J96:AF96"/>
    <mergeCell ref="J98:AF98"/>
    <mergeCell ref="J95:AF95"/>
    <mergeCell ref="K103:AF103"/>
    <mergeCell ref="K102:AF102"/>
    <mergeCell ref="K104:AF104"/>
    <mergeCell ref="L85:AO85"/>
    <mergeCell ref="AG94:AM94"/>
    <mergeCell ref="BG5:BG34"/>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W31:AE31"/>
    <mergeCell ref="AK31:AO31"/>
    <mergeCell ref="AK32:AO32"/>
    <mergeCell ref="L32:P32"/>
    <mergeCell ref="W32:AE32"/>
    <mergeCell ref="AK33:AO33"/>
    <mergeCell ref="L33:P33"/>
    <mergeCell ref="W33:AE33"/>
    <mergeCell ref="AK35:AO35"/>
    <mergeCell ref="X35:AB35"/>
    <mergeCell ref="AR2:BG2"/>
    <mergeCell ref="AG104:AM104"/>
    <mergeCell ref="AG103:AM103"/>
    <mergeCell ref="AG102:AM102"/>
    <mergeCell ref="AG101:AM101"/>
    <mergeCell ref="AG100:AM100"/>
    <mergeCell ref="AG92:AM92"/>
    <mergeCell ref="AG99:AM99"/>
    <mergeCell ref="AG96:AM96"/>
    <mergeCell ref="AG98:AM98"/>
    <mergeCell ref="AG97:AM97"/>
    <mergeCell ref="AG95:AM95"/>
    <mergeCell ref="AM87:AN87"/>
    <mergeCell ref="AM90:AP90"/>
    <mergeCell ref="AM89:AP89"/>
    <mergeCell ref="AN97:AP97"/>
    <mergeCell ref="AN104:AP104"/>
    <mergeCell ref="AN103:AP103"/>
    <mergeCell ref="AN95:AP95"/>
    <mergeCell ref="AN98:AP98"/>
    <mergeCell ref="AN102:AP102"/>
    <mergeCell ref="AN101:AP101"/>
    <mergeCell ref="AN96:AP96"/>
    <mergeCell ref="AN100:AP100"/>
    <mergeCell ref="AN99:AP99"/>
    <mergeCell ref="AN92:AP92"/>
    <mergeCell ref="AS89:AT91"/>
    <mergeCell ref="AN94:AP94"/>
  </mergeCells>
  <hyperlinks>
    <hyperlink ref="A95" location="'SO 101.B - Příprava stave...'!C2" display="/"/>
    <hyperlink ref="A96" location="'SO 201.b - Vrchní část st...'!C2" display="/"/>
    <hyperlink ref="A97" location="'SO 201.d. - Elektroinstalace'!C2" display="/"/>
    <hyperlink ref="A98" location="'SO 205 - Chodníky, zpevně...'!C2" display="/"/>
    <hyperlink ref="A99" location="'SO 206 - Pergola'!C2" display="/"/>
    <hyperlink ref="A100" location="'SO 207 - Jezírko'!C2" display="/"/>
    <hyperlink ref="A102" location="'SO 209.1 - Květnatá louka'!C2" display="/"/>
    <hyperlink ref="A103" location="'SO 209.2 - Trávníky'!C2" display="/"/>
    <hyperlink ref="A104" location="'SO 209.3 - Trvalkové výsadby'!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10.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15.5" style="1" customWidth="1"/>
    <col min="13" max="13" width="9.332031" style="1" customWidth="1"/>
    <col min="14" max="14" width="10.83203" style="1" hidden="1" customWidth="1"/>
    <col min="15" max="15" width="9.332031" style="1" hidden="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4.16016" style="1" hidden="1" customWidth="1"/>
    <col min="22" max="22" width="14.16016" style="1" hidden="1" customWidth="1"/>
    <col min="23" max="23" width="14.16016" style="1" hidden="1" customWidth="1"/>
    <col min="24" max="24" width="14.16016" style="1" hidden="1" customWidth="1"/>
    <col min="25" max="25" width="12.33203" style="1" hidden="1" customWidth="1"/>
    <col min="26" max="26" width="16.33203" style="1" customWidth="1"/>
    <col min="27" max="27" width="12.33203" style="1" customWidth="1"/>
    <col min="28" max="28" width="15"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M2" s="1"/>
      <c r="N2" s="1"/>
      <c r="O2" s="1"/>
      <c r="P2" s="1"/>
      <c r="Q2" s="1"/>
      <c r="R2" s="1"/>
      <c r="S2" s="1"/>
      <c r="T2" s="1"/>
      <c r="U2" s="1"/>
      <c r="V2" s="1"/>
      <c r="W2" s="1"/>
      <c r="X2" s="1"/>
      <c r="Y2" s="1"/>
      <c r="Z2" s="1"/>
      <c r="AT2" s="16" t="s">
        <v>118</v>
      </c>
    </row>
    <row r="3" s="1" customFormat="1" ht="6.96" customHeight="1">
      <c r="B3" s="148"/>
      <c r="C3" s="149"/>
      <c r="D3" s="149"/>
      <c r="E3" s="149"/>
      <c r="F3" s="149"/>
      <c r="G3" s="149"/>
      <c r="H3" s="149"/>
      <c r="I3" s="149"/>
      <c r="J3" s="149"/>
      <c r="K3" s="149"/>
      <c r="L3" s="149"/>
      <c r="M3" s="19"/>
      <c r="AT3" s="16" t="s">
        <v>90</v>
      </c>
    </row>
    <row r="4" s="1" customFormat="1" ht="24.96" customHeight="1">
      <c r="B4" s="19"/>
      <c r="D4" s="150" t="s">
        <v>119</v>
      </c>
      <c r="M4" s="19"/>
      <c r="N4" s="151" t="s">
        <v>11</v>
      </c>
      <c r="AT4" s="16" t="s">
        <v>4</v>
      </c>
    </row>
    <row r="5" s="1" customFormat="1" ht="6.96" customHeight="1">
      <c r="B5" s="19"/>
      <c r="M5" s="19"/>
    </row>
    <row r="6" s="1" customFormat="1" ht="12" customHeight="1">
      <c r="B6" s="19"/>
      <c r="D6" s="152" t="s">
        <v>17</v>
      </c>
      <c r="M6" s="19"/>
    </row>
    <row r="7" s="1" customFormat="1" ht="16.5" customHeight="1">
      <c r="B7" s="19"/>
      <c r="E7" s="153" t="str">
        <f>'Rekapitulace stavby'!K6</f>
        <v>29-22 - Domov ´PRAMEN´ - úprava zahrady - II.etapa</v>
      </c>
      <c r="F7" s="152"/>
      <c r="G7" s="152"/>
      <c r="H7" s="152"/>
      <c r="M7" s="19"/>
    </row>
    <row r="8" s="1" customFormat="1" ht="12" customHeight="1">
      <c r="B8" s="19"/>
      <c r="D8" s="152" t="s">
        <v>120</v>
      </c>
      <c r="M8" s="19"/>
    </row>
    <row r="9" s="2" customFormat="1" ht="16.5" customHeight="1">
      <c r="A9" s="37"/>
      <c r="B9" s="43"/>
      <c r="C9" s="37"/>
      <c r="D9" s="37"/>
      <c r="E9" s="153" t="s">
        <v>735</v>
      </c>
      <c r="F9" s="37"/>
      <c r="G9" s="37"/>
      <c r="H9" s="37"/>
      <c r="I9" s="37"/>
      <c r="J9" s="37"/>
      <c r="K9" s="37"/>
      <c r="L9" s="37"/>
      <c r="M9" s="62"/>
      <c r="S9" s="37"/>
      <c r="T9" s="37"/>
      <c r="U9" s="37"/>
      <c r="V9" s="37"/>
      <c r="W9" s="37"/>
      <c r="X9" s="37"/>
      <c r="Y9" s="37"/>
      <c r="Z9" s="37"/>
      <c r="AA9" s="37"/>
      <c r="AB9" s="37"/>
      <c r="AC9" s="37"/>
      <c r="AD9" s="37"/>
      <c r="AE9" s="37"/>
    </row>
    <row r="10" s="2" customFormat="1" ht="12" customHeight="1">
      <c r="A10" s="37"/>
      <c r="B10" s="43"/>
      <c r="C10" s="37"/>
      <c r="D10" s="152" t="s">
        <v>736</v>
      </c>
      <c r="E10" s="37"/>
      <c r="F10" s="37"/>
      <c r="G10" s="37"/>
      <c r="H10" s="37"/>
      <c r="I10" s="37"/>
      <c r="J10" s="37"/>
      <c r="K10" s="37"/>
      <c r="L10" s="37"/>
      <c r="M10" s="62"/>
      <c r="S10" s="37"/>
      <c r="T10" s="37"/>
      <c r="U10" s="37"/>
      <c r="V10" s="37"/>
      <c r="W10" s="37"/>
      <c r="X10" s="37"/>
      <c r="Y10" s="37"/>
      <c r="Z10" s="37"/>
      <c r="AA10" s="37"/>
      <c r="AB10" s="37"/>
      <c r="AC10" s="37"/>
      <c r="AD10" s="37"/>
      <c r="AE10" s="37"/>
    </row>
    <row r="11" s="2" customFormat="1" ht="16.5" customHeight="1">
      <c r="A11" s="37"/>
      <c r="B11" s="43"/>
      <c r="C11" s="37"/>
      <c r="D11" s="37"/>
      <c r="E11" s="154" t="s">
        <v>808</v>
      </c>
      <c r="F11" s="37"/>
      <c r="G11" s="37"/>
      <c r="H11" s="37"/>
      <c r="I11" s="37"/>
      <c r="J11" s="37"/>
      <c r="K11" s="37"/>
      <c r="L11" s="37"/>
      <c r="M11" s="62"/>
      <c r="S11" s="37"/>
      <c r="T11" s="37"/>
      <c r="U11" s="37"/>
      <c r="V11" s="37"/>
      <c r="W11" s="37"/>
      <c r="X11" s="37"/>
      <c r="Y11" s="37"/>
      <c r="Z11" s="37"/>
      <c r="AA11" s="37"/>
      <c r="AB11" s="37"/>
      <c r="AC11" s="37"/>
      <c r="AD11" s="37"/>
      <c r="AE11" s="37"/>
    </row>
    <row r="12" s="2" customFormat="1">
      <c r="A12" s="37"/>
      <c r="B12" s="43"/>
      <c r="C12" s="37"/>
      <c r="D12" s="37"/>
      <c r="E12" s="37"/>
      <c r="F12" s="37"/>
      <c r="G12" s="37"/>
      <c r="H12" s="37"/>
      <c r="I12" s="37"/>
      <c r="J12" s="37"/>
      <c r="K12" s="37"/>
      <c r="L12" s="37"/>
      <c r="M12" s="62"/>
      <c r="S12" s="37"/>
      <c r="T12" s="37"/>
      <c r="U12" s="37"/>
      <c r="V12" s="37"/>
      <c r="W12" s="37"/>
      <c r="X12" s="37"/>
      <c r="Y12" s="37"/>
      <c r="Z12" s="37"/>
      <c r="AA12" s="37"/>
      <c r="AB12" s="37"/>
      <c r="AC12" s="37"/>
      <c r="AD12" s="37"/>
      <c r="AE12" s="37"/>
    </row>
    <row r="13" s="2" customFormat="1" ht="12" customHeight="1">
      <c r="A13" s="37"/>
      <c r="B13" s="43"/>
      <c r="C13" s="37"/>
      <c r="D13" s="152" t="s">
        <v>19</v>
      </c>
      <c r="E13" s="37"/>
      <c r="F13" s="143" t="s">
        <v>1</v>
      </c>
      <c r="G13" s="37"/>
      <c r="H13" s="37"/>
      <c r="I13" s="152" t="s">
        <v>20</v>
      </c>
      <c r="J13" s="143" t="s">
        <v>1</v>
      </c>
      <c r="K13" s="37"/>
      <c r="L13" s="37"/>
      <c r="M13" s="62"/>
      <c r="S13" s="37"/>
      <c r="T13" s="37"/>
      <c r="U13" s="37"/>
      <c r="V13" s="37"/>
      <c r="W13" s="37"/>
      <c r="X13" s="37"/>
      <c r="Y13" s="37"/>
      <c r="Z13" s="37"/>
      <c r="AA13" s="37"/>
      <c r="AB13" s="37"/>
      <c r="AC13" s="37"/>
      <c r="AD13" s="37"/>
      <c r="AE13" s="37"/>
    </row>
    <row r="14" s="2" customFormat="1" ht="12" customHeight="1">
      <c r="A14" s="37"/>
      <c r="B14" s="43"/>
      <c r="C14" s="37"/>
      <c r="D14" s="152" t="s">
        <v>21</v>
      </c>
      <c r="E14" s="37"/>
      <c r="F14" s="143" t="s">
        <v>22</v>
      </c>
      <c r="G14" s="37"/>
      <c r="H14" s="37"/>
      <c r="I14" s="152" t="s">
        <v>23</v>
      </c>
      <c r="J14" s="155" t="str">
        <f>'Rekapitulace stavby'!AN8</f>
        <v>6. 2. 2025</v>
      </c>
      <c r="K14" s="37"/>
      <c r="L14" s="37"/>
      <c r="M14" s="62"/>
      <c r="S14" s="37"/>
      <c r="T14" s="37"/>
      <c r="U14" s="37"/>
      <c r="V14" s="37"/>
      <c r="W14" s="37"/>
      <c r="X14" s="37"/>
      <c r="Y14" s="37"/>
      <c r="Z14" s="37"/>
      <c r="AA14" s="37"/>
      <c r="AB14" s="37"/>
      <c r="AC14" s="37"/>
      <c r="AD14" s="37"/>
      <c r="AE14" s="37"/>
    </row>
    <row r="15" s="2" customFormat="1" ht="10.8" customHeight="1">
      <c r="A15" s="37"/>
      <c r="B15" s="43"/>
      <c r="C15" s="37"/>
      <c r="D15" s="37"/>
      <c r="E15" s="37"/>
      <c r="F15" s="37"/>
      <c r="G15" s="37"/>
      <c r="H15" s="37"/>
      <c r="I15" s="37"/>
      <c r="J15" s="37"/>
      <c r="K15" s="37"/>
      <c r="L15" s="37"/>
      <c r="M15" s="62"/>
      <c r="S15" s="37"/>
      <c r="T15" s="37"/>
      <c r="U15" s="37"/>
      <c r="V15" s="37"/>
      <c r="W15" s="37"/>
      <c r="X15" s="37"/>
      <c r="Y15" s="37"/>
      <c r="Z15" s="37"/>
      <c r="AA15" s="37"/>
      <c r="AB15" s="37"/>
      <c r="AC15" s="37"/>
      <c r="AD15" s="37"/>
      <c r="AE15" s="37"/>
    </row>
    <row r="16" s="2" customFormat="1" ht="12" customHeight="1">
      <c r="A16" s="37"/>
      <c r="B16" s="43"/>
      <c r="C16" s="37"/>
      <c r="D16" s="152" t="s">
        <v>25</v>
      </c>
      <c r="E16" s="37"/>
      <c r="F16" s="37"/>
      <c r="G16" s="37"/>
      <c r="H16" s="37"/>
      <c r="I16" s="152" t="s">
        <v>26</v>
      </c>
      <c r="J16" s="143" t="s">
        <v>27</v>
      </c>
      <c r="K16" s="37"/>
      <c r="L16" s="37"/>
      <c r="M16" s="62"/>
      <c r="S16" s="37"/>
      <c r="T16" s="37"/>
      <c r="U16" s="37"/>
      <c r="V16" s="37"/>
      <c r="W16" s="37"/>
      <c r="X16" s="37"/>
      <c r="Y16" s="37"/>
      <c r="Z16" s="37"/>
      <c r="AA16" s="37"/>
      <c r="AB16" s="37"/>
      <c r="AC16" s="37"/>
      <c r="AD16" s="37"/>
      <c r="AE16" s="37"/>
    </row>
    <row r="17" s="2" customFormat="1" ht="18" customHeight="1">
      <c r="A17" s="37"/>
      <c r="B17" s="43"/>
      <c r="C17" s="37"/>
      <c r="D17" s="37"/>
      <c r="E17" s="143" t="s">
        <v>28</v>
      </c>
      <c r="F17" s="37"/>
      <c r="G17" s="37"/>
      <c r="H17" s="37"/>
      <c r="I17" s="152" t="s">
        <v>29</v>
      </c>
      <c r="J17" s="143" t="s">
        <v>1</v>
      </c>
      <c r="K17" s="37"/>
      <c r="L17" s="37"/>
      <c r="M17" s="62"/>
      <c r="S17" s="37"/>
      <c r="T17" s="37"/>
      <c r="U17" s="37"/>
      <c r="V17" s="37"/>
      <c r="W17" s="37"/>
      <c r="X17" s="37"/>
      <c r="Y17" s="37"/>
      <c r="Z17" s="37"/>
      <c r="AA17" s="37"/>
      <c r="AB17" s="37"/>
      <c r="AC17" s="37"/>
      <c r="AD17" s="37"/>
      <c r="AE17" s="37"/>
    </row>
    <row r="18" s="2" customFormat="1" ht="6.96" customHeight="1">
      <c r="A18" s="37"/>
      <c r="B18" s="43"/>
      <c r="C18" s="37"/>
      <c r="D18" s="37"/>
      <c r="E18" s="37"/>
      <c r="F18" s="37"/>
      <c r="G18" s="37"/>
      <c r="H18" s="37"/>
      <c r="I18" s="37"/>
      <c r="J18" s="37"/>
      <c r="K18" s="37"/>
      <c r="L18" s="37"/>
      <c r="M18" s="62"/>
      <c r="S18" s="37"/>
      <c r="T18" s="37"/>
      <c r="U18" s="37"/>
      <c r="V18" s="37"/>
      <c r="W18" s="37"/>
      <c r="X18" s="37"/>
      <c r="Y18" s="37"/>
      <c r="Z18" s="37"/>
      <c r="AA18" s="37"/>
      <c r="AB18" s="37"/>
      <c r="AC18" s="37"/>
      <c r="AD18" s="37"/>
      <c r="AE18" s="37"/>
    </row>
    <row r="19" s="2" customFormat="1" ht="12" customHeight="1">
      <c r="A19" s="37"/>
      <c r="B19" s="43"/>
      <c r="C19" s="37"/>
      <c r="D19" s="152" t="s">
        <v>30</v>
      </c>
      <c r="E19" s="37"/>
      <c r="F19" s="37"/>
      <c r="G19" s="37"/>
      <c r="H19" s="37"/>
      <c r="I19" s="152" t="s">
        <v>26</v>
      </c>
      <c r="J19" s="32" t="str">
        <f>'Rekapitulace stavby'!AN13</f>
        <v>Vyplň údaj</v>
      </c>
      <c r="K19" s="37"/>
      <c r="L19" s="37"/>
      <c r="M19" s="62"/>
      <c r="S19" s="37"/>
      <c r="T19" s="37"/>
      <c r="U19" s="37"/>
      <c r="V19" s="37"/>
      <c r="W19" s="37"/>
      <c r="X19" s="37"/>
      <c r="Y19" s="37"/>
      <c r="Z19" s="37"/>
      <c r="AA19" s="37"/>
      <c r="AB19" s="37"/>
      <c r="AC19" s="37"/>
      <c r="AD19" s="37"/>
      <c r="AE19" s="37"/>
    </row>
    <row r="20" s="2" customFormat="1" ht="18" customHeight="1">
      <c r="A20" s="37"/>
      <c r="B20" s="43"/>
      <c r="C20" s="37"/>
      <c r="D20" s="37"/>
      <c r="E20" s="32" t="str">
        <f>'Rekapitulace stavby'!E14</f>
        <v>Vyplň údaj</v>
      </c>
      <c r="F20" s="143"/>
      <c r="G20" s="143"/>
      <c r="H20" s="143"/>
      <c r="I20" s="152" t="s">
        <v>29</v>
      </c>
      <c r="J20" s="32" t="str">
        <f>'Rekapitulace stavby'!AN14</f>
        <v>Vyplň údaj</v>
      </c>
      <c r="K20" s="37"/>
      <c r="L20" s="37"/>
      <c r="M20" s="62"/>
      <c r="S20" s="37"/>
      <c r="T20" s="37"/>
      <c r="U20" s="37"/>
      <c r="V20" s="37"/>
      <c r="W20" s="37"/>
      <c r="X20" s="37"/>
      <c r="Y20" s="37"/>
      <c r="Z20" s="37"/>
      <c r="AA20" s="37"/>
      <c r="AB20" s="37"/>
      <c r="AC20" s="37"/>
      <c r="AD20" s="37"/>
      <c r="AE20" s="37"/>
    </row>
    <row r="21" s="2" customFormat="1" ht="6.96" customHeight="1">
      <c r="A21" s="37"/>
      <c r="B21" s="43"/>
      <c r="C21" s="37"/>
      <c r="D21" s="37"/>
      <c r="E21" s="37"/>
      <c r="F21" s="37"/>
      <c r="G21" s="37"/>
      <c r="H21" s="37"/>
      <c r="I21" s="37"/>
      <c r="J21" s="37"/>
      <c r="K21" s="37"/>
      <c r="L21" s="37"/>
      <c r="M21" s="62"/>
      <c r="S21" s="37"/>
      <c r="T21" s="37"/>
      <c r="U21" s="37"/>
      <c r="V21" s="37"/>
      <c r="W21" s="37"/>
      <c r="X21" s="37"/>
      <c r="Y21" s="37"/>
      <c r="Z21" s="37"/>
      <c r="AA21" s="37"/>
      <c r="AB21" s="37"/>
      <c r="AC21" s="37"/>
      <c r="AD21" s="37"/>
      <c r="AE21" s="37"/>
    </row>
    <row r="22" s="2" customFormat="1" ht="12" customHeight="1">
      <c r="A22" s="37"/>
      <c r="B22" s="43"/>
      <c r="C22" s="37"/>
      <c r="D22" s="152" t="s">
        <v>32</v>
      </c>
      <c r="E22" s="37"/>
      <c r="F22" s="37"/>
      <c r="G22" s="37"/>
      <c r="H22" s="37"/>
      <c r="I22" s="152" t="s">
        <v>26</v>
      </c>
      <c r="J22" s="143" t="s">
        <v>33</v>
      </c>
      <c r="K22" s="37"/>
      <c r="L22" s="37"/>
      <c r="M22" s="62"/>
      <c r="S22" s="37"/>
      <c r="T22" s="37"/>
      <c r="U22" s="37"/>
      <c r="V22" s="37"/>
      <c r="W22" s="37"/>
      <c r="X22" s="37"/>
      <c r="Y22" s="37"/>
      <c r="Z22" s="37"/>
      <c r="AA22" s="37"/>
      <c r="AB22" s="37"/>
      <c r="AC22" s="37"/>
      <c r="AD22" s="37"/>
      <c r="AE22" s="37"/>
    </row>
    <row r="23" s="2" customFormat="1" ht="18" customHeight="1">
      <c r="A23" s="37"/>
      <c r="B23" s="43"/>
      <c r="C23" s="37"/>
      <c r="D23" s="37"/>
      <c r="E23" s="143" t="s">
        <v>34</v>
      </c>
      <c r="F23" s="37"/>
      <c r="G23" s="37"/>
      <c r="H23" s="37"/>
      <c r="I23" s="152" t="s">
        <v>29</v>
      </c>
      <c r="J23" s="143" t="s">
        <v>1</v>
      </c>
      <c r="K23" s="37"/>
      <c r="L23" s="37"/>
      <c r="M23" s="62"/>
      <c r="S23" s="37"/>
      <c r="T23" s="37"/>
      <c r="U23" s="37"/>
      <c r="V23" s="37"/>
      <c r="W23" s="37"/>
      <c r="X23" s="37"/>
      <c r="Y23" s="37"/>
      <c r="Z23" s="37"/>
      <c r="AA23" s="37"/>
      <c r="AB23" s="37"/>
      <c r="AC23" s="37"/>
      <c r="AD23" s="37"/>
      <c r="AE23" s="37"/>
    </row>
    <row r="24" s="2" customFormat="1" ht="6.96" customHeight="1">
      <c r="A24" s="37"/>
      <c r="B24" s="43"/>
      <c r="C24" s="37"/>
      <c r="D24" s="37"/>
      <c r="E24" s="37"/>
      <c r="F24" s="37"/>
      <c r="G24" s="37"/>
      <c r="H24" s="37"/>
      <c r="I24" s="37"/>
      <c r="J24" s="37"/>
      <c r="K24" s="37"/>
      <c r="L24" s="37"/>
      <c r="M24" s="62"/>
      <c r="S24" s="37"/>
      <c r="T24" s="37"/>
      <c r="U24" s="37"/>
      <c r="V24" s="37"/>
      <c r="W24" s="37"/>
      <c r="X24" s="37"/>
      <c r="Y24" s="37"/>
      <c r="Z24" s="37"/>
      <c r="AA24" s="37"/>
      <c r="AB24" s="37"/>
      <c r="AC24" s="37"/>
      <c r="AD24" s="37"/>
      <c r="AE24" s="37"/>
    </row>
    <row r="25" s="2" customFormat="1" ht="12" customHeight="1">
      <c r="A25" s="37"/>
      <c r="B25" s="43"/>
      <c r="C25" s="37"/>
      <c r="D25" s="152" t="s">
        <v>35</v>
      </c>
      <c r="E25" s="37"/>
      <c r="F25" s="37"/>
      <c r="G25" s="37"/>
      <c r="H25" s="37"/>
      <c r="I25" s="152" t="s">
        <v>26</v>
      </c>
      <c r="J25" s="143" t="str">
        <f>IF('Rekapitulace stavby'!AN19="","",'Rekapitulace stavby'!AN19)</f>
        <v/>
      </c>
      <c r="K25" s="37"/>
      <c r="L25" s="37"/>
      <c r="M25" s="62"/>
      <c r="S25" s="37"/>
      <c r="T25" s="37"/>
      <c r="U25" s="37"/>
      <c r="V25" s="37"/>
      <c r="W25" s="37"/>
      <c r="X25" s="37"/>
      <c r="Y25" s="37"/>
      <c r="Z25" s="37"/>
      <c r="AA25" s="37"/>
      <c r="AB25" s="37"/>
      <c r="AC25" s="37"/>
      <c r="AD25" s="37"/>
      <c r="AE25" s="37"/>
    </row>
    <row r="26" s="2" customFormat="1" ht="18" customHeight="1">
      <c r="A26" s="37"/>
      <c r="B26" s="43"/>
      <c r="C26" s="37"/>
      <c r="D26" s="37"/>
      <c r="E26" s="143" t="str">
        <f>IF('Rekapitulace stavby'!E20="","",'Rekapitulace stavby'!E20)</f>
        <v xml:space="preserve"> </v>
      </c>
      <c r="F26" s="37"/>
      <c r="G26" s="37"/>
      <c r="H26" s="37"/>
      <c r="I26" s="152" t="s">
        <v>29</v>
      </c>
      <c r="J26" s="143" t="str">
        <f>IF('Rekapitulace stavby'!AN20="","",'Rekapitulace stavby'!AN20)</f>
        <v/>
      </c>
      <c r="K26" s="37"/>
      <c r="L26" s="37"/>
      <c r="M26" s="62"/>
      <c r="S26" s="37"/>
      <c r="T26" s="37"/>
      <c r="U26" s="37"/>
      <c r="V26" s="37"/>
      <c r="W26" s="37"/>
      <c r="X26" s="37"/>
      <c r="Y26" s="37"/>
      <c r="Z26" s="37"/>
      <c r="AA26" s="37"/>
      <c r="AB26" s="37"/>
      <c r="AC26" s="37"/>
      <c r="AD26" s="37"/>
      <c r="AE26" s="37"/>
    </row>
    <row r="27" s="2" customFormat="1" ht="6.96" customHeight="1">
      <c r="A27" s="37"/>
      <c r="B27" s="43"/>
      <c r="C27" s="37"/>
      <c r="D27" s="37"/>
      <c r="E27" s="37"/>
      <c r="F27" s="37"/>
      <c r="G27" s="37"/>
      <c r="H27" s="37"/>
      <c r="I27" s="37"/>
      <c r="J27" s="37"/>
      <c r="K27" s="37"/>
      <c r="L27" s="37"/>
      <c r="M27" s="62"/>
      <c r="S27" s="37"/>
      <c r="T27" s="37"/>
      <c r="U27" s="37"/>
      <c r="V27" s="37"/>
      <c r="W27" s="37"/>
      <c r="X27" s="37"/>
      <c r="Y27" s="37"/>
      <c r="Z27" s="37"/>
      <c r="AA27" s="37"/>
      <c r="AB27" s="37"/>
      <c r="AC27" s="37"/>
      <c r="AD27" s="37"/>
      <c r="AE27" s="37"/>
    </row>
    <row r="28" s="2" customFormat="1" ht="12" customHeight="1">
      <c r="A28" s="37"/>
      <c r="B28" s="43"/>
      <c r="C28" s="37"/>
      <c r="D28" s="152" t="s">
        <v>37</v>
      </c>
      <c r="E28" s="37"/>
      <c r="F28" s="37"/>
      <c r="G28" s="37"/>
      <c r="H28" s="37"/>
      <c r="I28" s="37"/>
      <c r="J28" s="37"/>
      <c r="K28" s="37"/>
      <c r="L28" s="37"/>
      <c r="M28" s="62"/>
      <c r="S28" s="37"/>
      <c r="T28" s="37"/>
      <c r="U28" s="37"/>
      <c r="V28" s="37"/>
      <c r="W28" s="37"/>
      <c r="X28" s="37"/>
      <c r="Y28" s="37"/>
      <c r="Z28" s="37"/>
      <c r="AA28" s="37"/>
      <c r="AB28" s="37"/>
      <c r="AC28" s="37"/>
      <c r="AD28" s="37"/>
      <c r="AE28" s="37"/>
    </row>
    <row r="29" s="8" customFormat="1" ht="16.5" customHeight="1">
      <c r="A29" s="156"/>
      <c r="B29" s="157"/>
      <c r="C29" s="156"/>
      <c r="D29" s="156"/>
      <c r="E29" s="158" t="s">
        <v>1</v>
      </c>
      <c r="F29" s="158"/>
      <c r="G29" s="158"/>
      <c r="H29" s="158"/>
      <c r="I29" s="156"/>
      <c r="J29" s="156"/>
      <c r="K29" s="156"/>
      <c r="L29" s="156"/>
      <c r="M29" s="159"/>
      <c r="S29" s="156"/>
      <c r="T29" s="156"/>
      <c r="U29" s="156"/>
      <c r="V29" s="156"/>
      <c r="W29" s="156"/>
      <c r="X29" s="156"/>
      <c r="Y29" s="156"/>
      <c r="Z29" s="156"/>
      <c r="AA29" s="156"/>
      <c r="AB29" s="156"/>
      <c r="AC29" s="156"/>
      <c r="AD29" s="156"/>
      <c r="AE29" s="156"/>
    </row>
    <row r="30" s="2" customFormat="1" ht="6.96" customHeight="1">
      <c r="A30" s="37"/>
      <c r="B30" s="43"/>
      <c r="C30" s="37"/>
      <c r="D30" s="37"/>
      <c r="E30" s="37"/>
      <c r="F30" s="37"/>
      <c r="G30" s="37"/>
      <c r="H30" s="37"/>
      <c r="I30" s="37"/>
      <c r="J30" s="37"/>
      <c r="K30" s="37"/>
      <c r="L30" s="37"/>
      <c r="M30" s="62"/>
      <c r="S30" s="37"/>
      <c r="T30" s="37"/>
      <c r="U30" s="37"/>
      <c r="V30" s="37"/>
      <c r="W30" s="37"/>
      <c r="X30" s="37"/>
      <c r="Y30" s="37"/>
      <c r="Z30" s="37"/>
      <c r="AA30" s="37"/>
      <c r="AB30" s="37"/>
      <c r="AC30" s="37"/>
      <c r="AD30" s="37"/>
      <c r="AE30" s="37"/>
    </row>
    <row r="31" s="2" customFormat="1" ht="6.96" customHeight="1">
      <c r="A31" s="37"/>
      <c r="B31" s="43"/>
      <c r="C31" s="37"/>
      <c r="D31" s="160"/>
      <c r="E31" s="160"/>
      <c r="F31" s="160"/>
      <c r="G31" s="160"/>
      <c r="H31" s="160"/>
      <c r="I31" s="160"/>
      <c r="J31" s="160"/>
      <c r="K31" s="160"/>
      <c r="L31" s="160"/>
      <c r="M31" s="62"/>
      <c r="S31" s="37"/>
      <c r="T31" s="37"/>
      <c r="U31" s="37"/>
      <c r="V31" s="37"/>
      <c r="W31" s="37"/>
      <c r="X31" s="37"/>
      <c r="Y31" s="37"/>
      <c r="Z31" s="37"/>
      <c r="AA31" s="37"/>
      <c r="AB31" s="37"/>
      <c r="AC31" s="37"/>
      <c r="AD31" s="37"/>
      <c r="AE31" s="37"/>
    </row>
    <row r="32" s="2" customFormat="1">
      <c r="A32" s="37"/>
      <c r="B32" s="43"/>
      <c r="C32" s="37"/>
      <c r="D32" s="37"/>
      <c r="E32" s="152" t="s">
        <v>124</v>
      </c>
      <c r="F32" s="37"/>
      <c r="G32" s="37"/>
      <c r="H32" s="37"/>
      <c r="I32" s="37"/>
      <c r="J32" s="37"/>
      <c r="K32" s="161">
        <f>I98</f>
        <v>0</v>
      </c>
      <c r="L32" s="37"/>
      <c r="M32" s="62"/>
      <c r="S32" s="37"/>
      <c r="T32" s="37"/>
      <c r="U32" s="37"/>
      <c r="V32" s="37"/>
      <c r="W32" s="37"/>
      <c r="X32" s="37"/>
      <c r="Y32" s="37"/>
      <c r="Z32" s="37"/>
      <c r="AA32" s="37"/>
      <c r="AB32" s="37"/>
      <c r="AC32" s="37"/>
      <c r="AD32" s="37"/>
      <c r="AE32" s="37"/>
    </row>
    <row r="33" s="2" customFormat="1">
      <c r="A33" s="37"/>
      <c r="B33" s="43"/>
      <c r="C33" s="37"/>
      <c r="D33" s="37"/>
      <c r="E33" s="152" t="s">
        <v>125</v>
      </c>
      <c r="F33" s="37"/>
      <c r="G33" s="37"/>
      <c r="H33" s="37"/>
      <c r="I33" s="37"/>
      <c r="J33" s="37"/>
      <c r="K33" s="161">
        <f>J98</f>
        <v>0</v>
      </c>
      <c r="L33" s="37"/>
      <c r="M33" s="62"/>
      <c r="S33" s="37"/>
      <c r="T33" s="37"/>
      <c r="U33" s="37"/>
      <c r="V33" s="37"/>
      <c r="W33" s="37"/>
      <c r="X33" s="37"/>
      <c r="Y33" s="37"/>
      <c r="Z33" s="37"/>
      <c r="AA33" s="37"/>
      <c r="AB33" s="37"/>
      <c r="AC33" s="37"/>
      <c r="AD33" s="37"/>
      <c r="AE33" s="37"/>
    </row>
    <row r="34" s="2" customFormat="1" ht="25.44" customHeight="1">
      <c r="A34" s="37"/>
      <c r="B34" s="43"/>
      <c r="C34" s="37"/>
      <c r="D34" s="162" t="s">
        <v>38</v>
      </c>
      <c r="E34" s="37"/>
      <c r="F34" s="37"/>
      <c r="G34" s="37"/>
      <c r="H34" s="37"/>
      <c r="I34" s="37"/>
      <c r="J34" s="37"/>
      <c r="K34" s="163">
        <f>ROUND(K123, 2)</f>
        <v>0</v>
      </c>
      <c r="L34" s="37"/>
      <c r="M34" s="62"/>
      <c r="S34" s="37"/>
      <c r="T34" s="37"/>
      <c r="U34" s="37"/>
      <c r="V34" s="37"/>
      <c r="W34" s="37"/>
      <c r="X34" s="37"/>
      <c r="Y34" s="37"/>
      <c r="Z34" s="37"/>
      <c r="AA34" s="37"/>
      <c r="AB34" s="37"/>
      <c r="AC34" s="37"/>
      <c r="AD34" s="37"/>
      <c r="AE34" s="37"/>
    </row>
    <row r="35" s="2" customFormat="1" ht="6.96" customHeight="1">
      <c r="A35" s="37"/>
      <c r="B35" s="43"/>
      <c r="C35" s="37"/>
      <c r="D35" s="160"/>
      <c r="E35" s="160"/>
      <c r="F35" s="160"/>
      <c r="G35" s="160"/>
      <c r="H35" s="160"/>
      <c r="I35" s="160"/>
      <c r="J35" s="160"/>
      <c r="K35" s="160"/>
      <c r="L35" s="160"/>
      <c r="M35" s="62"/>
      <c r="S35" s="37"/>
      <c r="T35" s="37"/>
      <c r="U35" s="37"/>
      <c r="V35" s="37"/>
      <c r="W35" s="37"/>
      <c r="X35" s="37"/>
      <c r="Y35" s="37"/>
      <c r="Z35" s="37"/>
      <c r="AA35" s="37"/>
      <c r="AB35" s="37"/>
      <c r="AC35" s="37"/>
      <c r="AD35" s="37"/>
      <c r="AE35" s="37"/>
    </row>
    <row r="36" s="2" customFormat="1" ht="14.4" customHeight="1">
      <c r="A36" s="37"/>
      <c r="B36" s="43"/>
      <c r="C36" s="37"/>
      <c r="D36" s="37"/>
      <c r="E36" s="37"/>
      <c r="F36" s="164" t="s">
        <v>40</v>
      </c>
      <c r="G36" s="37"/>
      <c r="H36" s="37"/>
      <c r="I36" s="164" t="s">
        <v>39</v>
      </c>
      <c r="J36" s="37"/>
      <c r="K36" s="164" t="s">
        <v>41</v>
      </c>
      <c r="L36" s="37"/>
      <c r="M36" s="62"/>
      <c r="S36" s="37"/>
      <c r="T36" s="37"/>
      <c r="U36" s="37"/>
      <c r="V36" s="37"/>
      <c r="W36" s="37"/>
      <c r="X36" s="37"/>
      <c r="Y36" s="37"/>
      <c r="Z36" s="37"/>
      <c r="AA36" s="37"/>
      <c r="AB36" s="37"/>
      <c r="AC36" s="37"/>
      <c r="AD36" s="37"/>
      <c r="AE36" s="37"/>
    </row>
    <row r="37" s="2" customFormat="1" ht="14.4" customHeight="1">
      <c r="A37" s="37"/>
      <c r="B37" s="43"/>
      <c r="C37" s="37"/>
      <c r="D37" s="165" t="s">
        <v>42</v>
      </c>
      <c r="E37" s="152" t="s">
        <v>43</v>
      </c>
      <c r="F37" s="161">
        <f>ROUND((SUM(BE123:BE133)),  2)</f>
        <v>0</v>
      </c>
      <c r="G37" s="37"/>
      <c r="H37" s="37"/>
      <c r="I37" s="166">
        <v>0.20999999999999999</v>
      </c>
      <c r="J37" s="37"/>
      <c r="K37" s="161">
        <f>ROUND(((SUM(BE123:BE133))*I37),  2)</f>
        <v>0</v>
      </c>
      <c r="L37" s="37"/>
      <c r="M37" s="62"/>
      <c r="S37" s="37"/>
      <c r="T37" s="37"/>
      <c r="U37" s="37"/>
      <c r="V37" s="37"/>
      <c r="W37" s="37"/>
      <c r="X37" s="37"/>
      <c r="Y37" s="37"/>
      <c r="Z37" s="37"/>
      <c r="AA37" s="37"/>
      <c r="AB37" s="37"/>
      <c r="AC37" s="37"/>
      <c r="AD37" s="37"/>
      <c r="AE37" s="37"/>
    </row>
    <row r="38" s="2" customFormat="1" ht="14.4" customHeight="1">
      <c r="A38" s="37"/>
      <c r="B38" s="43"/>
      <c r="C38" s="37"/>
      <c r="D38" s="37"/>
      <c r="E38" s="152" t="s">
        <v>44</v>
      </c>
      <c r="F38" s="161">
        <f>ROUND((SUM(BF123:BF133)),  2)</f>
        <v>0</v>
      </c>
      <c r="G38" s="37"/>
      <c r="H38" s="37"/>
      <c r="I38" s="166">
        <v>0.12</v>
      </c>
      <c r="J38" s="37"/>
      <c r="K38" s="161">
        <f>ROUND(((SUM(BF123:BF133))*I38),  2)</f>
        <v>0</v>
      </c>
      <c r="L38" s="37"/>
      <c r="M38" s="62"/>
      <c r="S38" s="37"/>
      <c r="T38" s="37"/>
      <c r="U38" s="37"/>
      <c r="V38" s="37"/>
      <c r="W38" s="37"/>
      <c r="X38" s="37"/>
      <c r="Y38" s="37"/>
      <c r="Z38" s="37"/>
      <c r="AA38" s="37"/>
      <c r="AB38" s="37"/>
      <c r="AC38" s="37"/>
      <c r="AD38" s="37"/>
      <c r="AE38" s="37"/>
    </row>
    <row r="39" hidden="1" s="2" customFormat="1" ht="14.4" customHeight="1">
      <c r="A39" s="37"/>
      <c r="B39" s="43"/>
      <c r="C39" s="37"/>
      <c r="D39" s="37"/>
      <c r="E39" s="152" t="s">
        <v>45</v>
      </c>
      <c r="F39" s="161">
        <f>ROUND((SUM(BG123:BG133)),  2)</f>
        <v>0</v>
      </c>
      <c r="G39" s="37"/>
      <c r="H39" s="37"/>
      <c r="I39" s="166">
        <v>0.20999999999999999</v>
      </c>
      <c r="J39" s="37"/>
      <c r="K39" s="161">
        <f>0</f>
        <v>0</v>
      </c>
      <c r="L39" s="37"/>
      <c r="M39" s="62"/>
      <c r="S39" s="37"/>
      <c r="T39" s="37"/>
      <c r="U39" s="37"/>
      <c r="V39" s="37"/>
      <c r="W39" s="37"/>
      <c r="X39" s="37"/>
      <c r="Y39" s="37"/>
      <c r="Z39" s="37"/>
      <c r="AA39" s="37"/>
      <c r="AB39" s="37"/>
      <c r="AC39" s="37"/>
      <c r="AD39" s="37"/>
      <c r="AE39" s="37"/>
    </row>
    <row r="40" hidden="1" s="2" customFormat="1" ht="14.4" customHeight="1">
      <c r="A40" s="37"/>
      <c r="B40" s="43"/>
      <c r="C40" s="37"/>
      <c r="D40" s="37"/>
      <c r="E40" s="152" t="s">
        <v>46</v>
      </c>
      <c r="F40" s="161">
        <f>ROUND((SUM(BH123:BH133)),  2)</f>
        <v>0</v>
      </c>
      <c r="G40" s="37"/>
      <c r="H40" s="37"/>
      <c r="I40" s="166">
        <v>0.12</v>
      </c>
      <c r="J40" s="37"/>
      <c r="K40" s="161">
        <f>0</f>
        <v>0</v>
      </c>
      <c r="L40" s="37"/>
      <c r="M40" s="62"/>
      <c r="S40" s="37"/>
      <c r="T40" s="37"/>
      <c r="U40" s="37"/>
      <c r="V40" s="37"/>
      <c r="W40" s="37"/>
      <c r="X40" s="37"/>
      <c r="Y40" s="37"/>
      <c r="Z40" s="37"/>
      <c r="AA40" s="37"/>
      <c r="AB40" s="37"/>
      <c r="AC40" s="37"/>
      <c r="AD40" s="37"/>
      <c r="AE40" s="37"/>
    </row>
    <row r="41" hidden="1" s="2" customFormat="1" ht="14.4" customHeight="1">
      <c r="A41" s="37"/>
      <c r="B41" s="43"/>
      <c r="C41" s="37"/>
      <c r="D41" s="37"/>
      <c r="E41" s="152" t="s">
        <v>47</v>
      </c>
      <c r="F41" s="161">
        <f>ROUND((SUM(BI123:BI133)),  2)</f>
        <v>0</v>
      </c>
      <c r="G41" s="37"/>
      <c r="H41" s="37"/>
      <c r="I41" s="166">
        <v>0</v>
      </c>
      <c r="J41" s="37"/>
      <c r="K41" s="161">
        <f>0</f>
        <v>0</v>
      </c>
      <c r="L41" s="37"/>
      <c r="M41" s="62"/>
      <c r="S41" s="37"/>
      <c r="T41" s="37"/>
      <c r="U41" s="37"/>
      <c r="V41" s="37"/>
      <c r="W41" s="37"/>
      <c r="X41" s="37"/>
      <c r="Y41" s="37"/>
      <c r="Z41" s="37"/>
      <c r="AA41" s="37"/>
      <c r="AB41" s="37"/>
      <c r="AC41" s="37"/>
      <c r="AD41" s="37"/>
      <c r="AE41" s="37"/>
    </row>
    <row r="42" s="2" customFormat="1" ht="6.96" customHeight="1">
      <c r="A42" s="37"/>
      <c r="B42" s="43"/>
      <c r="C42" s="37"/>
      <c r="D42" s="37"/>
      <c r="E42" s="37"/>
      <c r="F42" s="37"/>
      <c r="G42" s="37"/>
      <c r="H42" s="37"/>
      <c r="I42" s="37"/>
      <c r="J42" s="37"/>
      <c r="K42" s="37"/>
      <c r="L42" s="37"/>
      <c r="M42" s="62"/>
      <c r="S42" s="37"/>
      <c r="T42" s="37"/>
      <c r="U42" s="37"/>
      <c r="V42" s="37"/>
      <c r="W42" s="37"/>
      <c r="X42" s="37"/>
      <c r="Y42" s="37"/>
      <c r="Z42" s="37"/>
      <c r="AA42" s="37"/>
      <c r="AB42" s="37"/>
      <c r="AC42" s="37"/>
      <c r="AD42" s="37"/>
      <c r="AE42" s="37"/>
    </row>
    <row r="43" s="2" customFormat="1" ht="25.44" customHeight="1">
      <c r="A43" s="37"/>
      <c r="B43" s="43"/>
      <c r="C43" s="167"/>
      <c r="D43" s="168" t="s">
        <v>48</v>
      </c>
      <c r="E43" s="169"/>
      <c r="F43" s="169"/>
      <c r="G43" s="170" t="s">
        <v>49</v>
      </c>
      <c r="H43" s="171" t="s">
        <v>50</v>
      </c>
      <c r="I43" s="169"/>
      <c r="J43" s="169"/>
      <c r="K43" s="172">
        <f>SUM(K34:K41)</f>
        <v>0</v>
      </c>
      <c r="L43" s="173"/>
      <c r="M43" s="62"/>
      <c r="S43" s="37"/>
      <c r="T43" s="37"/>
      <c r="U43" s="37"/>
      <c r="V43" s="37"/>
      <c r="W43" s="37"/>
      <c r="X43" s="37"/>
      <c r="Y43" s="37"/>
      <c r="Z43" s="37"/>
      <c r="AA43" s="37"/>
      <c r="AB43" s="37"/>
      <c r="AC43" s="37"/>
      <c r="AD43" s="37"/>
      <c r="AE43" s="37"/>
    </row>
    <row r="44" s="2" customFormat="1" ht="14.4" customHeight="1">
      <c r="A44" s="37"/>
      <c r="B44" s="43"/>
      <c r="C44" s="37"/>
      <c r="D44" s="37"/>
      <c r="E44" s="37"/>
      <c r="F44" s="37"/>
      <c r="G44" s="37"/>
      <c r="H44" s="37"/>
      <c r="I44" s="37"/>
      <c r="J44" s="37"/>
      <c r="K44" s="37"/>
      <c r="L44" s="37"/>
      <c r="M44" s="62"/>
      <c r="S44" s="37"/>
      <c r="T44" s="37"/>
      <c r="U44" s="37"/>
      <c r="V44" s="37"/>
      <c r="W44" s="37"/>
      <c r="X44" s="37"/>
      <c r="Y44" s="37"/>
      <c r="Z44" s="37"/>
      <c r="AA44" s="37"/>
      <c r="AB44" s="37"/>
      <c r="AC44" s="37"/>
      <c r="AD44" s="37"/>
      <c r="AE44" s="37"/>
    </row>
    <row r="45" s="1" customFormat="1" ht="14.4" customHeight="1">
      <c r="B45" s="19"/>
      <c r="M45" s="19"/>
    </row>
    <row r="46" s="1" customFormat="1" ht="14.4" customHeight="1">
      <c r="B46" s="19"/>
      <c r="M46" s="19"/>
    </row>
    <row r="47" s="1" customFormat="1" ht="14.4" customHeight="1">
      <c r="B47" s="19"/>
      <c r="M47" s="19"/>
    </row>
    <row r="48" s="1" customFormat="1" ht="14.4" customHeight="1">
      <c r="B48" s="19"/>
      <c r="M48" s="19"/>
    </row>
    <row r="49" s="1" customFormat="1" ht="14.4" customHeight="1">
      <c r="B49" s="19"/>
      <c r="M49" s="19"/>
    </row>
    <row r="50" s="2" customFormat="1" ht="14.4" customHeight="1">
      <c r="B50" s="62"/>
      <c r="D50" s="174" t="s">
        <v>51</v>
      </c>
      <c r="E50" s="175"/>
      <c r="F50" s="175"/>
      <c r="G50" s="174" t="s">
        <v>52</v>
      </c>
      <c r="H50" s="175"/>
      <c r="I50" s="175"/>
      <c r="J50" s="175"/>
      <c r="K50" s="175"/>
      <c r="L50" s="175"/>
      <c r="M50" s="62"/>
    </row>
    <row r="51">
      <c r="B51" s="19"/>
      <c r="M51" s="19"/>
    </row>
    <row r="52">
      <c r="B52" s="19"/>
      <c r="M52" s="19"/>
    </row>
    <row r="53">
      <c r="B53" s="19"/>
      <c r="M53" s="19"/>
    </row>
    <row r="54">
      <c r="B54" s="19"/>
      <c r="M54" s="19"/>
    </row>
    <row r="55">
      <c r="B55" s="19"/>
      <c r="M55" s="19"/>
    </row>
    <row r="56">
      <c r="B56" s="19"/>
      <c r="M56" s="19"/>
    </row>
    <row r="57">
      <c r="B57" s="19"/>
      <c r="M57" s="19"/>
    </row>
    <row r="58">
      <c r="B58" s="19"/>
      <c r="M58" s="19"/>
    </row>
    <row r="59">
      <c r="B59" s="19"/>
      <c r="M59" s="19"/>
    </row>
    <row r="60">
      <c r="B60" s="19"/>
      <c r="M60" s="19"/>
    </row>
    <row r="61" s="2" customFormat="1">
      <c r="A61" s="37"/>
      <c r="B61" s="43"/>
      <c r="C61" s="37"/>
      <c r="D61" s="176" t="s">
        <v>53</v>
      </c>
      <c r="E61" s="177"/>
      <c r="F61" s="178" t="s">
        <v>54</v>
      </c>
      <c r="G61" s="176" t="s">
        <v>53</v>
      </c>
      <c r="H61" s="177"/>
      <c r="I61" s="177"/>
      <c r="J61" s="179" t="s">
        <v>54</v>
      </c>
      <c r="K61" s="177"/>
      <c r="L61" s="177"/>
      <c r="M61" s="62"/>
      <c r="S61" s="37"/>
      <c r="T61" s="37"/>
      <c r="U61" s="37"/>
      <c r="V61" s="37"/>
      <c r="W61" s="37"/>
      <c r="X61" s="37"/>
      <c r="Y61" s="37"/>
      <c r="Z61" s="37"/>
      <c r="AA61" s="37"/>
      <c r="AB61" s="37"/>
      <c r="AC61" s="37"/>
      <c r="AD61" s="37"/>
      <c r="AE61" s="37"/>
    </row>
    <row r="62">
      <c r="B62" s="19"/>
      <c r="M62" s="19"/>
    </row>
    <row r="63">
      <c r="B63" s="19"/>
      <c r="M63" s="19"/>
    </row>
    <row r="64">
      <c r="B64" s="19"/>
      <c r="M64" s="19"/>
    </row>
    <row r="65" s="2" customFormat="1">
      <c r="A65" s="37"/>
      <c r="B65" s="43"/>
      <c r="C65" s="37"/>
      <c r="D65" s="174" t="s">
        <v>55</v>
      </c>
      <c r="E65" s="180"/>
      <c r="F65" s="180"/>
      <c r="G65" s="174" t="s">
        <v>56</v>
      </c>
      <c r="H65" s="180"/>
      <c r="I65" s="180"/>
      <c r="J65" s="180"/>
      <c r="K65" s="180"/>
      <c r="L65" s="180"/>
      <c r="M65" s="62"/>
      <c r="S65" s="37"/>
      <c r="T65" s="37"/>
      <c r="U65" s="37"/>
      <c r="V65" s="37"/>
      <c r="W65" s="37"/>
      <c r="X65" s="37"/>
      <c r="Y65" s="37"/>
      <c r="Z65" s="37"/>
      <c r="AA65" s="37"/>
      <c r="AB65" s="37"/>
      <c r="AC65" s="37"/>
      <c r="AD65" s="37"/>
      <c r="AE65" s="37"/>
    </row>
    <row r="66">
      <c r="B66" s="19"/>
      <c r="M66" s="19"/>
    </row>
    <row r="67">
      <c r="B67" s="19"/>
      <c r="M67" s="19"/>
    </row>
    <row r="68">
      <c r="B68" s="19"/>
      <c r="M68" s="19"/>
    </row>
    <row r="69">
      <c r="B69" s="19"/>
      <c r="M69" s="19"/>
    </row>
    <row r="70">
      <c r="B70" s="19"/>
      <c r="M70" s="19"/>
    </row>
    <row r="71">
      <c r="B71" s="19"/>
      <c r="M71" s="19"/>
    </row>
    <row r="72">
      <c r="B72" s="19"/>
      <c r="M72" s="19"/>
    </row>
    <row r="73">
      <c r="B73" s="19"/>
      <c r="M73" s="19"/>
    </row>
    <row r="74">
      <c r="B74" s="19"/>
      <c r="M74" s="19"/>
    </row>
    <row r="75">
      <c r="B75" s="19"/>
      <c r="M75" s="19"/>
    </row>
    <row r="76" s="2" customFormat="1">
      <c r="A76" s="37"/>
      <c r="B76" s="43"/>
      <c r="C76" s="37"/>
      <c r="D76" s="176" t="s">
        <v>53</v>
      </c>
      <c r="E76" s="177"/>
      <c r="F76" s="178" t="s">
        <v>54</v>
      </c>
      <c r="G76" s="176" t="s">
        <v>53</v>
      </c>
      <c r="H76" s="177"/>
      <c r="I76" s="177"/>
      <c r="J76" s="179" t="s">
        <v>54</v>
      </c>
      <c r="K76" s="177"/>
      <c r="L76" s="177"/>
      <c r="M76" s="62"/>
      <c r="S76" s="37"/>
      <c r="T76" s="37"/>
      <c r="U76" s="37"/>
      <c r="V76" s="37"/>
      <c r="W76" s="37"/>
      <c r="X76" s="37"/>
      <c r="Y76" s="37"/>
      <c r="Z76" s="37"/>
      <c r="AA76" s="37"/>
      <c r="AB76" s="37"/>
      <c r="AC76" s="37"/>
      <c r="AD76" s="37"/>
      <c r="AE76" s="37"/>
    </row>
    <row r="77" s="2" customFormat="1" ht="14.4" customHeight="1">
      <c r="A77" s="37"/>
      <c r="B77" s="181"/>
      <c r="C77" s="182"/>
      <c r="D77" s="182"/>
      <c r="E77" s="182"/>
      <c r="F77" s="182"/>
      <c r="G77" s="182"/>
      <c r="H77" s="182"/>
      <c r="I77" s="182"/>
      <c r="J77" s="182"/>
      <c r="K77" s="182"/>
      <c r="L77" s="182"/>
      <c r="M77" s="62"/>
      <c r="S77" s="37"/>
      <c r="T77" s="37"/>
      <c r="U77" s="37"/>
      <c r="V77" s="37"/>
      <c r="W77" s="37"/>
      <c r="X77" s="37"/>
      <c r="Y77" s="37"/>
      <c r="Z77" s="37"/>
      <c r="AA77" s="37"/>
      <c r="AB77" s="37"/>
      <c r="AC77" s="37"/>
      <c r="AD77" s="37"/>
      <c r="AE77" s="37"/>
    </row>
    <row r="81" s="2" customFormat="1" ht="6.96" customHeight="1">
      <c r="A81" s="37"/>
      <c r="B81" s="183"/>
      <c r="C81" s="184"/>
      <c r="D81" s="184"/>
      <c r="E81" s="184"/>
      <c r="F81" s="184"/>
      <c r="G81" s="184"/>
      <c r="H81" s="184"/>
      <c r="I81" s="184"/>
      <c r="J81" s="184"/>
      <c r="K81" s="184"/>
      <c r="L81" s="184"/>
      <c r="M81" s="62"/>
      <c r="S81" s="37"/>
      <c r="T81" s="37"/>
      <c r="U81" s="37"/>
      <c r="V81" s="37"/>
      <c r="W81" s="37"/>
      <c r="X81" s="37"/>
      <c r="Y81" s="37"/>
      <c r="Z81" s="37"/>
      <c r="AA81" s="37"/>
      <c r="AB81" s="37"/>
      <c r="AC81" s="37"/>
      <c r="AD81" s="37"/>
      <c r="AE81" s="37"/>
    </row>
    <row r="82" s="2" customFormat="1" ht="24.96" customHeight="1">
      <c r="A82" s="37"/>
      <c r="B82" s="38"/>
      <c r="C82" s="22" t="s">
        <v>126</v>
      </c>
      <c r="D82" s="39"/>
      <c r="E82" s="39"/>
      <c r="F82" s="39"/>
      <c r="G82" s="39"/>
      <c r="H82" s="39"/>
      <c r="I82" s="39"/>
      <c r="J82" s="39"/>
      <c r="K82" s="39"/>
      <c r="L82" s="39"/>
      <c r="M82" s="62"/>
      <c r="S82" s="37"/>
      <c r="T82" s="37"/>
      <c r="U82" s="37"/>
      <c r="V82" s="37"/>
      <c r="W82" s="37"/>
      <c r="X82" s="37"/>
      <c r="Y82" s="37"/>
      <c r="Z82" s="37"/>
      <c r="AA82" s="37"/>
      <c r="AB82" s="37"/>
      <c r="AC82" s="37"/>
      <c r="AD82" s="37"/>
      <c r="AE82" s="37"/>
    </row>
    <row r="83" s="2" customFormat="1" ht="6.96" customHeight="1">
      <c r="A83" s="37"/>
      <c r="B83" s="38"/>
      <c r="C83" s="39"/>
      <c r="D83" s="39"/>
      <c r="E83" s="39"/>
      <c r="F83" s="39"/>
      <c r="G83" s="39"/>
      <c r="H83" s="39"/>
      <c r="I83" s="39"/>
      <c r="J83" s="39"/>
      <c r="K83" s="39"/>
      <c r="L83" s="39"/>
      <c r="M83" s="62"/>
      <c r="S83" s="37"/>
      <c r="T83" s="37"/>
      <c r="U83" s="37"/>
      <c r="V83" s="37"/>
      <c r="W83" s="37"/>
      <c r="X83" s="37"/>
      <c r="Y83" s="37"/>
      <c r="Z83" s="37"/>
      <c r="AA83" s="37"/>
      <c r="AB83" s="37"/>
      <c r="AC83" s="37"/>
      <c r="AD83" s="37"/>
      <c r="AE83" s="37"/>
    </row>
    <row r="84" s="2" customFormat="1" ht="12" customHeight="1">
      <c r="A84" s="37"/>
      <c r="B84" s="38"/>
      <c r="C84" s="31" t="s">
        <v>17</v>
      </c>
      <c r="D84" s="39"/>
      <c r="E84" s="39"/>
      <c r="F84" s="39"/>
      <c r="G84" s="39"/>
      <c r="H84" s="39"/>
      <c r="I84" s="39"/>
      <c r="J84" s="39"/>
      <c r="K84" s="39"/>
      <c r="L84" s="39"/>
      <c r="M84" s="62"/>
      <c r="S84" s="37"/>
      <c r="T84" s="37"/>
      <c r="U84" s="37"/>
      <c r="V84" s="37"/>
      <c r="W84" s="37"/>
      <c r="X84" s="37"/>
      <c r="Y84" s="37"/>
      <c r="Z84" s="37"/>
      <c r="AA84" s="37"/>
      <c r="AB84" s="37"/>
      <c r="AC84" s="37"/>
      <c r="AD84" s="37"/>
      <c r="AE84" s="37"/>
    </row>
    <row r="85" s="2" customFormat="1" ht="16.5" customHeight="1">
      <c r="A85" s="37"/>
      <c r="B85" s="38"/>
      <c r="C85" s="39"/>
      <c r="D85" s="39"/>
      <c r="E85" s="185" t="str">
        <f>E7</f>
        <v>29-22 - Domov ´PRAMEN´ - úprava zahrady - II.etapa</v>
      </c>
      <c r="F85" s="31"/>
      <c r="G85" s="31"/>
      <c r="H85" s="31"/>
      <c r="I85" s="39"/>
      <c r="J85" s="39"/>
      <c r="K85" s="39"/>
      <c r="L85" s="39"/>
      <c r="M85" s="62"/>
      <c r="S85" s="37"/>
      <c r="T85" s="37"/>
      <c r="U85" s="37"/>
      <c r="V85" s="37"/>
      <c r="W85" s="37"/>
      <c r="X85" s="37"/>
      <c r="Y85" s="37"/>
      <c r="Z85" s="37"/>
      <c r="AA85" s="37"/>
      <c r="AB85" s="37"/>
      <c r="AC85" s="37"/>
      <c r="AD85" s="37"/>
      <c r="AE85" s="37"/>
    </row>
    <row r="86" s="1" customFormat="1" ht="12" customHeight="1">
      <c r="B86" s="20"/>
      <c r="C86" s="31" t="s">
        <v>120</v>
      </c>
      <c r="D86" s="21"/>
      <c r="E86" s="21"/>
      <c r="F86" s="21"/>
      <c r="G86" s="21"/>
      <c r="H86" s="21"/>
      <c r="I86" s="21"/>
      <c r="J86" s="21"/>
      <c r="K86" s="21"/>
      <c r="L86" s="21"/>
      <c r="M86" s="19"/>
    </row>
    <row r="87" s="2" customFormat="1" ht="16.5" customHeight="1">
      <c r="A87" s="37"/>
      <c r="B87" s="38"/>
      <c r="C87" s="39"/>
      <c r="D87" s="39"/>
      <c r="E87" s="185" t="s">
        <v>735</v>
      </c>
      <c r="F87" s="39"/>
      <c r="G87" s="39"/>
      <c r="H87" s="39"/>
      <c r="I87" s="39"/>
      <c r="J87" s="39"/>
      <c r="K87" s="39"/>
      <c r="L87" s="39"/>
      <c r="M87" s="62"/>
      <c r="S87" s="37"/>
      <c r="T87" s="37"/>
      <c r="U87" s="37"/>
      <c r="V87" s="37"/>
      <c r="W87" s="37"/>
      <c r="X87" s="37"/>
      <c r="Y87" s="37"/>
      <c r="Z87" s="37"/>
      <c r="AA87" s="37"/>
      <c r="AB87" s="37"/>
      <c r="AC87" s="37"/>
      <c r="AD87" s="37"/>
      <c r="AE87" s="37"/>
    </row>
    <row r="88" s="2" customFormat="1" ht="12" customHeight="1">
      <c r="A88" s="37"/>
      <c r="B88" s="38"/>
      <c r="C88" s="31" t="s">
        <v>736</v>
      </c>
      <c r="D88" s="39"/>
      <c r="E88" s="39"/>
      <c r="F88" s="39"/>
      <c r="G88" s="39"/>
      <c r="H88" s="39"/>
      <c r="I88" s="39"/>
      <c r="J88" s="39"/>
      <c r="K88" s="39"/>
      <c r="L88" s="39"/>
      <c r="M88" s="62"/>
      <c r="S88" s="37"/>
      <c r="T88" s="37"/>
      <c r="U88" s="37"/>
      <c r="V88" s="37"/>
      <c r="W88" s="37"/>
      <c r="X88" s="37"/>
      <c r="Y88" s="37"/>
      <c r="Z88" s="37"/>
      <c r="AA88" s="37"/>
      <c r="AB88" s="37"/>
      <c r="AC88" s="37"/>
      <c r="AD88" s="37"/>
      <c r="AE88" s="37"/>
    </row>
    <row r="89" s="2" customFormat="1" ht="16.5" customHeight="1">
      <c r="A89" s="37"/>
      <c r="B89" s="38"/>
      <c r="C89" s="39"/>
      <c r="D89" s="39"/>
      <c r="E89" s="75" t="str">
        <f>E11</f>
        <v>SO 209.3 - Trvalkové výsadby</v>
      </c>
      <c r="F89" s="39"/>
      <c r="G89" s="39"/>
      <c r="H89" s="39"/>
      <c r="I89" s="39"/>
      <c r="J89" s="39"/>
      <c r="K89" s="39"/>
      <c r="L89" s="39"/>
      <c r="M89" s="62"/>
      <c r="S89" s="37"/>
      <c r="T89" s="37"/>
      <c r="U89" s="37"/>
      <c r="V89" s="37"/>
      <c r="W89" s="37"/>
      <c r="X89" s="37"/>
      <c r="Y89" s="37"/>
      <c r="Z89" s="37"/>
      <c r="AA89" s="37"/>
      <c r="AB89" s="37"/>
      <c r="AC89" s="37"/>
      <c r="AD89" s="37"/>
      <c r="AE89" s="37"/>
    </row>
    <row r="90" s="2" customFormat="1" ht="6.96" customHeight="1">
      <c r="A90" s="37"/>
      <c r="B90" s="38"/>
      <c r="C90" s="39"/>
      <c r="D90" s="39"/>
      <c r="E90" s="39"/>
      <c r="F90" s="39"/>
      <c r="G90" s="39"/>
      <c r="H90" s="39"/>
      <c r="I90" s="39"/>
      <c r="J90" s="39"/>
      <c r="K90" s="39"/>
      <c r="L90" s="39"/>
      <c r="M90" s="62"/>
      <c r="S90" s="37"/>
      <c r="T90" s="37"/>
      <c r="U90" s="37"/>
      <c r="V90" s="37"/>
      <c r="W90" s="37"/>
      <c r="X90" s="37"/>
      <c r="Y90" s="37"/>
      <c r="Z90" s="37"/>
      <c r="AA90" s="37"/>
      <c r="AB90" s="37"/>
      <c r="AC90" s="37"/>
      <c r="AD90" s="37"/>
      <c r="AE90" s="37"/>
    </row>
    <row r="91" s="2" customFormat="1" ht="12" customHeight="1">
      <c r="A91" s="37"/>
      <c r="B91" s="38"/>
      <c r="C91" s="31" t="s">
        <v>21</v>
      </c>
      <c r="D91" s="39"/>
      <c r="E91" s="39"/>
      <c r="F91" s="26" t="str">
        <f>F14</f>
        <v>Mnichov u Mar. Lázní</v>
      </c>
      <c r="G91" s="39"/>
      <c r="H91" s="39"/>
      <c r="I91" s="31" t="s">
        <v>23</v>
      </c>
      <c r="J91" s="78" t="str">
        <f>IF(J14="","",J14)</f>
        <v>6. 2. 2025</v>
      </c>
      <c r="K91" s="39"/>
      <c r="L91" s="39"/>
      <c r="M91" s="62"/>
      <c r="S91" s="37"/>
      <c r="T91" s="37"/>
      <c r="U91" s="37"/>
      <c r="V91" s="37"/>
      <c r="W91" s="37"/>
      <c r="X91" s="37"/>
      <c r="Y91" s="37"/>
      <c r="Z91" s="37"/>
      <c r="AA91" s="37"/>
      <c r="AB91" s="37"/>
      <c r="AC91" s="37"/>
      <c r="AD91" s="37"/>
      <c r="AE91" s="37"/>
    </row>
    <row r="92" s="2" customFormat="1" ht="6.96" customHeight="1">
      <c r="A92" s="37"/>
      <c r="B92" s="38"/>
      <c r="C92" s="39"/>
      <c r="D92" s="39"/>
      <c r="E92" s="39"/>
      <c r="F92" s="39"/>
      <c r="G92" s="39"/>
      <c r="H92" s="39"/>
      <c r="I92" s="39"/>
      <c r="J92" s="39"/>
      <c r="K92" s="39"/>
      <c r="L92" s="39"/>
      <c r="M92" s="62"/>
      <c r="S92" s="37"/>
      <c r="T92" s="37"/>
      <c r="U92" s="37"/>
      <c r="V92" s="37"/>
      <c r="W92" s="37"/>
      <c r="X92" s="37"/>
      <c r="Y92" s="37"/>
      <c r="Z92" s="37"/>
      <c r="AA92" s="37"/>
      <c r="AB92" s="37"/>
      <c r="AC92" s="37"/>
      <c r="AD92" s="37"/>
      <c r="AE92" s="37"/>
    </row>
    <row r="93" s="2" customFormat="1" ht="25.65" customHeight="1">
      <c r="A93" s="37"/>
      <c r="B93" s="38"/>
      <c r="C93" s="31" t="s">
        <v>25</v>
      </c>
      <c r="D93" s="39"/>
      <c r="E93" s="39"/>
      <c r="F93" s="26" t="str">
        <f>E17</f>
        <v xml:space="preserve">Domov pro osoby se zdravotním postižením Pramen </v>
      </c>
      <c r="G93" s="39"/>
      <c r="H93" s="39"/>
      <c r="I93" s="31" t="s">
        <v>32</v>
      </c>
      <c r="J93" s="35" t="str">
        <f>E23</f>
        <v>Ing. Tomáš Prinz, DiS.</v>
      </c>
      <c r="K93" s="39"/>
      <c r="L93" s="39"/>
      <c r="M93" s="62"/>
      <c r="S93" s="37"/>
      <c r="T93" s="37"/>
      <c r="U93" s="37"/>
      <c r="V93" s="37"/>
      <c r="W93" s="37"/>
      <c r="X93" s="37"/>
      <c r="Y93" s="37"/>
      <c r="Z93" s="37"/>
      <c r="AA93" s="37"/>
      <c r="AB93" s="37"/>
      <c r="AC93" s="37"/>
      <c r="AD93" s="37"/>
      <c r="AE93" s="37"/>
    </row>
    <row r="94" s="2" customFormat="1" ht="15.15" customHeight="1">
      <c r="A94" s="37"/>
      <c r="B94" s="38"/>
      <c r="C94" s="31" t="s">
        <v>30</v>
      </c>
      <c r="D94" s="39"/>
      <c r="E94" s="39"/>
      <c r="F94" s="26" t="str">
        <f>IF(E20="","",E20)</f>
        <v>Vyplň údaj</v>
      </c>
      <c r="G94" s="39"/>
      <c r="H94" s="39"/>
      <c r="I94" s="31" t="s">
        <v>35</v>
      </c>
      <c r="J94" s="35" t="str">
        <f>E26</f>
        <v xml:space="preserve"> </v>
      </c>
      <c r="K94" s="39"/>
      <c r="L94" s="39"/>
      <c r="M94" s="62"/>
      <c r="S94" s="37"/>
      <c r="T94" s="37"/>
      <c r="U94" s="37"/>
      <c r="V94" s="37"/>
      <c r="W94" s="37"/>
      <c r="X94" s="37"/>
      <c r="Y94" s="37"/>
      <c r="Z94" s="37"/>
      <c r="AA94" s="37"/>
      <c r="AB94" s="37"/>
      <c r="AC94" s="37"/>
      <c r="AD94" s="37"/>
      <c r="AE94" s="37"/>
    </row>
    <row r="95" s="2" customFormat="1" ht="10.32" customHeight="1">
      <c r="A95" s="37"/>
      <c r="B95" s="38"/>
      <c r="C95" s="39"/>
      <c r="D95" s="39"/>
      <c r="E95" s="39"/>
      <c r="F95" s="39"/>
      <c r="G95" s="39"/>
      <c r="H95" s="39"/>
      <c r="I95" s="39"/>
      <c r="J95" s="39"/>
      <c r="K95" s="39"/>
      <c r="L95" s="39"/>
      <c r="M95" s="62"/>
      <c r="S95" s="37"/>
      <c r="T95" s="37"/>
      <c r="U95" s="37"/>
      <c r="V95" s="37"/>
      <c r="W95" s="37"/>
      <c r="X95" s="37"/>
      <c r="Y95" s="37"/>
      <c r="Z95" s="37"/>
      <c r="AA95" s="37"/>
      <c r="AB95" s="37"/>
      <c r="AC95" s="37"/>
      <c r="AD95" s="37"/>
      <c r="AE95" s="37"/>
    </row>
    <row r="96" s="2" customFormat="1" ht="29.28" customHeight="1">
      <c r="A96" s="37"/>
      <c r="B96" s="38"/>
      <c r="C96" s="186" t="s">
        <v>127</v>
      </c>
      <c r="D96" s="187"/>
      <c r="E96" s="187"/>
      <c r="F96" s="187"/>
      <c r="G96" s="187"/>
      <c r="H96" s="187"/>
      <c r="I96" s="188" t="s">
        <v>128</v>
      </c>
      <c r="J96" s="188" t="s">
        <v>129</v>
      </c>
      <c r="K96" s="188" t="s">
        <v>130</v>
      </c>
      <c r="L96" s="187"/>
      <c r="M96" s="62"/>
      <c r="S96" s="37"/>
      <c r="T96" s="37"/>
      <c r="U96" s="37"/>
      <c r="V96" s="37"/>
      <c r="W96" s="37"/>
      <c r="X96" s="37"/>
      <c r="Y96" s="37"/>
      <c r="Z96" s="37"/>
      <c r="AA96" s="37"/>
      <c r="AB96" s="37"/>
      <c r="AC96" s="37"/>
      <c r="AD96" s="37"/>
      <c r="AE96" s="37"/>
    </row>
    <row r="97" s="2" customFormat="1" ht="10.32" customHeight="1">
      <c r="A97" s="37"/>
      <c r="B97" s="38"/>
      <c r="C97" s="39"/>
      <c r="D97" s="39"/>
      <c r="E97" s="39"/>
      <c r="F97" s="39"/>
      <c r="G97" s="39"/>
      <c r="H97" s="39"/>
      <c r="I97" s="39"/>
      <c r="J97" s="39"/>
      <c r="K97" s="39"/>
      <c r="L97" s="39"/>
      <c r="M97" s="62"/>
      <c r="S97" s="37"/>
      <c r="T97" s="37"/>
      <c r="U97" s="37"/>
      <c r="V97" s="37"/>
      <c r="W97" s="37"/>
      <c r="X97" s="37"/>
      <c r="Y97" s="37"/>
      <c r="Z97" s="37"/>
      <c r="AA97" s="37"/>
      <c r="AB97" s="37"/>
      <c r="AC97" s="37"/>
      <c r="AD97" s="37"/>
      <c r="AE97" s="37"/>
    </row>
    <row r="98" s="2" customFormat="1" ht="22.8" customHeight="1">
      <c r="A98" s="37"/>
      <c r="B98" s="38"/>
      <c r="C98" s="189" t="s">
        <v>131</v>
      </c>
      <c r="D98" s="39"/>
      <c r="E98" s="39"/>
      <c r="F98" s="39"/>
      <c r="G98" s="39"/>
      <c r="H98" s="39"/>
      <c r="I98" s="109">
        <f>Q123</f>
        <v>0</v>
      </c>
      <c r="J98" s="109">
        <f>R123</f>
        <v>0</v>
      </c>
      <c r="K98" s="109">
        <f>K123</f>
        <v>0</v>
      </c>
      <c r="L98" s="39"/>
      <c r="M98" s="62"/>
      <c r="S98" s="37"/>
      <c r="T98" s="37"/>
      <c r="U98" s="37"/>
      <c r="V98" s="37"/>
      <c r="W98" s="37"/>
      <c r="X98" s="37"/>
      <c r="Y98" s="37"/>
      <c r="Z98" s="37"/>
      <c r="AA98" s="37"/>
      <c r="AB98" s="37"/>
      <c r="AC98" s="37"/>
      <c r="AD98" s="37"/>
      <c r="AE98" s="37"/>
      <c r="AU98" s="16" t="s">
        <v>132</v>
      </c>
    </row>
    <row r="99" s="9" customFormat="1" ht="24.96" customHeight="1">
      <c r="A99" s="9"/>
      <c r="B99" s="190"/>
      <c r="C99" s="191"/>
      <c r="D99" s="192" t="s">
        <v>133</v>
      </c>
      <c r="E99" s="193"/>
      <c r="F99" s="193"/>
      <c r="G99" s="193"/>
      <c r="H99" s="193"/>
      <c r="I99" s="194">
        <f>Q124</f>
        <v>0</v>
      </c>
      <c r="J99" s="194">
        <f>R124</f>
        <v>0</v>
      </c>
      <c r="K99" s="194">
        <f>K124</f>
        <v>0</v>
      </c>
      <c r="L99" s="191"/>
      <c r="M99" s="195"/>
      <c r="S99" s="9"/>
      <c r="T99" s="9"/>
      <c r="U99" s="9"/>
      <c r="V99" s="9"/>
      <c r="W99" s="9"/>
      <c r="X99" s="9"/>
      <c r="Y99" s="9"/>
      <c r="Z99" s="9"/>
      <c r="AA99" s="9"/>
      <c r="AB99" s="9"/>
      <c r="AC99" s="9"/>
      <c r="AD99" s="9"/>
      <c r="AE99" s="9"/>
    </row>
    <row r="100" s="10" customFormat="1" ht="19.92" customHeight="1">
      <c r="A100" s="10"/>
      <c r="B100" s="196"/>
      <c r="C100" s="135"/>
      <c r="D100" s="197" t="s">
        <v>134</v>
      </c>
      <c r="E100" s="198"/>
      <c r="F100" s="198"/>
      <c r="G100" s="198"/>
      <c r="H100" s="198"/>
      <c r="I100" s="199">
        <f>Q125</f>
        <v>0</v>
      </c>
      <c r="J100" s="199">
        <f>R125</f>
        <v>0</v>
      </c>
      <c r="K100" s="199">
        <f>K125</f>
        <v>0</v>
      </c>
      <c r="L100" s="135"/>
      <c r="M100" s="200"/>
      <c r="S100" s="10"/>
      <c r="T100" s="10"/>
      <c r="U100" s="10"/>
      <c r="V100" s="10"/>
      <c r="W100" s="10"/>
      <c r="X100" s="10"/>
      <c r="Y100" s="10"/>
      <c r="Z100" s="10"/>
      <c r="AA100" s="10"/>
      <c r="AB100" s="10"/>
      <c r="AC100" s="10"/>
      <c r="AD100" s="10"/>
      <c r="AE100" s="10"/>
    </row>
    <row r="101" s="9" customFormat="1" ht="24.96" customHeight="1">
      <c r="A101" s="9"/>
      <c r="B101" s="190"/>
      <c r="C101" s="191"/>
      <c r="D101" s="192" t="s">
        <v>809</v>
      </c>
      <c r="E101" s="193"/>
      <c r="F101" s="193"/>
      <c r="G101" s="193"/>
      <c r="H101" s="193"/>
      <c r="I101" s="194">
        <f>Q131</f>
        <v>0</v>
      </c>
      <c r="J101" s="194">
        <f>R131</f>
        <v>0</v>
      </c>
      <c r="K101" s="194">
        <f>K131</f>
        <v>0</v>
      </c>
      <c r="L101" s="191"/>
      <c r="M101" s="195"/>
      <c r="S101" s="9"/>
      <c r="T101" s="9"/>
      <c r="U101" s="9"/>
      <c r="V101" s="9"/>
      <c r="W101" s="9"/>
      <c r="X101" s="9"/>
      <c r="Y101" s="9"/>
      <c r="Z101" s="9"/>
      <c r="AA101" s="9"/>
      <c r="AB101" s="9"/>
      <c r="AC101" s="9"/>
      <c r="AD101" s="9"/>
      <c r="AE101" s="9"/>
    </row>
    <row r="102" s="2" customFormat="1" ht="21.84" customHeight="1">
      <c r="A102" s="37"/>
      <c r="B102" s="38"/>
      <c r="C102" s="39"/>
      <c r="D102" s="39"/>
      <c r="E102" s="39"/>
      <c r="F102" s="39"/>
      <c r="G102" s="39"/>
      <c r="H102" s="39"/>
      <c r="I102" s="39"/>
      <c r="J102" s="39"/>
      <c r="K102" s="39"/>
      <c r="L102" s="39"/>
      <c r="M102" s="62"/>
      <c r="S102" s="37"/>
      <c r="T102" s="37"/>
      <c r="U102" s="37"/>
      <c r="V102" s="37"/>
      <c r="W102" s="37"/>
      <c r="X102" s="37"/>
      <c r="Y102" s="37"/>
      <c r="Z102" s="37"/>
      <c r="AA102" s="37"/>
      <c r="AB102" s="37"/>
      <c r="AC102" s="37"/>
      <c r="AD102" s="37"/>
      <c r="AE102" s="37"/>
    </row>
    <row r="103" s="2" customFormat="1" ht="6.96" customHeight="1">
      <c r="A103" s="37"/>
      <c r="B103" s="65"/>
      <c r="C103" s="66"/>
      <c r="D103" s="66"/>
      <c r="E103" s="66"/>
      <c r="F103" s="66"/>
      <c r="G103" s="66"/>
      <c r="H103" s="66"/>
      <c r="I103" s="66"/>
      <c r="J103" s="66"/>
      <c r="K103" s="66"/>
      <c r="L103" s="66"/>
      <c r="M103" s="62"/>
      <c r="S103" s="37"/>
      <c r="T103" s="37"/>
      <c r="U103" s="37"/>
      <c r="V103" s="37"/>
      <c r="W103" s="37"/>
      <c r="X103" s="37"/>
      <c r="Y103" s="37"/>
      <c r="Z103" s="37"/>
      <c r="AA103" s="37"/>
      <c r="AB103" s="37"/>
      <c r="AC103" s="37"/>
      <c r="AD103" s="37"/>
      <c r="AE103" s="37"/>
    </row>
    <row r="107" s="2" customFormat="1" ht="6.96" customHeight="1">
      <c r="A107" s="37"/>
      <c r="B107" s="67"/>
      <c r="C107" s="68"/>
      <c r="D107" s="68"/>
      <c r="E107" s="68"/>
      <c r="F107" s="68"/>
      <c r="G107" s="68"/>
      <c r="H107" s="68"/>
      <c r="I107" s="68"/>
      <c r="J107" s="68"/>
      <c r="K107" s="68"/>
      <c r="L107" s="68"/>
      <c r="M107" s="62"/>
      <c r="S107" s="37"/>
      <c r="T107" s="37"/>
      <c r="U107" s="37"/>
      <c r="V107" s="37"/>
      <c r="W107" s="37"/>
      <c r="X107" s="37"/>
      <c r="Y107" s="37"/>
      <c r="Z107" s="37"/>
      <c r="AA107" s="37"/>
      <c r="AB107" s="37"/>
      <c r="AC107" s="37"/>
      <c r="AD107" s="37"/>
      <c r="AE107" s="37"/>
    </row>
    <row r="108" s="2" customFormat="1" ht="24.96" customHeight="1">
      <c r="A108" s="37"/>
      <c r="B108" s="38"/>
      <c r="C108" s="22" t="s">
        <v>136</v>
      </c>
      <c r="D108" s="39"/>
      <c r="E108" s="39"/>
      <c r="F108" s="39"/>
      <c r="G108" s="39"/>
      <c r="H108" s="39"/>
      <c r="I108" s="39"/>
      <c r="J108" s="39"/>
      <c r="K108" s="39"/>
      <c r="L108" s="39"/>
      <c r="M108" s="62"/>
      <c r="S108" s="37"/>
      <c r="T108" s="37"/>
      <c r="U108" s="37"/>
      <c r="V108" s="37"/>
      <c r="W108" s="37"/>
      <c r="X108" s="37"/>
      <c r="Y108" s="37"/>
      <c r="Z108" s="37"/>
      <c r="AA108" s="37"/>
      <c r="AB108" s="37"/>
      <c r="AC108" s="37"/>
      <c r="AD108" s="37"/>
      <c r="AE108" s="37"/>
    </row>
    <row r="109" s="2" customFormat="1" ht="6.96" customHeight="1">
      <c r="A109" s="37"/>
      <c r="B109" s="38"/>
      <c r="C109" s="39"/>
      <c r="D109" s="39"/>
      <c r="E109" s="39"/>
      <c r="F109" s="39"/>
      <c r="G109" s="39"/>
      <c r="H109" s="39"/>
      <c r="I109" s="39"/>
      <c r="J109" s="39"/>
      <c r="K109" s="39"/>
      <c r="L109" s="39"/>
      <c r="M109" s="62"/>
      <c r="S109" s="37"/>
      <c r="T109" s="37"/>
      <c r="U109" s="37"/>
      <c r="V109" s="37"/>
      <c r="W109" s="37"/>
      <c r="X109" s="37"/>
      <c r="Y109" s="37"/>
      <c r="Z109" s="37"/>
      <c r="AA109" s="37"/>
      <c r="AB109" s="37"/>
      <c r="AC109" s="37"/>
      <c r="AD109" s="37"/>
      <c r="AE109" s="37"/>
    </row>
    <row r="110" s="2" customFormat="1" ht="12" customHeight="1">
      <c r="A110" s="37"/>
      <c r="B110" s="38"/>
      <c r="C110" s="31" t="s">
        <v>17</v>
      </c>
      <c r="D110" s="39"/>
      <c r="E110" s="39"/>
      <c r="F110" s="39"/>
      <c r="G110" s="39"/>
      <c r="H110" s="39"/>
      <c r="I110" s="39"/>
      <c r="J110" s="39"/>
      <c r="K110" s="39"/>
      <c r="L110" s="39"/>
      <c r="M110" s="62"/>
      <c r="S110" s="37"/>
      <c r="T110" s="37"/>
      <c r="U110" s="37"/>
      <c r="V110" s="37"/>
      <c r="W110" s="37"/>
      <c r="X110" s="37"/>
      <c r="Y110" s="37"/>
      <c r="Z110" s="37"/>
      <c r="AA110" s="37"/>
      <c r="AB110" s="37"/>
      <c r="AC110" s="37"/>
      <c r="AD110" s="37"/>
      <c r="AE110" s="37"/>
    </row>
    <row r="111" s="2" customFormat="1" ht="16.5" customHeight="1">
      <c r="A111" s="37"/>
      <c r="B111" s="38"/>
      <c r="C111" s="39"/>
      <c r="D111" s="39"/>
      <c r="E111" s="185" t="str">
        <f>E7</f>
        <v>29-22 - Domov ´PRAMEN´ - úprava zahrady - II.etapa</v>
      </c>
      <c r="F111" s="31"/>
      <c r="G111" s="31"/>
      <c r="H111" s="31"/>
      <c r="I111" s="39"/>
      <c r="J111" s="39"/>
      <c r="K111" s="39"/>
      <c r="L111" s="39"/>
      <c r="M111" s="62"/>
      <c r="S111" s="37"/>
      <c r="T111" s="37"/>
      <c r="U111" s="37"/>
      <c r="V111" s="37"/>
      <c r="W111" s="37"/>
      <c r="X111" s="37"/>
      <c r="Y111" s="37"/>
      <c r="Z111" s="37"/>
      <c r="AA111" s="37"/>
      <c r="AB111" s="37"/>
      <c r="AC111" s="37"/>
      <c r="AD111" s="37"/>
      <c r="AE111" s="37"/>
    </row>
    <row r="112" s="1" customFormat="1" ht="12" customHeight="1">
      <c r="B112" s="20"/>
      <c r="C112" s="31" t="s">
        <v>120</v>
      </c>
      <c r="D112" s="21"/>
      <c r="E112" s="21"/>
      <c r="F112" s="21"/>
      <c r="G112" s="21"/>
      <c r="H112" s="21"/>
      <c r="I112" s="21"/>
      <c r="J112" s="21"/>
      <c r="K112" s="21"/>
      <c r="L112" s="21"/>
      <c r="M112" s="19"/>
    </row>
    <row r="113" s="2" customFormat="1" ht="16.5" customHeight="1">
      <c r="A113" s="37"/>
      <c r="B113" s="38"/>
      <c r="C113" s="39"/>
      <c r="D113" s="39"/>
      <c r="E113" s="185" t="s">
        <v>735</v>
      </c>
      <c r="F113" s="39"/>
      <c r="G113" s="39"/>
      <c r="H113" s="39"/>
      <c r="I113" s="39"/>
      <c r="J113" s="39"/>
      <c r="K113" s="39"/>
      <c r="L113" s="39"/>
      <c r="M113" s="62"/>
      <c r="S113" s="37"/>
      <c r="T113" s="37"/>
      <c r="U113" s="37"/>
      <c r="V113" s="37"/>
      <c r="W113" s="37"/>
      <c r="X113" s="37"/>
      <c r="Y113" s="37"/>
      <c r="Z113" s="37"/>
      <c r="AA113" s="37"/>
      <c r="AB113" s="37"/>
      <c r="AC113" s="37"/>
      <c r="AD113" s="37"/>
      <c r="AE113" s="37"/>
    </row>
    <row r="114" s="2" customFormat="1" ht="12" customHeight="1">
      <c r="A114" s="37"/>
      <c r="B114" s="38"/>
      <c r="C114" s="31" t="s">
        <v>736</v>
      </c>
      <c r="D114" s="39"/>
      <c r="E114" s="39"/>
      <c r="F114" s="39"/>
      <c r="G114" s="39"/>
      <c r="H114" s="39"/>
      <c r="I114" s="39"/>
      <c r="J114" s="39"/>
      <c r="K114" s="39"/>
      <c r="L114" s="39"/>
      <c r="M114" s="62"/>
      <c r="S114" s="37"/>
      <c r="T114" s="37"/>
      <c r="U114" s="37"/>
      <c r="V114" s="37"/>
      <c r="W114" s="37"/>
      <c r="X114" s="37"/>
      <c r="Y114" s="37"/>
      <c r="Z114" s="37"/>
      <c r="AA114" s="37"/>
      <c r="AB114" s="37"/>
      <c r="AC114" s="37"/>
      <c r="AD114" s="37"/>
      <c r="AE114" s="37"/>
    </row>
    <row r="115" s="2" customFormat="1" ht="16.5" customHeight="1">
      <c r="A115" s="37"/>
      <c r="B115" s="38"/>
      <c r="C115" s="39"/>
      <c r="D115" s="39"/>
      <c r="E115" s="75" t="str">
        <f>E11</f>
        <v>SO 209.3 - Trvalkové výsadby</v>
      </c>
      <c r="F115" s="39"/>
      <c r="G115" s="39"/>
      <c r="H115" s="39"/>
      <c r="I115" s="39"/>
      <c r="J115" s="39"/>
      <c r="K115" s="39"/>
      <c r="L115" s="39"/>
      <c r="M115" s="62"/>
      <c r="S115" s="37"/>
      <c r="T115" s="37"/>
      <c r="U115" s="37"/>
      <c r="V115" s="37"/>
      <c r="W115" s="37"/>
      <c r="X115" s="37"/>
      <c r="Y115" s="37"/>
      <c r="Z115" s="37"/>
      <c r="AA115" s="37"/>
      <c r="AB115" s="37"/>
      <c r="AC115" s="37"/>
      <c r="AD115" s="37"/>
      <c r="AE115" s="37"/>
    </row>
    <row r="116" s="2" customFormat="1" ht="6.96" customHeight="1">
      <c r="A116" s="37"/>
      <c r="B116" s="38"/>
      <c r="C116" s="39"/>
      <c r="D116" s="39"/>
      <c r="E116" s="39"/>
      <c r="F116" s="39"/>
      <c r="G116" s="39"/>
      <c r="H116" s="39"/>
      <c r="I116" s="39"/>
      <c r="J116" s="39"/>
      <c r="K116" s="39"/>
      <c r="L116" s="39"/>
      <c r="M116" s="62"/>
      <c r="S116" s="37"/>
      <c r="T116" s="37"/>
      <c r="U116" s="37"/>
      <c r="V116" s="37"/>
      <c r="W116" s="37"/>
      <c r="X116" s="37"/>
      <c r="Y116" s="37"/>
      <c r="Z116" s="37"/>
      <c r="AA116" s="37"/>
      <c r="AB116" s="37"/>
      <c r="AC116" s="37"/>
      <c r="AD116" s="37"/>
      <c r="AE116" s="37"/>
    </row>
    <row r="117" s="2" customFormat="1" ht="12" customHeight="1">
      <c r="A117" s="37"/>
      <c r="B117" s="38"/>
      <c r="C117" s="31" t="s">
        <v>21</v>
      </c>
      <c r="D117" s="39"/>
      <c r="E117" s="39"/>
      <c r="F117" s="26" t="str">
        <f>F14</f>
        <v>Mnichov u Mar. Lázní</v>
      </c>
      <c r="G117" s="39"/>
      <c r="H117" s="39"/>
      <c r="I117" s="31" t="s">
        <v>23</v>
      </c>
      <c r="J117" s="78" t="str">
        <f>IF(J14="","",J14)</f>
        <v>6. 2. 2025</v>
      </c>
      <c r="K117" s="39"/>
      <c r="L117" s="39"/>
      <c r="M117" s="62"/>
      <c r="S117" s="37"/>
      <c r="T117" s="37"/>
      <c r="U117" s="37"/>
      <c r="V117" s="37"/>
      <c r="W117" s="37"/>
      <c r="X117" s="37"/>
      <c r="Y117" s="37"/>
      <c r="Z117" s="37"/>
      <c r="AA117" s="37"/>
      <c r="AB117" s="37"/>
      <c r="AC117" s="37"/>
      <c r="AD117" s="37"/>
      <c r="AE117" s="37"/>
    </row>
    <row r="118" s="2" customFormat="1" ht="6.96" customHeight="1">
      <c r="A118" s="37"/>
      <c r="B118" s="38"/>
      <c r="C118" s="39"/>
      <c r="D118" s="39"/>
      <c r="E118" s="39"/>
      <c r="F118" s="39"/>
      <c r="G118" s="39"/>
      <c r="H118" s="39"/>
      <c r="I118" s="39"/>
      <c r="J118" s="39"/>
      <c r="K118" s="39"/>
      <c r="L118" s="39"/>
      <c r="M118" s="62"/>
      <c r="S118" s="37"/>
      <c r="T118" s="37"/>
      <c r="U118" s="37"/>
      <c r="V118" s="37"/>
      <c r="W118" s="37"/>
      <c r="X118" s="37"/>
      <c r="Y118" s="37"/>
      <c r="Z118" s="37"/>
      <c r="AA118" s="37"/>
      <c r="AB118" s="37"/>
      <c r="AC118" s="37"/>
      <c r="AD118" s="37"/>
      <c r="AE118" s="37"/>
    </row>
    <row r="119" s="2" customFormat="1" ht="25.65" customHeight="1">
      <c r="A119" s="37"/>
      <c r="B119" s="38"/>
      <c r="C119" s="31" t="s">
        <v>25</v>
      </c>
      <c r="D119" s="39"/>
      <c r="E119" s="39"/>
      <c r="F119" s="26" t="str">
        <f>E17</f>
        <v xml:space="preserve">Domov pro osoby se zdravotním postižením Pramen </v>
      </c>
      <c r="G119" s="39"/>
      <c r="H119" s="39"/>
      <c r="I119" s="31" t="s">
        <v>32</v>
      </c>
      <c r="J119" s="35" t="str">
        <f>E23</f>
        <v>Ing. Tomáš Prinz, DiS.</v>
      </c>
      <c r="K119" s="39"/>
      <c r="L119" s="39"/>
      <c r="M119" s="62"/>
      <c r="S119" s="37"/>
      <c r="T119" s="37"/>
      <c r="U119" s="37"/>
      <c r="V119" s="37"/>
      <c r="W119" s="37"/>
      <c r="X119" s="37"/>
      <c r="Y119" s="37"/>
      <c r="Z119" s="37"/>
      <c r="AA119" s="37"/>
      <c r="AB119" s="37"/>
      <c r="AC119" s="37"/>
      <c r="AD119" s="37"/>
      <c r="AE119" s="37"/>
    </row>
    <row r="120" s="2" customFormat="1" ht="15.15" customHeight="1">
      <c r="A120" s="37"/>
      <c r="B120" s="38"/>
      <c r="C120" s="31" t="s">
        <v>30</v>
      </c>
      <c r="D120" s="39"/>
      <c r="E120" s="39"/>
      <c r="F120" s="26" t="str">
        <f>IF(E20="","",E20)</f>
        <v>Vyplň údaj</v>
      </c>
      <c r="G120" s="39"/>
      <c r="H120" s="39"/>
      <c r="I120" s="31" t="s">
        <v>35</v>
      </c>
      <c r="J120" s="35" t="str">
        <f>E26</f>
        <v xml:space="preserve"> </v>
      </c>
      <c r="K120" s="39"/>
      <c r="L120" s="39"/>
      <c r="M120" s="62"/>
      <c r="S120" s="37"/>
      <c r="T120" s="37"/>
      <c r="U120" s="37"/>
      <c r="V120" s="37"/>
      <c r="W120" s="37"/>
      <c r="X120" s="37"/>
      <c r="Y120" s="37"/>
      <c r="Z120" s="37"/>
      <c r="AA120" s="37"/>
      <c r="AB120" s="37"/>
      <c r="AC120" s="37"/>
      <c r="AD120" s="37"/>
      <c r="AE120" s="37"/>
    </row>
    <row r="121" s="2" customFormat="1" ht="10.32" customHeight="1">
      <c r="A121" s="37"/>
      <c r="B121" s="38"/>
      <c r="C121" s="39"/>
      <c r="D121" s="39"/>
      <c r="E121" s="39"/>
      <c r="F121" s="39"/>
      <c r="G121" s="39"/>
      <c r="H121" s="39"/>
      <c r="I121" s="39"/>
      <c r="J121" s="39"/>
      <c r="K121" s="39"/>
      <c r="L121" s="39"/>
      <c r="M121" s="62"/>
      <c r="S121" s="37"/>
      <c r="T121" s="37"/>
      <c r="U121" s="37"/>
      <c r="V121" s="37"/>
      <c r="W121" s="37"/>
      <c r="X121" s="37"/>
      <c r="Y121" s="37"/>
      <c r="Z121" s="37"/>
      <c r="AA121" s="37"/>
      <c r="AB121" s="37"/>
      <c r="AC121" s="37"/>
      <c r="AD121" s="37"/>
      <c r="AE121" s="37"/>
    </row>
    <row r="122" s="11" customFormat="1" ht="29.28" customHeight="1">
      <c r="A122" s="201"/>
      <c r="B122" s="202"/>
      <c r="C122" s="203" t="s">
        <v>137</v>
      </c>
      <c r="D122" s="204" t="s">
        <v>63</v>
      </c>
      <c r="E122" s="204" t="s">
        <v>59</v>
      </c>
      <c r="F122" s="204" t="s">
        <v>60</v>
      </c>
      <c r="G122" s="204" t="s">
        <v>138</v>
      </c>
      <c r="H122" s="204" t="s">
        <v>139</v>
      </c>
      <c r="I122" s="204" t="s">
        <v>140</v>
      </c>
      <c r="J122" s="204" t="s">
        <v>141</v>
      </c>
      <c r="K122" s="204" t="s">
        <v>130</v>
      </c>
      <c r="L122" s="205" t="s">
        <v>142</v>
      </c>
      <c r="M122" s="206"/>
      <c r="N122" s="99" t="s">
        <v>1</v>
      </c>
      <c r="O122" s="100" t="s">
        <v>42</v>
      </c>
      <c r="P122" s="100" t="s">
        <v>143</v>
      </c>
      <c r="Q122" s="100" t="s">
        <v>144</v>
      </c>
      <c r="R122" s="100" t="s">
        <v>145</v>
      </c>
      <c r="S122" s="100" t="s">
        <v>146</v>
      </c>
      <c r="T122" s="100" t="s">
        <v>147</v>
      </c>
      <c r="U122" s="100" t="s">
        <v>148</v>
      </c>
      <c r="V122" s="100" t="s">
        <v>149</v>
      </c>
      <c r="W122" s="100" t="s">
        <v>150</v>
      </c>
      <c r="X122" s="101" t="s">
        <v>151</v>
      </c>
      <c r="Y122" s="201"/>
      <c r="Z122" s="201"/>
      <c r="AA122" s="201"/>
      <c r="AB122" s="201"/>
      <c r="AC122" s="201"/>
      <c r="AD122" s="201"/>
      <c r="AE122" s="201"/>
    </row>
    <row r="123" s="2" customFormat="1" ht="22.8" customHeight="1">
      <c r="A123" s="37"/>
      <c r="B123" s="38"/>
      <c r="C123" s="106" t="s">
        <v>152</v>
      </c>
      <c r="D123" s="39"/>
      <c r="E123" s="39"/>
      <c r="F123" s="39"/>
      <c r="G123" s="39"/>
      <c r="H123" s="39"/>
      <c r="I123" s="39"/>
      <c r="J123" s="39"/>
      <c r="K123" s="207">
        <f>BK123</f>
        <v>0</v>
      </c>
      <c r="L123" s="39"/>
      <c r="M123" s="43"/>
      <c r="N123" s="102"/>
      <c r="O123" s="208"/>
      <c r="P123" s="103"/>
      <c r="Q123" s="209">
        <f>Q124+Q131</f>
        <v>0</v>
      </c>
      <c r="R123" s="209">
        <f>R124+R131</f>
        <v>0</v>
      </c>
      <c r="S123" s="103"/>
      <c r="T123" s="210">
        <f>T124+T131</f>
        <v>0</v>
      </c>
      <c r="U123" s="103"/>
      <c r="V123" s="210">
        <f>V124+V131</f>
        <v>0</v>
      </c>
      <c r="W123" s="103"/>
      <c r="X123" s="211">
        <f>X124+X131</f>
        <v>0</v>
      </c>
      <c r="Y123" s="37"/>
      <c r="Z123" s="37"/>
      <c r="AA123" s="37"/>
      <c r="AB123" s="37"/>
      <c r="AC123" s="37"/>
      <c r="AD123" s="37"/>
      <c r="AE123" s="37"/>
      <c r="AT123" s="16" t="s">
        <v>79</v>
      </c>
      <c r="AU123" s="16" t="s">
        <v>132</v>
      </c>
      <c r="BK123" s="212">
        <f>BK124+BK131</f>
        <v>0</v>
      </c>
    </row>
    <row r="124" s="12" customFormat="1" ht="25.92" customHeight="1">
      <c r="A124" s="12"/>
      <c r="B124" s="213"/>
      <c r="C124" s="214"/>
      <c r="D124" s="215" t="s">
        <v>79</v>
      </c>
      <c r="E124" s="216" t="s">
        <v>153</v>
      </c>
      <c r="F124" s="216" t="s">
        <v>154</v>
      </c>
      <c r="G124" s="214"/>
      <c r="H124" s="214"/>
      <c r="I124" s="217"/>
      <c r="J124" s="217"/>
      <c r="K124" s="218">
        <f>BK124</f>
        <v>0</v>
      </c>
      <c r="L124" s="214"/>
      <c r="M124" s="219"/>
      <c r="N124" s="220"/>
      <c r="O124" s="221"/>
      <c r="P124" s="221"/>
      <c r="Q124" s="222">
        <f>Q125</f>
        <v>0</v>
      </c>
      <c r="R124" s="222">
        <f>R125</f>
        <v>0</v>
      </c>
      <c r="S124" s="221"/>
      <c r="T124" s="223">
        <f>T125</f>
        <v>0</v>
      </c>
      <c r="U124" s="221"/>
      <c r="V124" s="223">
        <f>V125</f>
        <v>0</v>
      </c>
      <c r="W124" s="221"/>
      <c r="X124" s="224">
        <f>X125</f>
        <v>0</v>
      </c>
      <c r="Y124" s="12"/>
      <c r="Z124" s="12"/>
      <c r="AA124" s="12"/>
      <c r="AB124" s="12"/>
      <c r="AC124" s="12"/>
      <c r="AD124" s="12"/>
      <c r="AE124" s="12"/>
      <c r="AR124" s="225" t="s">
        <v>88</v>
      </c>
      <c r="AT124" s="226" t="s">
        <v>79</v>
      </c>
      <c r="AU124" s="226" t="s">
        <v>80</v>
      </c>
      <c r="AY124" s="225" t="s">
        <v>155</v>
      </c>
      <c r="BK124" s="227">
        <f>BK125</f>
        <v>0</v>
      </c>
    </row>
    <row r="125" s="12" customFormat="1" ht="22.8" customHeight="1">
      <c r="A125" s="12"/>
      <c r="B125" s="213"/>
      <c r="C125" s="214"/>
      <c r="D125" s="215" t="s">
        <v>79</v>
      </c>
      <c r="E125" s="228" t="s">
        <v>88</v>
      </c>
      <c r="F125" s="228" t="s">
        <v>156</v>
      </c>
      <c r="G125" s="214"/>
      <c r="H125" s="214"/>
      <c r="I125" s="217"/>
      <c r="J125" s="217"/>
      <c r="K125" s="229">
        <f>BK125</f>
        <v>0</v>
      </c>
      <c r="L125" s="214"/>
      <c r="M125" s="219"/>
      <c r="N125" s="220"/>
      <c r="O125" s="221"/>
      <c r="P125" s="221"/>
      <c r="Q125" s="222">
        <f>SUM(Q126:Q130)</f>
        <v>0</v>
      </c>
      <c r="R125" s="222">
        <f>SUM(R126:R130)</f>
        <v>0</v>
      </c>
      <c r="S125" s="221"/>
      <c r="T125" s="223">
        <f>SUM(T126:T130)</f>
        <v>0</v>
      </c>
      <c r="U125" s="221"/>
      <c r="V125" s="223">
        <f>SUM(V126:V130)</f>
        <v>0</v>
      </c>
      <c r="W125" s="221"/>
      <c r="X125" s="224">
        <f>SUM(X126:X130)</f>
        <v>0</v>
      </c>
      <c r="Y125" s="12"/>
      <c r="Z125" s="12"/>
      <c r="AA125" s="12"/>
      <c r="AB125" s="12"/>
      <c r="AC125" s="12"/>
      <c r="AD125" s="12"/>
      <c r="AE125" s="12"/>
      <c r="AR125" s="225" t="s">
        <v>88</v>
      </c>
      <c r="AT125" s="226" t="s">
        <v>79</v>
      </c>
      <c r="AU125" s="226" t="s">
        <v>88</v>
      </c>
      <c r="AY125" s="225" t="s">
        <v>155</v>
      </c>
      <c r="BK125" s="227">
        <f>SUM(BK126:BK130)</f>
        <v>0</v>
      </c>
    </row>
    <row r="126" s="2" customFormat="1" ht="37.8" customHeight="1">
      <c r="A126" s="37"/>
      <c r="B126" s="38"/>
      <c r="C126" s="230" t="s">
        <v>88</v>
      </c>
      <c r="D126" s="230" t="s">
        <v>157</v>
      </c>
      <c r="E126" s="231" t="s">
        <v>810</v>
      </c>
      <c r="F126" s="232" t="s">
        <v>811</v>
      </c>
      <c r="G126" s="233" t="s">
        <v>211</v>
      </c>
      <c r="H126" s="234">
        <v>30</v>
      </c>
      <c r="I126" s="235"/>
      <c r="J126" s="235"/>
      <c r="K126" s="236">
        <f>ROUND(P126*H126,2)</f>
        <v>0</v>
      </c>
      <c r="L126" s="232" t="s">
        <v>170</v>
      </c>
      <c r="M126" s="43"/>
      <c r="N126" s="237" t="s">
        <v>1</v>
      </c>
      <c r="O126" s="238" t="s">
        <v>43</v>
      </c>
      <c r="P126" s="239">
        <f>I126+J126</f>
        <v>0</v>
      </c>
      <c r="Q126" s="239">
        <f>ROUND(I126*H126,2)</f>
        <v>0</v>
      </c>
      <c r="R126" s="239">
        <f>ROUND(J126*H126,2)</f>
        <v>0</v>
      </c>
      <c r="S126" s="90"/>
      <c r="T126" s="240">
        <f>S126*H126</f>
        <v>0</v>
      </c>
      <c r="U126" s="240">
        <v>0</v>
      </c>
      <c r="V126" s="240">
        <f>U126*H126</f>
        <v>0</v>
      </c>
      <c r="W126" s="240">
        <v>0</v>
      </c>
      <c r="X126" s="241">
        <f>W126*H126</f>
        <v>0</v>
      </c>
      <c r="Y126" s="37"/>
      <c r="Z126" s="37"/>
      <c r="AA126" s="37"/>
      <c r="AB126" s="37"/>
      <c r="AC126" s="37"/>
      <c r="AD126" s="37"/>
      <c r="AE126" s="37"/>
      <c r="AR126" s="242" t="s">
        <v>161</v>
      </c>
      <c r="AT126" s="242" t="s">
        <v>157</v>
      </c>
      <c r="AU126" s="242" t="s">
        <v>90</v>
      </c>
      <c r="AY126" s="16" t="s">
        <v>155</v>
      </c>
      <c r="BE126" s="243">
        <f>IF(O126="základní",K126,0)</f>
        <v>0</v>
      </c>
      <c r="BF126" s="243">
        <f>IF(O126="snížená",K126,0)</f>
        <v>0</v>
      </c>
      <c r="BG126" s="243">
        <f>IF(O126="zákl. přenesená",K126,0)</f>
        <v>0</v>
      </c>
      <c r="BH126" s="243">
        <f>IF(O126="sníž. přenesená",K126,0)</f>
        <v>0</v>
      </c>
      <c r="BI126" s="243">
        <f>IF(O126="nulová",K126,0)</f>
        <v>0</v>
      </c>
      <c r="BJ126" s="16" t="s">
        <v>88</v>
      </c>
      <c r="BK126" s="243">
        <f>ROUND(P126*H126,2)</f>
        <v>0</v>
      </c>
      <c r="BL126" s="16" t="s">
        <v>161</v>
      </c>
      <c r="BM126" s="242" t="s">
        <v>812</v>
      </c>
    </row>
    <row r="127" s="2" customFormat="1">
      <c r="A127" s="37"/>
      <c r="B127" s="38"/>
      <c r="C127" s="39"/>
      <c r="D127" s="271" t="s">
        <v>172</v>
      </c>
      <c r="E127" s="39"/>
      <c r="F127" s="272" t="s">
        <v>813</v>
      </c>
      <c r="G127" s="39"/>
      <c r="H127" s="39"/>
      <c r="I127" s="246"/>
      <c r="J127" s="246"/>
      <c r="K127" s="39"/>
      <c r="L127" s="39"/>
      <c r="M127" s="43"/>
      <c r="N127" s="247"/>
      <c r="O127" s="248"/>
      <c r="P127" s="90"/>
      <c r="Q127" s="90"/>
      <c r="R127" s="90"/>
      <c r="S127" s="90"/>
      <c r="T127" s="90"/>
      <c r="U127" s="90"/>
      <c r="V127" s="90"/>
      <c r="W127" s="90"/>
      <c r="X127" s="91"/>
      <c r="Y127" s="37"/>
      <c r="Z127" s="37"/>
      <c r="AA127" s="37"/>
      <c r="AB127" s="37"/>
      <c r="AC127" s="37"/>
      <c r="AD127" s="37"/>
      <c r="AE127" s="37"/>
      <c r="AT127" s="16" t="s">
        <v>172</v>
      </c>
      <c r="AU127" s="16" t="s">
        <v>90</v>
      </c>
    </row>
    <row r="128" s="13" customFormat="1">
      <c r="A128" s="13"/>
      <c r="B128" s="249"/>
      <c r="C128" s="250"/>
      <c r="D128" s="244" t="s">
        <v>165</v>
      </c>
      <c r="E128" s="251" t="s">
        <v>1</v>
      </c>
      <c r="F128" s="252" t="s">
        <v>814</v>
      </c>
      <c r="G128" s="250"/>
      <c r="H128" s="253">
        <v>30</v>
      </c>
      <c r="I128" s="254"/>
      <c r="J128" s="254"/>
      <c r="K128" s="250"/>
      <c r="L128" s="250"/>
      <c r="M128" s="255"/>
      <c r="N128" s="256"/>
      <c r="O128" s="257"/>
      <c r="P128" s="257"/>
      <c r="Q128" s="257"/>
      <c r="R128" s="257"/>
      <c r="S128" s="257"/>
      <c r="T128" s="257"/>
      <c r="U128" s="257"/>
      <c r="V128" s="257"/>
      <c r="W128" s="257"/>
      <c r="X128" s="258"/>
      <c r="Y128" s="13"/>
      <c r="Z128" s="13"/>
      <c r="AA128" s="13"/>
      <c r="AB128" s="13"/>
      <c r="AC128" s="13"/>
      <c r="AD128" s="13"/>
      <c r="AE128" s="13"/>
      <c r="AT128" s="259" t="s">
        <v>165</v>
      </c>
      <c r="AU128" s="259" t="s">
        <v>90</v>
      </c>
      <c r="AV128" s="13" t="s">
        <v>90</v>
      </c>
      <c r="AW128" s="13" t="s">
        <v>5</v>
      </c>
      <c r="AX128" s="13" t="s">
        <v>88</v>
      </c>
      <c r="AY128" s="259" t="s">
        <v>155</v>
      </c>
    </row>
    <row r="129" s="2" customFormat="1" ht="44.25" customHeight="1">
      <c r="A129" s="37"/>
      <c r="B129" s="38"/>
      <c r="C129" s="230" t="s">
        <v>90</v>
      </c>
      <c r="D129" s="230" t="s">
        <v>157</v>
      </c>
      <c r="E129" s="231" t="s">
        <v>815</v>
      </c>
      <c r="F129" s="232" t="s">
        <v>816</v>
      </c>
      <c r="G129" s="233" t="s">
        <v>211</v>
      </c>
      <c r="H129" s="234">
        <v>30</v>
      </c>
      <c r="I129" s="235"/>
      <c r="J129" s="235"/>
      <c r="K129" s="236">
        <f>ROUND(P129*H129,2)</f>
        <v>0</v>
      </c>
      <c r="L129" s="232" t="s">
        <v>170</v>
      </c>
      <c r="M129" s="43"/>
      <c r="N129" s="237" t="s">
        <v>1</v>
      </c>
      <c r="O129" s="238" t="s">
        <v>43</v>
      </c>
      <c r="P129" s="239">
        <f>I129+J129</f>
        <v>0</v>
      </c>
      <c r="Q129" s="239">
        <f>ROUND(I129*H129,2)</f>
        <v>0</v>
      </c>
      <c r="R129" s="239">
        <f>ROUND(J129*H129,2)</f>
        <v>0</v>
      </c>
      <c r="S129" s="90"/>
      <c r="T129" s="240">
        <f>S129*H129</f>
        <v>0</v>
      </c>
      <c r="U129" s="240">
        <v>0</v>
      </c>
      <c r="V129" s="240">
        <f>U129*H129</f>
        <v>0</v>
      </c>
      <c r="W129" s="240">
        <v>0</v>
      </c>
      <c r="X129" s="241">
        <f>W129*H129</f>
        <v>0</v>
      </c>
      <c r="Y129" s="37"/>
      <c r="Z129" s="37"/>
      <c r="AA129" s="37"/>
      <c r="AB129" s="37"/>
      <c r="AC129" s="37"/>
      <c r="AD129" s="37"/>
      <c r="AE129" s="37"/>
      <c r="AR129" s="242" t="s">
        <v>161</v>
      </c>
      <c r="AT129" s="242" t="s">
        <v>157</v>
      </c>
      <c r="AU129" s="242" t="s">
        <v>90</v>
      </c>
      <c r="AY129" s="16" t="s">
        <v>155</v>
      </c>
      <c r="BE129" s="243">
        <f>IF(O129="základní",K129,0)</f>
        <v>0</v>
      </c>
      <c r="BF129" s="243">
        <f>IF(O129="snížená",K129,0)</f>
        <v>0</v>
      </c>
      <c r="BG129" s="243">
        <f>IF(O129="zákl. přenesená",K129,0)</f>
        <v>0</v>
      </c>
      <c r="BH129" s="243">
        <f>IF(O129="sníž. přenesená",K129,0)</f>
        <v>0</v>
      </c>
      <c r="BI129" s="243">
        <f>IF(O129="nulová",K129,0)</f>
        <v>0</v>
      </c>
      <c r="BJ129" s="16" t="s">
        <v>88</v>
      </c>
      <c r="BK129" s="243">
        <f>ROUND(P129*H129,2)</f>
        <v>0</v>
      </c>
      <c r="BL129" s="16" t="s">
        <v>161</v>
      </c>
      <c r="BM129" s="242" t="s">
        <v>817</v>
      </c>
    </row>
    <row r="130" s="2" customFormat="1">
      <c r="A130" s="37"/>
      <c r="B130" s="38"/>
      <c r="C130" s="39"/>
      <c r="D130" s="271" t="s">
        <v>172</v>
      </c>
      <c r="E130" s="39"/>
      <c r="F130" s="272" t="s">
        <v>818</v>
      </c>
      <c r="G130" s="39"/>
      <c r="H130" s="39"/>
      <c r="I130" s="246"/>
      <c r="J130" s="246"/>
      <c r="K130" s="39"/>
      <c r="L130" s="39"/>
      <c r="M130" s="43"/>
      <c r="N130" s="247"/>
      <c r="O130" s="248"/>
      <c r="P130" s="90"/>
      <c r="Q130" s="90"/>
      <c r="R130" s="90"/>
      <c r="S130" s="90"/>
      <c r="T130" s="90"/>
      <c r="U130" s="90"/>
      <c r="V130" s="90"/>
      <c r="W130" s="90"/>
      <c r="X130" s="91"/>
      <c r="Y130" s="37"/>
      <c r="Z130" s="37"/>
      <c r="AA130" s="37"/>
      <c r="AB130" s="37"/>
      <c r="AC130" s="37"/>
      <c r="AD130" s="37"/>
      <c r="AE130" s="37"/>
      <c r="AT130" s="16" t="s">
        <v>172</v>
      </c>
      <c r="AU130" s="16" t="s">
        <v>90</v>
      </c>
    </row>
    <row r="131" s="12" customFormat="1" ht="25.92" customHeight="1">
      <c r="A131" s="12"/>
      <c r="B131" s="213"/>
      <c r="C131" s="214"/>
      <c r="D131" s="215" t="s">
        <v>79</v>
      </c>
      <c r="E131" s="216" t="s">
        <v>819</v>
      </c>
      <c r="F131" s="216" t="s">
        <v>820</v>
      </c>
      <c r="G131" s="214"/>
      <c r="H131" s="214"/>
      <c r="I131" s="217"/>
      <c r="J131" s="217"/>
      <c r="K131" s="218">
        <f>BK131</f>
        <v>0</v>
      </c>
      <c r="L131" s="214"/>
      <c r="M131" s="219"/>
      <c r="N131" s="220"/>
      <c r="O131" s="221"/>
      <c r="P131" s="221"/>
      <c r="Q131" s="222">
        <f>SUM(Q132:Q133)</f>
        <v>0</v>
      </c>
      <c r="R131" s="222">
        <f>SUM(R132:R133)</f>
        <v>0</v>
      </c>
      <c r="S131" s="221"/>
      <c r="T131" s="223">
        <f>SUM(T132:T133)</f>
        <v>0</v>
      </c>
      <c r="U131" s="221"/>
      <c r="V131" s="223">
        <f>SUM(V132:V133)</f>
        <v>0</v>
      </c>
      <c r="W131" s="221"/>
      <c r="X131" s="224">
        <f>SUM(X132:X133)</f>
        <v>0</v>
      </c>
      <c r="Y131" s="12"/>
      <c r="Z131" s="12"/>
      <c r="AA131" s="12"/>
      <c r="AB131" s="12"/>
      <c r="AC131" s="12"/>
      <c r="AD131" s="12"/>
      <c r="AE131" s="12"/>
      <c r="AR131" s="225" t="s">
        <v>175</v>
      </c>
      <c r="AT131" s="226" t="s">
        <v>79</v>
      </c>
      <c r="AU131" s="226" t="s">
        <v>80</v>
      </c>
      <c r="AY131" s="225" t="s">
        <v>155</v>
      </c>
      <c r="BK131" s="227">
        <f>SUM(BK132:BK133)</f>
        <v>0</v>
      </c>
    </row>
    <row r="132" s="2" customFormat="1" ht="16.5" customHeight="1">
      <c r="A132" s="37"/>
      <c r="B132" s="38"/>
      <c r="C132" s="279" t="s">
        <v>175</v>
      </c>
      <c r="D132" s="279" t="s">
        <v>281</v>
      </c>
      <c r="E132" s="280" t="s">
        <v>220</v>
      </c>
      <c r="F132" s="281" t="s">
        <v>821</v>
      </c>
      <c r="G132" s="282" t="s">
        <v>211</v>
      </c>
      <c r="H132" s="283">
        <v>30</v>
      </c>
      <c r="I132" s="284"/>
      <c r="J132" s="285"/>
      <c r="K132" s="286">
        <f>ROUND(P132*H132,2)</f>
        <v>0</v>
      </c>
      <c r="L132" s="281" t="s">
        <v>1</v>
      </c>
      <c r="M132" s="287"/>
      <c r="N132" s="288" t="s">
        <v>1</v>
      </c>
      <c r="O132" s="238" t="s">
        <v>43</v>
      </c>
      <c r="P132" s="239">
        <f>I132+J132</f>
        <v>0</v>
      </c>
      <c r="Q132" s="239">
        <f>ROUND(I132*H132,2)</f>
        <v>0</v>
      </c>
      <c r="R132" s="239">
        <f>ROUND(J132*H132,2)</f>
        <v>0</v>
      </c>
      <c r="S132" s="90"/>
      <c r="T132" s="240">
        <f>S132*H132</f>
        <v>0</v>
      </c>
      <c r="U132" s="240">
        <v>0</v>
      </c>
      <c r="V132" s="240">
        <f>U132*H132</f>
        <v>0</v>
      </c>
      <c r="W132" s="240">
        <v>0</v>
      </c>
      <c r="X132" s="241">
        <f>W132*H132</f>
        <v>0</v>
      </c>
      <c r="Y132" s="37"/>
      <c r="Z132" s="37"/>
      <c r="AA132" s="37"/>
      <c r="AB132" s="37"/>
      <c r="AC132" s="37"/>
      <c r="AD132" s="37"/>
      <c r="AE132" s="37"/>
      <c r="AR132" s="242" t="s">
        <v>822</v>
      </c>
      <c r="AT132" s="242" t="s">
        <v>281</v>
      </c>
      <c r="AU132" s="242" t="s">
        <v>88</v>
      </c>
      <c r="AY132" s="16" t="s">
        <v>155</v>
      </c>
      <c r="BE132" s="243">
        <f>IF(O132="základní",K132,0)</f>
        <v>0</v>
      </c>
      <c r="BF132" s="243">
        <f>IF(O132="snížená",K132,0)</f>
        <v>0</v>
      </c>
      <c r="BG132" s="243">
        <f>IF(O132="zákl. přenesená",K132,0)</f>
        <v>0</v>
      </c>
      <c r="BH132" s="243">
        <f>IF(O132="sníž. přenesená",K132,0)</f>
        <v>0</v>
      </c>
      <c r="BI132" s="243">
        <f>IF(O132="nulová",K132,0)</f>
        <v>0</v>
      </c>
      <c r="BJ132" s="16" t="s">
        <v>88</v>
      </c>
      <c r="BK132" s="243">
        <f>ROUND(P132*H132,2)</f>
        <v>0</v>
      </c>
      <c r="BL132" s="16" t="s">
        <v>393</v>
      </c>
      <c r="BM132" s="242" t="s">
        <v>823</v>
      </c>
    </row>
    <row r="133" s="2" customFormat="1">
      <c r="A133" s="37"/>
      <c r="B133" s="38"/>
      <c r="C133" s="39"/>
      <c r="D133" s="244" t="s">
        <v>163</v>
      </c>
      <c r="E133" s="39"/>
      <c r="F133" s="245" t="s">
        <v>824</v>
      </c>
      <c r="G133" s="39"/>
      <c r="H133" s="39"/>
      <c r="I133" s="246"/>
      <c r="J133" s="246"/>
      <c r="K133" s="39"/>
      <c r="L133" s="39"/>
      <c r="M133" s="43"/>
      <c r="N133" s="294"/>
      <c r="O133" s="295"/>
      <c r="P133" s="276"/>
      <c r="Q133" s="276"/>
      <c r="R133" s="276"/>
      <c r="S133" s="276"/>
      <c r="T133" s="276"/>
      <c r="U133" s="276"/>
      <c r="V133" s="276"/>
      <c r="W133" s="276"/>
      <c r="X133" s="296"/>
      <c r="Y133" s="37"/>
      <c r="Z133" s="37"/>
      <c r="AA133" s="37"/>
      <c r="AB133" s="37"/>
      <c r="AC133" s="37"/>
      <c r="AD133" s="37"/>
      <c r="AE133" s="37"/>
      <c r="AT133" s="16" t="s">
        <v>163</v>
      </c>
      <c r="AU133" s="16" t="s">
        <v>88</v>
      </c>
    </row>
    <row r="134" s="2" customFormat="1" ht="6.96" customHeight="1">
      <c r="A134" s="37"/>
      <c r="B134" s="65"/>
      <c r="C134" s="66"/>
      <c r="D134" s="66"/>
      <c r="E134" s="66"/>
      <c r="F134" s="66"/>
      <c r="G134" s="66"/>
      <c r="H134" s="66"/>
      <c r="I134" s="66"/>
      <c r="J134" s="66"/>
      <c r="K134" s="66"/>
      <c r="L134" s="66"/>
      <c r="M134" s="43"/>
      <c r="N134" s="37"/>
      <c r="P134" s="37"/>
      <c r="Q134" s="37"/>
      <c r="R134" s="37"/>
      <c r="S134" s="37"/>
      <c r="T134" s="37"/>
      <c r="U134" s="37"/>
      <c r="V134" s="37"/>
      <c r="W134" s="37"/>
      <c r="X134" s="37"/>
      <c r="Y134" s="37"/>
      <c r="Z134" s="37"/>
      <c r="AA134" s="37"/>
      <c r="AB134" s="37"/>
      <c r="AC134" s="37"/>
      <c r="AD134" s="37"/>
      <c r="AE134" s="37"/>
    </row>
  </sheetData>
  <sheetProtection sheet="1" autoFilter="0" formatColumns="0" formatRows="0" objects="1" scenarios="1" spinCount="100000" saltValue="9debB+o3LnnBQGMkr4v92+kuJtm/HAu+mz4VL7+LWprEsav5o/X6GrTtHlqog0mBH2TtzPM/ggNgA9ZvHjjrZw==" hashValue="oKthApG0plMbgkfcJ6Ek0BRIh3OrWqbxk22AV6a7y8QAm7VRR0I7HFKjV7JMpHAYbNmFFmBiqwmyzsXwhm17Jg==" algorithmName="SHA-512" password="CC35"/>
  <autoFilter ref="C122:L133"/>
  <mergeCells count="12">
    <mergeCell ref="E7:H7"/>
    <mergeCell ref="E9:H9"/>
    <mergeCell ref="E11:H11"/>
    <mergeCell ref="E20:H20"/>
    <mergeCell ref="E29:H29"/>
    <mergeCell ref="E85:H85"/>
    <mergeCell ref="E87:H87"/>
    <mergeCell ref="E89:H89"/>
    <mergeCell ref="E111:H111"/>
    <mergeCell ref="E113:H113"/>
    <mergeCell ref="E115:H115"/>
    <mergeCell ref="M2:Z2"/>
  </mergeCells>
  <hyperlinks>
    <hyperlink ref="F127" r:id="rId1" display="https://podminky.urs.cz/item/CS_URS_2025_01/183111111"/>
    <hyperlink ref="F130" r:id="rId2" display="https://podminky.urs.cz/item/CS_URS_2025_01/183211322"/>
  </hyperlinks>
  <pageMargins left="0.39375" right="0.39375" top="0.39375" bottom="0.39375" header="0" footer="0"/>
  <pageSetup paperSize="9" orientation="portrait" blackAndWhite="1" fitToHeight="100"/>
  <headerFooter>
    <oddFooter>&amp;CStrana &amp;P z &amp;N</oddFooter>
  </headerFooter>
  <drawing r:id="rId3"/>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15.5" style="1" customWidth="1"/>
    <col min="13" max="13" width="9.332031" style="1" customWidth="1"/>
    <col min="14" max="14" width="10.83203" style="1" hidden="1" customWidth="1"/>
    <col min="15" max="15" width="9.332031" style="1" hidden="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4.16016" style="1" hidden="1" customWidth="1"/>
    <col min="22" max="22" width="14.16016" style="1" hidden="1" customWidth="1"/>
    <col min="23" max="23" width="14.16016" style="1" hidden="1" customWidth="1"/>
    <col min="24" max="24" width="14.16016" style="1" hidden="1" customWidth="1"/>
    <col min="25" max="25" width="12.33203" style="1" hidden="1" customWidth="1"/>
    <col min="26" max="26" width="16.33203" style="1" customWidth="1"/>
    <col min="27" max="27" width="12.33203" style="1" customWidth="1"/>
    <col min="28" max="28" width="15"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M2" s="1"/>
      <c r="N2" s="1"/>
      <c r="O2" s="1"/>
      <c r="P2" s="1"/>
      <c r="Q2" s="1"/>
      <c r="R2" s="1"/>
      <c r="S2" s="1"/>
      <c r="T2" s="1"/>
      <c r="U2" s="1"/>
      <c r="V2" s="1"/>
      <c r="W2" s="1"/>
      <c r="X2" s="1"/>
      <c r="Y2" s="1"/>
      <c r="Z2" s="1"/>
      <c r="AT2" s="16" t="s">
        <v>89</v>
      </c>
    </row>
    <row r="3" s="1" customFormat="1" ht="6.96" customHeight="1">
      <c r="B3" s="148"/>
      <c r="C3" s="149"/>
      <c r="D3" s="149"/>
      <c r="E3" s="149"/>
      <c r="F3" s="149"/>
      <c r="G3" s="149"/>
      <c r="H3" s="149"/>
      <c r="I3" s="149"/>
      <c r="J3" s="149"/>
      <c r="K3" s="149"/>
      <c r="L3" s="149"/>
      <c r="M3" s="19"/>
      <c r="AT3" s="16" t="s">
        <v>90</v>
      </c>
    </row>
    <row r="4" s="1" customFormat="1" ht="24.96" customHeight="1">
      <c r="B4" s="19"/>
      <c r="D4" s="150" t="s">
        <v>119</v>
      </c>
      <c r="M4" s="19"/>
      <c r="N4" s="151" t="s">
        <v>11</v>
      </c>
      <c r="AT4" s="16" t="s">
        <v>4</v>
      </c>
    </row>
    <row r="5" s="1" customFormat="1" ht="6.96" customHeight="1">
      <c r="B5" s="19"/>
      <c r="M5" s="19"/>
    </row>
    <row r="6" s="1" customFormat="1" ht="12" customHeight="1">
      <c r="B6" s="19"/>
      <c r="D6" s="152" t="s">
        <v>17</v>
      </c>
      <c r="M6" s="19"/>
    </row>
    <row r="7" s="1" customFormat="1" ht="16.5" customHeight="1">
      <c r="B7" s="19"/>
      <c r="E7" s="153" t="str">
        <f>'Rekapitulace stavby'!K6</f>
        <v>29-22 - Domov ´PRAMEN´ - úprava zahrady - II.etapa</v>
      </c>
      <c r="F7" s="152"/>
      <c r="G7" s="152"/>
      <c r="H7" s="152"/>
      <c r="M7" s="19"/>
    </row>
    <row r="8" s="2" customFormat="1" ht="12" customHeight="1">
      <c r="A8" s="37"/>
      <c r="B8" s="43"/>
      <c r="C8" s="37"/>
      <c r="D8" s="152" t="s">
        <v>120</v>
      </c>
      <c r="E8" s="37"/>
      <c r="F8" s="37"/>
      <c r="G8" s="37"/>
      <c r="H8" s="37"/>
      <c r="I8" s="37"/>
      <c r="J8" s="37"/>
      <c r="K8" s="37"/>
      <c r="L8" s="37"/>
      <c r="M8" s="62"/>
      <c r="S8" s="37"/>
      <c r="T8" s="37"/>
      <c r="U8" s="37"/>
      <c r="V8" s="37"/>
      <c r="W8" s="37"/>
      <c r="X8" s="37"/>
      <c r="Y8" s="37"/>
      <c r="Z8" s="37"/>
      <c r="AA8" s="37"/>
      <c r="AB8" s="37"/>
      <c r="AC8" s="37"/>
      <c r="AD8" s="37"/>
      <c r="AE8" s="37"/>
    </row>
    <row r="9" s="2" customFormat="1" ht="30" customHeight="1">
      <c r="A9" s="37"/>
      <c r="B9" s="43"/>
      <c r="C9" s="37"/>
      <c r="D9" s="37"/>
      <c r="E9" s="154" t="s">
        <v>121</v>
      </c>
      <c r="F9" s="37"/>
      <c r="G9" s="37"/>
      <c r="H9" s="37"/>
      <c r="I9" s="37"/>
      <c r="J9" s="37"/>
      <c r="K9" s="37"/>
      <c r="L9" s="37"/>
      <c r="M9" s="62"/>
      <c r="S9" s="37"/>
      <c r="T9" s="37"/>
      <c r="U9" s="37"/>
      <c r="V9" s="37"/>
      <c r="W9" s="37"/>
      <c r="X9" s="37"/>
      <c r="Y9" s="37"/>
      <c r="Z9" s="37"/>
      <c r="AA9" s="37"/>
      <c r="AB9" s="37"/>
      <c r="AC9" s="37"/>
      <c r="AD9" s="37"/>
      <c r="AE9" s="37"/>
    </row>
    <row r="10" s="2" customFormat="1">
      <c r="A10" s="37"/>
      <c r="B10" s="43"/>
      <c r="C10" s="37"/>
      <c r="D10" s="37"/>
      <c r="E10" s="37"/>
      <c r="F10" s="37"/>
      <c r="G10" s="37"/>
      <c r="H10" s="37"/>
      <c r="I10" s="37"/>
      <c r="J10" s="37"/>
      <c r="K10" s="37"/>
      <c r="L10" s="37"/>
      <c r="M10" s="62"/>
      <c r="S10" s="37"/>
      <c r="T10" s="37"/>
      <c r="U10" s="37"/>
      <c r="V10" s="37"/>
      <c r="W10" s="37"/>
      <c r="X10" s="37"/>
      <c r="Y10" s="37"/>
      <c r="Z10" s="37"/>
      <c r="AA10" s="37"/>
      <c r="AB10" s="37"/>
      <c r="AC10" s="37"/>
      <c r="AD10" s="37"/>
      <c r="AE10" s="37"/>
    </row>
    <row r="11" s="2" customFormat="1" ht="12" customHeight="1">
      <c r="A11" s="37"/>
      <c r="B11" s="43"/>
      <c r="C11" s="37"/>
      <c r="D11" s="152" t="s">
        <v>19</v>
      </c>
      <c r="E11" s="37"/>
      <c r="F11" s="143" t="s">
        <v>1</v>
      </c>
      <c r="G11" s="37"/>
      <c r="H11" s="37"/>
      <c r="I11" s="152" t="s">
        <v>20</v>
      </c>
      <c r="J11" s="143" t="s">
        <v>1</v>
      </c>
      <c r="K11" s="37"/>
      <c r="L11" s="37"/>
      <c r="M11" s="62"/>
      <c r="S11" s="37"/>
      <c r="T11" s="37"/>
      <c r="U11" s="37"/>
      <c r="V11" s="37"/>
      <c r="W11" s="37"/>
      <c r="X11" s="37"/>
      <c r="Y11" s="37"/>
      <c r="Z11" s="37"/>
      <c r="AA11" s="37"/>
      <c r="AB11" s="37"/>
      <c r="AC11" s="37"/>
      <c r="AD11" s="37"/>
      <c r="AE11" s="37"/>
    </row>
    <row r="12" s="2" customFormat="1" ht="12" customHeight="1">
      <c r="A12" s="37"/>
      <c r="B12" s="43"/>
      <c r="C12" s="37"/>
      <c r="D12" s="152" t="s">
        <v>21</v>
      </c>
      <c r="E12" s="37"/>
      <c r="F12" s="143" t="s">
        <v>22</v>
      </c>
      <c r="G12" s="37"/>
      <c r="H12" s="37"/>
      <c r="I12" s="152" t="s">
        <v>23</v>
      </c>
      <c r="J12" s="155" t="str">
        <f>'Rekapitulace stavby'!AN8</f>
        <v>6. 2. 2025</v>
      </c>
      <c r="K12" s="37"/>
      <c r="L12" s="37"/>
      <c r="M12" s="62"/>
      <c r="S12" s="37"/>
      <c r="T12" s="37"/>
      <c r="U12" s="37"/>
      <c r="V12" s="37"/>
      <c r="W12" s="37"/>
      <c r="X12" s="37"/>
      <c r="Y12" s="37"/>
      <c r="Z12" s="37"/>
      <c r="AA12" s="37"/>
      <c r="AB12" s="37"/>
      <c r="AC12" s="37"/>
      <c r="AD12" s="37"/>
      <c r="AE12" s="37"/>
    </row>
    <row r="13" s="2" customFormat="1" ht="10.8" customHeight="1">
      <c r="A13" s="37"/>
      <c r="B13" s="43"/>
      <c r="C13" s="37"/>
      <c r="D13" s="37"/>
      <c r="E13" s="37"/>
      <c r="F13" s="37"/>
      <c r="G13" s="37"/>
      <c r="H13" s="37"/>
      <c r="I13" s="37"/>
      <c r="J13" s="37"/>
      <c r="K13" s="37"/>
      <c r="L13" s="37"/>
      <c r="M13" s="62"/>
      <c r="S13" s="37"/>
      <c r="T13" s="37"/>
      <c r="U13" s="37"/>
      <c r="V13" s="37"/>
      <c r="W13" s="37"/>
      <c r="X13" s="37"/>
      <c r="Y13" s="37"/>
      <c r="Z13" s="37"/>
      <c r="AA13" s="37"/>
      <c r="AB13" s="37"/>
      <c r="AC13" s="37"/>
      <c r="AD13" s="37"/>
      <c r="AE13" s="37"/>
    </row>
    <row r="14" s="2" customFormat="1" ht="12" customHeight="1">
      <c r="A14" s="37"/>
      <c r="B14" s="43"/>
      <c r="C14" s="37"/>
      <c r="D14" s="152" t="s">
        <v>25</v>
      </c>
      <c r="E14" s="37"/>
      <c r="F14" s="37"/>
      <c r="G14" s="37"/>
      <c r="H14" s="37"/>
      <c r="I14" s="152" t="s">
        <v>26</v>
      </c>
      <c r="J14" s="143" t="s">
        <v>27</v>
      </c>
      <c r="K14" s="37"/>
      <c r="L14" s="37"/>
      <c r="M14" s="62"/>
      <c r="S14" s="37"/>
      <c r="T14" s="37"/>
      <c r="U14" s="37"/>
      <c r="V14" s="37"/>
      <c r="W14" s="37"/>
      <c r="X14" s="37"/>
      <c r="Y14" s="37"/>
      <c r="Z14" s="37"/>
      <c r="AA14" s="37"/>
      <c r="AB14" s="37"/>
      <c r="AC14" s="37"/>
      <c r="AD14" s="37"/>
      <c r="AE14" s="37"/>
    </row>
    <row r="15" s="2" customFormat="1" ht="18" customHeight="1">
      <c r="A15" s="37"/>
      <c r="B15" s="43"/>
      <c r="C15" s="37"/>
      <c r="D15" s="37"/>
      <c r="E15" s="143" t="s">
        <v>28</v>
      </c>
      <c r="F15" s="37"/>
      <c r="G15" s="37"/>
      <c r="H15" s="37"/>
      <c r="I15" s="152" t="s">
        <v>29</v>
      </c>
      <c r="J15" s="143" t="s">
        <v>1</v>
      </c>
      <c r="K15" s="37"/>
      <c r="L15" s="37"/>
      <c r="M15" s="62"/>
      <c r="S15" s="37"/>
      <c r="T15" s="37"/>
      <c r="U15" s="37"/>
      <c r="V15" s="37"/>
      <c r="W15" s="37"/>
      <c r="X15" s="37"/>
      <c r="Y15" s="37"/>
      <c r="Z15" s="37"/>
      <c r="AA15" s="37"/>
      <c r="AB15" s="37"/>
      <c r="AC15" s="37"/>
      <c r="AD15" s="37"/>
      <c r="AE15" s="37"/>
    </row>
    <row r="16" s="2" customFormat="1" ht="6.96" customHeight="1">
      <c r="A16" s="37"/>
      <c r="B16" s="43"/>
      <c r="C16" s="37"/>
      <c r="D16" s="37"/>
      <c r="E16" s="37"/>
      <c r="F16" s="37"/>
      <c r="G16" s="37"/>
      <c r="H16" s="37"/>
      <c r="I16" s="37"/>
      <c r="J16" s="37"/>
      <c r="K16" s="37"/>
      <c r="L16" s="37"/>
      <c r="M16" s="62"/>
      <c r="S16" s="37"/>
      <c r="T16" s="37"/>
      <c r="U16" s="37"/>
      <c r="V16" s="37"/>
      <c r="W16" s="37"/>
      <c r="X16" s="37"/>
      <c r="Y16" s="37"/>
      <c r="Z16" s="37"/>
      <c r="AA16" s="37"/>
      <c r="AB16" s="37"/>
      <c r="AC16" s="37"/>
      <c r="AD16" s="37"/>
      <c r="AE16" s="37"/>
    </row>
    <row r="17" s="2" customFormat="1" ht="12" customHeight="1">
      <c r="A17" s="37"/>
      <c r="B17" s="43"/>
      <c r="C17" s="37"/>
      <c r="D17" s="152" t="s">
        <v>30</v>
      </c>
      <c r="E17" s="37"/>
      <c r="F17" s="37"/>
      <c r="G17" s="37"/>
      <c r="H17" s="37"/>
      <c r="I17" s="152" t="s">
        <v>26</v>
      </c>
      <c r="J17" s="32" t="str">
        <f>'Rekapitulace stavby'!AN13</f>
        <v>Vyplň údaj</v>
      </c>
      <c r="K17" s="37"/>
      <c r="L17" s="37"/>
      <c r="M17" s="62"/>
      <c r="S17" s="37"/>
      <c r="T17" s="37"/>
      <c r="U17" s="37"/>
      <c r="V17" s="37"/>
      <c r="W17" s="37"/>
      <c r="X17" s="37"/>
      <c r="Y17" s="37"/>
      <c r="Z17" s="37"/>
      <c r="AA17" s="37"/>
      <c r="AB17" s="37"/>
      <c r="AC17" s="37"/>
      <c r="AD17" s="37"/>
      <c r="AE17" s="37"/>
    </row>
    <row r="18" s="2" customFormat="1" ht="18" customHeight="1">
      <c r="A18" s="37"/>
      <c r="B18" s="43"/>
      <c r="C18" s="37"/>
      <c r="D18" s="37"/>
      <c r="E18" s="32" t="str">
        <f>'Rekapitulace stavby'!E14</f>
        <v>Vyplň údaj</v>
      </c>
      <c r="F18" s="143"/>
      <c r="G18" s="143"/>
      <c r="H18" s="143"/>
      <c r="I18" s="152" t="s">
        <v>29</v>
      </c>
      <c r="J18" s="32" t="str">
        <f>'Rekapitulace stavby'!AN14</f>
        <v>Vyplň údaj</v>
      </c>
      <c r="K18" s="37"/>
      <c r="L18" s="37"/>
      <c r="M18" s="62"/>
      <c r="S18" s="37"/>
      <c r="T18" s="37"/>
      <c r="U18" s="37"/>
      <c r="V18" s="37"/>
      <c r="W18" s="37"/>
      <c r="X18" s="37"/>
      <c r="Y18" s="37"/>
      <c r="Z18" s="37"/>
      <c r="AA18" s="37"/>
      <c r="AB18" s="37"/>
      <c r="AC18" s="37"/>
      <c r="AD18" s="37"/>
      <c r="AE18" s="37"/>
    </row>
    <row r="19" s="2" customFormat="1" ht="6.96" customHeight="1">
      <c r="A19" s="37"/>
      <c r="B19" s="43"/>
      <c r="C19" s="37"/>
      <c r="D19" s="37"/>
      <c r="E19" s="37"/>
      <c r="F19" s="37"/>
      <c r="G19" s="37"/>
      <c r="H19" s="37"/>
      <c r="I19" s="37"/>
      <c r="J19" s="37"/>
      <c r="K19" s="37"/>
      <c r="L19" s="37"/>
      <c r="M19" s="62"/>
      <c r="S19" s="37"/>
      <c r="T19" s="37"/>
      <c r="U19" s="37"/>
      <c r="V19" s="37"/>
      <c r="W19" s="37"/>
      <c r="X19" s="37"/>
      <c r="Y19" s="37"/>
      <c r="Z19" s="37"/>
      <c r="AA19" s="37"/>
      <c r="AB19" s="37"/>
      <c r="AC19" s="37"/>
      <c r="AD19" s="37"/>
      <c r="AE19" s="37"/>
    </row>
    <row r="20" s="2" customFormat="1" ht="12" customHeight="1">
      <c r="A20" s="37"/>
      <c r="B20" s="43"/>
      <c r="C20" s="37"/>
      <c r="D20" s="152" t="s">
        <v>32</v>
      </c>
      <c r="E20" s="37"/>
      <c r="F20" s="37"/>
      <c r="G20" s="37"/>
      <c r="H20" s="37"/>
      <c r="I20" s="152" t="s">
        <v>26</v>
      </c>
      <c r="J20" s="143" t="s">
        <v>33</v>
      </c>
      <c r="K20" s="37"/>
      <c r="L20" s="37"/>
      <c r="M20" s="62"/>
      <c r="S20" s="37"/>
      <c r="T20" s="37"/>
      <c r="U20" s="37"/>
      <c r="V20" s="37"/>
      <c r="W20" s="37"/>
      <c r="X20" s="37"/>
      <c r="Y20" s="37"/>
      <c r="Z20" s="37"/>
      <c r="AA20" s="37"/>
      <c r="AB20" s="37"/>
      <c r="AC20" s="37"/>
      <c r="AD20" s="37"/>
      <c r="AE20" s="37"/>
    </row>
    <row r="21" s="2" customFormat="1" ht="18" customHeight="1">
      <c r="A21" s="37"/>
      <c r="B21" s="43"/>
      <c r="C21" s="37"/>
      <c r="D21" s="37"/>
      <c r="E21" s="143" t="s">
        <v>34</v>
      </c>
      <c r="F21" s="37"/>
      <c r="G21" s="37"/>
      <c r="H21" s="37"/>
      <c r="I21" s="152" t="s">
        <v>29</v>
      </c>
      <c r="J21" s="143" t="s">
        <v>1</v>
      </c>
      <c r="K21" s="37"/>
      <c r="L21" s="37"/>
      <c r="M21" s="62"/>
      <c r="S21" s="37"/>
      <c r="T21" s="37"/>
      <c r="U21" s="37"/>
      <c r="V21" s="37"/>
      <c r="W21" s="37"/>
      <c r="X21" s="37"/>
      <c r="Y21" s="37"/>
      <c r="Z21" s="37"/>
      <c r="AA21" s="37"/>
      <c r="AB21" s="37"/>
      <c r="AC21" s="37"/>
      <c r="AD21" s="37"/>
      <c r="AE21" s="37"/>
    </row>
    <row r="22" s="2" customFormat="1" ht="6.96" customHeight="1">
      <c r="A22" s="37"/>
      <c r="B22" s="43"/>
      <c r="C22" s="37"/>
      <c r="D22" s="37"/>
      <c r="E22" s="37"/>
      <c r="F22" s="37"/>
      <c r="G22" s="37"/>
      <c r="H22" s="37"/>
      <c r="I22" s="37"/>
      <c r="J22" s="37"/>
      <c r="K22" s="37"/>
      <c r="L22" s="37"/>
      <c r="M22" s="62"/>
      <c r="S22" s="37"/>
      <c r="T22" s="37"/>
      <c r="U22" s="37"/>
      <c r="V22" s="37"/>
      <c r="W22" s="37"/>
      <c r="X22" s="37"/>
      <c r="Y22" s="37"/>
      <c r="Z22" s="37"/>
      <c r="AA22" s="37"/>
      <c r="AB22" s="37"/>
      <c r="AC22" s="37"/>
      <c r="AD22" s="37"/>
      <c r="AE22" s="37"/>
    </row>
    <row r="23" s="2" customFormat="1" ht="12" customHeight="1">
      <c r="A23" s="37"/>
      <c r="B23" s="43"/>
      <c r="C23" s="37"/>
      <c r="D23" s="152" t="s">
        <v>35</v>
      </c>
      <c r="E23" s="37"/>
      <c r="F23" s="37"/>
      <c r="G23" s="37"/>
      <c r="H23" s="37"/>
      <c r="I23" s="152" t="s">
        <v>26</v>
      </c>
      <c r="J23" s="143" t="s">
        <v>122</v>
      </c>
      <c r="K23" s="37"/>
      <c r="L23" s="37"/>
      <c r="M23" s="62"/>
      <c r="S23" s="37"/>
      <c r="T23" s="37"/>
      <c r="U23" s="37"/>
      <c r="V23" s="37"/>
      <c r="W23" s="37"/>
      <c r="X23" s="37"/>
      <c r="Y23" s="37"/>
      <c r="Z23" s="37"/>
      <c r="AA23" s="37"/>
      <c r="AB23" s="37"/>
      <c r="AC23" s="37"/>
      <c r="AD23" s="37"/>
      <c r="AE23" s="37"/>
    </row>
    <row r="24" s="2" customFormat="1" ht="18" customHeight="1">
      <c r="A24" s="37"/>
      <c r="B24" s="43"/>
      <c r="C24" s="37"/>
      <c r="D24" s="37"/>
      <c r="E24" s="143" t="s">
        <v>123</v>
      </c>
      <c r="F24" s="37"/>
      <c r="G24" s="37"/>
      <c r="H24" s="37"/>
      <c r="I24" s="152" t="s">
        <v>29</v>
      </c>
      <c r="J24" s="143" t="s">
        <v>1</v>
      </c>
      <c r="K24" s="37"/>
      <c r="L24" s="37"/>
      <c r="M24" s="62"/>
      <c r="S24" s="37"/>
      <c r="T24" s="37"/>
      <c r="U24" s="37"/>
      <c r="V24" s="37"/>
      <c r="W24" s="37"/>
      <c r="X24" s="37"/>
      <c r="Y24" s="37"/>
      <c r="Z24" s="37"/>
      <c r="AA24" s="37"/>
      <c r="AB24" s="37"/>
      <c r="AC24" s="37"/>
      <c r="AD24" s="37"/>
      <c r="AE24" s="37"/>
    </row>
    <row r="25" s="2" customFormat="1" ht="6.96" customHeight="1">
      <c r="A25" s="37"/>
      <c r="B25" s="43"/>
      <c r="C25" s="37"/>
      <c r="D25" s="37"/>
      <c r="E25" s="37"/>
      <c r="F25" s="37"/>
      <c r="G25" s="37"/>
      <c r="H25" s="37"/>
      <c r="I25" s="37"/>
      <c r="J25" s="37"/>
      <c r="K25" s="37"/>
      <c r="L25" s="37"/>
      <c r="M25" s="62"/>
      <c r="S25" s="37"/>
      <c r="T25" s="37"/>
      <c r="U25" s="37"/>
      <c r="V25" s="37"/>
      <c r="W25" s="37"/>
      <c r="X25" s="37"/>
      <c r="Y25" s="37"/>
      <c r="Z25" s="37"/>
      <c r="AA25" s="37"/>
      <c r="AB25" s="37"/>
      <c r="AC25" s="37"/>
      <c r="AD25" s="37"/>
      <c r="AE25" s="37"/>
    </row>
    <row r="26" s="2" customFormat="1" ht="12" customHeight="1">
      <c r="A26" s="37"/>
      <c r="B26" s="43"/>
      <c r="C26" s="37"/>
      <c r="D26" s="152" t="s">
        <v>37</v>
      </c>
      <c r="E26" s="37"/>
      <c r="F26" s="37"/>
      <c r="G26" s="37"/>
      <c r="H26" s="37"/>
      <c r="I26" s="37"/>
      <c r="J26" s="37"/>
      <c r="K26" s="37"/>
      <c r="L26" s="37"/>
      <c r="M26" s="62"/>
      <c r="S26" s="37"/>
      <c r="T26" s="37"/>
      <c r="U26" s="37"/>
      <c r="V26" s="37"/>
      <c r="W26" s="37"/>
      <c r="X26" s="37"/>
      <c r="Y26" s="37"/>
      <c r="Z26" s="37"/>
      <c r="AA26" s="37"/>
      <c r="AB26" s="37"/>
      <c r="AC26" s="37"/>
      <c r="AD26" s="37"/>
      <c r="AE26" s="37"/>
    </row>
    <row r="27" s="8" customFormat="1" ht="16.5" customHeight="1">
      <c r="A27" s="156"/>
      <c r="B27" s="157"/>
      <c r="C27" s="156"/>
      <c r="D27" s="156"/>
      <c r="E27" s="158" t="s">
        <v>1</v>
      </c>
      <c r="F27" s="158"/>
      <c r="G27" s="158"/>
      <c r="H27" s="158"/>
      <c r="I27" s="156"/>
      <c r="J27" s="156"/>
      <c r="K27" s="156"/>
      <c r="L27" s="156"/>
      <c r="M27" s="159"/>
      <c r="S27" s="156"/>
      <c r="T27" s="156"/>
      <c r="U27" s="156"/>
      <c r="V27" s="156"/>
      <c r="W27" s="156"/>
      <c r="X27" s="156"/>
      <c r="Y27" s="156"/>
      <c r="Z27" s="156"/>
      <c r="AA27" s="156"/>
      <c r="AB27" s="156"/>
      <c r="AC27" s="156"/>
      <c r="AD27" s="156"/>
      <c r="AE27" s="156"/>
    </row>
    <row r="28" s="2" customFormat="1" ht="6.96" customHeight="1">
      <c r="A28" s="37"/>
      <c r="B28" s="43"/>
      <c r="C28" s="37"/>
      <c r="D28" s="37"/>
      <c r="E28" s="37"/>
      <c r="F28" s="37"/>
      <c r="G28" s="37"/>
      <c r="H28" s="37"/>
      <c r="I28" s="37"/>
      <c r="J28" s="37"/>
      <c r="K28" s="37"/>
      <c r="L28" s="37"/>
      <c r="M28" s="62"/>
      <c r="S28" s="37"/>
      <c r="T28" s="37"/>
      <c r="U28" s="37"/>
      <c r="V28" s="37"/>
      <c r="W28" s="37"/>
      <c r="X28" s="37"/>
      <c r="Y28" s="37"/>
      <c r="Z28" s="37"/>
      <c r="AA28" s="37"/>
      <c r="AB28" s="37"/>
      <c r="AC28" s="37"/>
      <c r="AD28" s="37"/>
      <c r="AE28" s="37"/>
    </row>
    <row r="29" s="2" customFormat="1" ht="6.96" customHeight="1">
      <c r="A29" s="37"/>
      <c r="B29" s="43"/>
      <c r="C29" s="37"/>
      <c r="D29" s="160"/>
      <c r="E29" s="160"/>
      <c r="F29" s="160"/>
      <c r="G29" s="160"/>
      <c r="H29" s="160"/>
      <c r="I29" s="160"/>
      <c r="J29" s="160"/>
      <c r="K29" s="160"/>
      <c r="L29" s="160"/>
      <c r="M29" s="62"/>
      <c r="S29" s="37"/>
      <c r="T29" s="37"/>
      <c r="U29" s="37"/>
      <c r="V29" s="37"/>
      <c r="W29" s="37"/>
      <c r="X29" s="37"/>
      <c r="Y29" s="37"/>
      <c r="Z29" s="37"/>
      <c r="AA29" s="37"/>
      <c r="AB29" s="37"/>
      <c r="AC29" s="37"/>
      <c r="AD29" s="37"/>
      <c r="AE29" s="37"/>
    </row>
    <row r="30" s="2" customFormat="1">
      <c r="A30" s="37"/>
      <c r="B30" s="43"/>
      <c r="C30" s="37"/>
      <c r="D30" s="37"/>
      <c r="E30" s="152" t="s">
        <v>124</v>
      </c>
      <c r="F30" s="37"/>
      <c r="G30" s="37"/>
      <c r="H30" s="37"/>
      <c r="I30" s="37"/>
      <c r="J30" s="37"/>
      <c r="K30" s="161">
        <f>I96</f>
        <v>0</v>
      </c>
      <c r="L30" s="37"/>
      <c r="M30" s="62"/>
      <c r="S30" s="37"/>
      <c r="T30" s="37"/>
      <c r="U30" s="37"/>
      <c r="V30" s="37"/>
      <c r="W30" s="37"/>
      <c r="X30" s="37"/>
      <c r="Y30" s="37"/>
      <c r="Z30" s="37"/>
      <c r="AA30" s="37"/>
      <c r="AB30" s="37"/>
      <c r="AC30" s="37"/>
      <c r="AD30" s="37"/>
      <c r="AE30" s="37"/>
    </row>
    <row r="31" s="2" customFormat="1">
      <c r="A31" s="37"/>
      <c r="B31" s="43"/>
      <c r="C31" s="37"/>
      <c r="D31" s="37"/>
      <c r="E31" s="152" t="s">
        <v>125</v>
      </c>
      <c r="F31" s="37"/>
      <c r="G31" s="37"/>
      <c r="H31" s="37"/>
      <c r="I31" s="37"/>
      <c r="J31" s="37"/>
      <c r="K31" s="161">
        <f>J96</f>
        <v>0</v>
      </c>
      <c r="L31" s="37"/>
      <c r="M31" s="62"/>
      <c r="S31" s="37"/>
      <c r="T31" s="37"/>
      <c r="U31" s="37"/>
      <c r="V31" s="37"/>
      <c r="W31" s="37"/>
      <c r="X31" s="37"/>
      <c r="Y31" s="37"/>
      <c r="Z31" s="37"/>
      <c r="AA31" s="37"/>
      <c r="AB31" s="37"/>
      <c r="AC31" s="37"/>
      <c r="AD31" s="37"/>
      <c r="AE31" s="37"/>
    </row>
    <row r="32" s="2" customFormat="1" ht="25.44" customHeight="1">
      <c r="A32" s="37"/>
      <c r="B32" s="43"/>
      <c r="C32" s="37"/>
      <c r="D32" s="162" t="s">
        <v>38</v>
      </c>
      <c r="E32" s="37"/>
      <c r="F32" s="37"/>
      <c r="G32" s="37"/>
      <c r="H32" s="37"/>
      <c r="I32" s="37"/>
      <c r="J32" s="37"/>
      <c r="K32" s="163">
        <f>ROUND(K119, 2)</f>
        <v>0</v>
      </c>
      <c r="L32" s="37"/>
      <c r="M32" s="62"/>
      <c r="S32" s="37"/>
      <c r="T32" s="37"/>
      <c r="U32" s="37"/>
      <c r="V32" s="37"/>
      <c r="W32" s="37"/>
      <c r="X32" s="37"/>
      <c r="Y32" s="37"/>
      <c r="Z32" s="37"/>
      <c r="AA32" s="37"/>
      <c r="AB32" s="37"/>
      <c r="AC32" s="37"/>
      <c r="AD32" s="37"/>
      <c r="AE32" s="37"/>
    </row>
    <row r="33" s="2" customFormat="1" ht="6.96" customHeight="1">
      <c r="A33" s="37"/>
      <c r="B33" s="43"/>
      <c r="C33" s="37"/>
      <c r="D33" s="160"/>
      <c r="E33" s="160"/>
      <c r="F33" s="160"/>
      <c r="G33" s="160"/>
      <c r="H33" s="160"/>
      <c r="I33" s="160"/>
      <c r="J33" s="160"/>
      <c r="K33" s="160"/>
      <c r="L33" s="160"/>
      <c r="M33" s="62"/>
      <c r="S33" s="37"/>
      <c r="T33" s="37"/>
      <c r="U33" s="37"/>
      <c r="V33" s="37"/>
      <c r="W33" s="37"/>
      <c r="X33" s="37"/>
      <c r="Y33" s="37"/>
      <c r="Z33" s="37"/>
      <c r="AA33" s="37"/>
      <c r="AB33" s="37"/>
      <c r="AC33" s="37"/>
      <c r="AD33" s="37"/>
      <c r="AE33" s="37"/>
    </row>
    <row r="34" s="2" customFormat="1" ht="14.4" customHeight="1">
      <c r="A34" s="37"/>
      <c r="B34" s="43"/>
      <c r="C34" s="37"/>
      <c r="D34" s="37"/>
      <c r="E34" s="37"/>
      <c r="F34" s="164" t="s">
        <v>40</v>
      </c>
      <c r="G34" s="37"/>
      <c r="H34" s="37"/>
      <c r="I34" s="164" t="s">
        <v>39</v>
      </c>
      <c r="J34" s="37"/>
      <c r="K34" s="164" t="s">
        <v>41</v>
      </c>
      <c r="L34" s="37"/>
      <c r="M34" s="62"/>
      <c r="S34" s="37"/>
      <c r="T34" s="37"/>
      <c r="U34" s="37"/>
      <c r="V34" s="37"/>
      <c r="W34" s="37"/>
      <c r="X34" s="37"/>
      <c r="Y34" s="37"/>
      <c r="Z34" s="37"/>
      <c r="AA34" s="37"/>
      <c r="AB34" s="37"/>
      <c r="AC34" s="37"/>
      <c r="AD34" s="37"/>
      <c r="AE34" s="37"/>
    </row>
    <row r="35" s="2" customFormat="1" ht="14.4" customHeight="1">
      <c r="A35" s="37"/>
      <c r="B35" s="43"/>
      <c r="C35" s="37"/>
      <c r="D35" s="165" t="s">
        <v>42</v>
      </c>
      <c r="E35" s="152" t="s">
        <v>43</v>
      </c>
      <c r="F35" s="161">
        <f>ROUND((SUM(BE119:BE160)),  2)</f>
        <v>0</v>
      </c>
      <c r="G35" s="37"/>
      <c r="H35" s="37"/>
      <c r="I35" s="166">
        <v>0.20999999999999999</v>
      </c>
      <c r="J35" s="37"/>
      <c r="K35" s="161">
        <f>ROUND(((SUM(BE119:BE160))*I35),  2)</f>
        <v>0</v>
      </c>
      <c r="L35" s="37"/>
      <c r="M35" s="62"/>
      <c r="S35" s="37"/>
      <c r="T35" s="37"/>
      <c r="U35" s="37"/>
      <c r="V35" s="37"/>
      <c r="W35" s="37"/>
      <c r="X35" s="37"/>
      <c r="Y35" s="37"/>
      <c r="Z35" s="37"/>
      <c r="AA35" s="37"/>
      <c r="AB35" s="37"/>
      <c r="AC35" s="37"/>
      <c r="AD35" s="37"/>
      <c r="AE35" s="37"/>
    </row>
    <row r="36" s="2" customFormat="1" ht="14.4" customHeight="1">
      <c r="A36" s="37"/>
      <c r="B36" s="43"/>
      <c r="C36" s="37"/>
      <c r="D36" s="37"/>
      <c r="E36" s="152" t="s">
        <v>44</v>
      </c>
      <c r="F36" s="161">
        <f>ROUND((SUM(BF119:BF160)),  2)</f>
        <v>0</v>
      </c>
      <c r="G36" s="37"/>
      <c r="H36" s="37"/>
      <c r="I36" s="166">
        <v>0.12</v>
      </c>
      <c r="J36" s="37"/>
      <c r="K36" s="161">
        <f>ROUND(((SUM(BF119:BF160))*I36),  2)</f>
        <v>0</v>
      </c>
      <c r="L36" s="37"/>
      <c r="M36" s="62"/>
      <c r="S36" s="37"/>
      <c r="T36" s="37"/>
      <c r="U36" s="37"/>
      <c r="V36" s="37"/>
      <c r="W36" s="37"/>
      <c r="X36" s="37"/>
      <c r="Y36" s="37"/>
      <c r="Z36" s="37"/>
      <c r="AA36" s="37"/>
      <c r="AB36" s="37"/>
      <c r="AC36" s="37"/>
      <c r="AD36" s="37"/>
      <c r="AE36" s="37"/>
    </row>
    <row r="37" hidden="1" s="2" customFormat="1" ht="14.4" customHeight="1">
      <c r="A37" s="37"/>
      <c r="B37" s="43"/>
      <c r="C37" s="37"/>
      <c r="D37" s="37"/>
      <c r="E37" s="152" t="s">
        <v>45</v>
      </c>
      <c r="F37" s="161">
        <f>ROUND((SUM(BG119:BG160)),  2)</f>
        <v>0</v>
      </c>
      <c r="G37" s="37"/>
      <c r="H37" s="37"/>
      <c r="I37" s="166">
        <v>0.20999999999999999</v>
      </c>
      <c r="J37" s="37"/>
      <c r="K37" s="161">
        <f>0</f>
        <v>0</v>
      </c>
      <c r="L37" s="37"/>
      <c r="M37" s="62"/>
      <c r="S37" s="37"/>
      <c r="T37" s="37"/>
      <c r="U37" s="37"/>
      <c r="V37" s="37"/>
      <c r="W37" s="37"/>
      <c r="X37" s="37"/>
      <c r="Y37" s="37"/>
      <c r="Z37" s="37"/>
      <c r="AA37" s="37"/>
      <c r="AB37" s="37"/>
      <c r="AC37" s="37"/>
      <c r="AD37" s="37"/>
      <c r="AE37" s="37"/>
    </row>
    <row r="38" hidden="1" s="2" customFormat="1" ht="14.4" customHeight="1">
      <c r="A38" s="37"/>
      <c r="B38" s="43"/>
      <c r="C38" s="37"/>
      <c r="D38" s="37"/>
      <c r="E38" s="152" t="s">
        <v>46</v>
      </c>
      <c r="F38" s="161">
        <f>ROUND((SUM(BH119:BH160)),  2)</f>
        <v>0</v>
      </c>
      <c r="G38" s="37"/>
      <c r="H38" s="37"/>
      <c r="I38" s="166">
        <v>0.12</v>
      </c>
      <c r="J38" s="37"/>
      <c r="K38" s="161">
        <f>0</f>
        <v>0</v>
      </c>
      <c r="L38" s="37"/>
      <c r="M38" s="62"/>
      <c r="S38" s="37"/>
      <c r="T38" s="37"/>
      <c r="U38" s="37"/>
      <c r="V38" s="37"/>
      <c r="W38" s="37"/>
      <c r="X38" s="37"/>
      <c r="Y38" s="37"/>
      <c r="Z38" s="37"/>
      <c r="AA38" s="37"/>
      <c r="AB38" s="37"/>
      <c r="AC38" s="37"/>
      <c r="AD38" s="37"/>
      <c r="AE38" s="37"/>
    </row>
    <row r="39" hidden="1" s="2" customFormat="1" ht="14.4" customHeight="1">
      <c r="A39" s="37"/>
      <c r="B39" s="43"/>
      <c r="C39" s="37"/>
      <c r="D39" s="37"/>
      <c r="E39" s="152" t="s">
        <v>47</v>
      </c>
      <c r="F39" s="161">
        <f>ROUND((SUM(BI119:BI160)),  2)</f>
        <v>0</v>
      </c>
      <c r="G39" s="37"/>
      <c r="H39" s="37"/>
      <c r="I39" s="166">
        <v>0</v>
      </c>
      <c r="J39" s="37"/>
      <c r="K39" s="161">
        <f>0</f>
        <v>0</v>
      </c>
      <c r="L39" s="37"/>
      <c r="M39" s="62"/>
      <c r="S39" s="37"/>
      <c r="T39" s="37"/>
      <c r="U39" s="37"/>
      <c r="V39" s="37"/>
      <c r="W39" s="37"/>
      <c r="X39" s="37"/>
      <c r="Y39" s="37"/>
      <c r="Z39" s="37"/>
      <c r="AA39" s="37"/>
      <c r="AB39" s="37"/>
      <c r="AC39" s="37"/>
      <c r="AD39" s="37"/>
      <c r="AE39" s="37"/>
    </row>
    <row r="40" s="2" customFormat="1" ht="6.96" customHeight="1">
      <c r="A40" s="37"/>
      <c r="B40" s="43"/>
      <c r="C40" s="37"/>
      <c r="D40" s="37"/>
      <c r="E40" s="37"/>
      <c r="F40" s="37"/>
      <c r="G40" s="37"/>
      <c r="H40" s="37"/>
      <c r="I40" s="37"/>
      <c r="J40" s="37"/>
      <c r="K40" s="37"/>
      <c r="L40" s="37"/>
      <c r="M40" s="62"/>
      <c r="S40" s="37"/>
      <c r="T40" s="37"/>
      <c r="U40" s="37"/>
      <c r="V40" s="37"/>
      <c r="W40" s="37"/>
      <c r="X40" s="37"/>
      <c r="Y40" s="37"/>
      <c r="Z40" s="37"/>
      <c r="AA40" s="37"/>
      <c r="AB40" s="37"/>
      <c r="AC40" s="37"/>
      <c r="AD40" s="37"/>
      <c r="AE40" s="37"/>
    </row>
    <row r="41" s="2" customFormat="1" ht="25.44" customHeight="1">
      <c r="A41" s="37"/>
      <c r="B41" s="43"/>
      <c r="C41" s="167"/>
      <c r="D41" s="168" t="s">
        <v>48</v>
      </c>
      <c r="E41" s="169"/>
      <c r="F41" s="169"/>
      <c r="G41" s="170" t="s">
        <v>49</v>
      </c>
      <c r="H41" s="171" t="s">
        <v>50</v>
      </c>
      <c r="I41" s="169"/>
      <c r="J41" s="169"/>
      <c r="K41" s="172">
        <f>SUM(K32:K39)</f>
        <v>0</v>
      </c>
      <c r="L41" s="173"/>
      <c r="M41" s="62"/>
      <c r="S41" s="37"/>
      <c r="T41" s="37"/>
      <c r="U41" s="37"/>
      <c r="V41" s="37"/>
      <c r="W41" s="37"/>
      <c r="X41" s="37"/>
      <c r="Y41" s="37"/>
      <c r="Z41" s="37"/>
      <c r="AA41" s="37"/>
      <c r="AB41" s="37"/>
      <c r="AC41" s="37"/>
      <c r="AD41" s="37"/>
      <c r="AE41" s="37"/>
    </row>
    <row r="42" s="2" customFormat="1" ht="14.4" customHeight="1">
      <c r="A42" s="37"/>
      <c r="B42" s="43"/>
      <c r="C42" s="37"/>
      <c r="D42" s="37"/>
      <c r="E42" s="37"/>
      <c r="F42" s="37"/>
      <c r="G42" s="37"/>
      <c r="H42" s="37"/>
      <c r="I42" s="37"/>
      <c r="J42" s="37"/>
      <c r="K42" s="37"/>
      <c r="L42" s="37"/>
      <c r="M42" s="62"/>
      <c r="S42" s="37"/>
      <c r="T42" s="37"/>
      <c r="U42" s="37"/>
      <c r="V42" s="37"/>
      <c r="W42" s="37"/>
      <c r="X42" s="37"/>
      <c r="Y42" s="37"/>
      <c r="Z42" s="37"/>
      <c r="AA42" s="37"/>
      <c r="AB42" s="37"/>
      <c r="AC42" s="37"/>
      <c r="AD42" s="37"/>
      <c r="AE42" s="37"/>
    </row>
    <row r="43" s="1" customFormat="1" ht="14.4" customHeight="1">
      <c r="B43" s="19"/>
      <c r="M43" s="19"/>
    </row>
    <row r="44" s="1" customFormat="1" ht="14.4" customHeight="1">
      <c r="B44" s="19"/>
      <c r="M44" s="19"/>
    </row>
    <row r="45" s="1" customFormat="1" ht="14.4" customHeight="1">
      <c r="B45" s="19"/>
      <c r="M45" s="19"/>
    </row>
    <row r="46" s="1" customFormat="1" ht="14.4" customHeight="1">
      <c r="B46" s="19"/>
      <c r="M46" s="19"/>
    </row>
    <row r="47" s="1" customFormat="1" ht="14.4" customHeight="1">
      <c r="B47" s="19"/>
      <c r="M47" s="19"/>
    </row>
    <row r="48" s="1" customFormat="1" ht="14.4" customHeight="1">
      <c r="B48" s="19"/>
      <c r="M48" s="19"/>
    </row>
    <row r="49" s="1" customFormat="1" ht="14.4" customHeight="1">
      <c r="B49" s="19"/>
      <c r="M49" s="19"/>
    </row>
    <row r="50" s="2" customFormat="1" ht="14.4" customHeight="1">
      <c r="B50" s="62"/>
      <c r="D50" s="174" t="s">
        <v>51</v>
      </c>
      <c r="E50" s="175"/>
      <c r="F50" s="175"/>
      <c r="G50" s="174" t="s">
        <v>52</v>
      </c>
      <c r="H50" s="175"/>
      <c r="I50" s="175"/>
      <c r="J50" s="175"/>
      <c r="K50" s="175"/>
      <c r="L50" s="175"/>
      <c r="M50" s="62"/>
    </row>
    <row r="51">
      <c r="B51" s="19"/>
      <c r="M51" s="19"/>
    </row>
    <row r="52">
      <c r="B52" s="19"/>
      <c r="M52" s="19"/>
    </row>
    <row r="53">
      <c r="B53" s="19"/>
      <c r="M53" s="19"/>
    </row>
    <row r="54">
      <c r="B54" s="19"/>
      <c r="M54" s="19"/>
    </row>
    <row r="55">
      <c r="B55" s="19"/>
      <c r="M55" s="19"/>
    </row>
    <row r="56">
      <c r="B56" s="19"/>
      <c r="M56" s="19"/>
    </row>
    <row r="57">
      <c r="B57" s="19"/>
      <c r="M57" s="19"/>
    </row>
    <row r="58">
      <c r="B58" s="19"/>
      <c r="M58" s="19"/>
    </row>
    <row r="59">
      <c r="B59" s="19"/>
      <c r="M59" s="19"/>
    </row>
    <row r="60">
      <c r="B60" s="19"/>
      <c r="M60" s="19"/>
    </row>
    <row r="61" s="2" customFormat="1">
      <c r="A61" s="37"/>
      <c r="B61" s="43"/>
      <c r="C61" s="37"/>
      <c r="D61" s="176" t="s">
        <v>53</v>
      </c>
      <c r="E61" s="177"/>
      <c r="F61" s="178" t="s">
        <v>54</v>
      </c>
      <c r="G61" s="176" t="s">
        <v>53</v>
      </c>
      <c r="H61" s="177"/>
      <c r="I61" s="177"/>
      <c r="J61" s="179" t="s">
        <v>54</v>
      </c>
      <c r="K61" s="177"/>
      <c r="L61" s="177"/>
      <c r="M61" s="62"/>
      <c r="S61" s="37"/>
      <c r="T61" s="37"/>
      <c r="U61" s="37"/>
      <c r="V61" s="37"/>
      <c r="W61" s="37"/>
      <c r="X61" s="37"/>
      <c r="Y61" s="37"/>
      <c r="Z61" s="37"/>
      <c r="AA61" s="37"/>
      <c r="AB61" s="37"/>
      <c r="AC61" s="37"/>
      <c r="AD61" s="37"/>
      <c r="AE61" s="37"/>
    </row>
    <row r="62">
      <c r="B62" s="19"/>
      <c r="M62" s="19"/>
    </row>
    <row r="63">
      <c r="B63" s="19"/>
      <c r="M63" s="19"/>
    </row>
    <row r="64">
      <c r="B64" s="19"/>
      <c r="M64" s="19"/>
    </row>
    <row r="65" s="2" customFormat="1">
      <c r="A65" s="37"/>
      <c r="B65" s="43"/>
      <c r="C65" s="37"/>
      <c r="D65" s="174" t="s">
        <v>55</v>
      </c>
      <c r="E65" s="180"/>
      <c r="F65" s="180"/>
      <c r="G65" s="174" t="s">
        <v>56</v>
      </c>
      <c r="H65" s="180"/>
      <c r="I65" s="180"/>
      <c r="J65" s="180"/>
      <c r="K65" s="180"/>
      <c r="L65" s="180"/>
      <c r="M65" s="62"/>
      <c r="S65" s="37"/>
      <c r="T65" s="37"/>
      <c r="U65" s="37"/>
      <c r="V65" s="37"/>
      <c r="W65" s="37"/>
      <c r="X65" s="37"/>
      <c r="Y65" s="37"/>
      <c r="Z65" s="37"/>
      <c r="AA65" s="37"/>
      <c r="AB65" s="37"/>
      <c r="AC65" s="37"/>
      <c r="AD65" s="37"/>
      <c r="AE65" s="37"/>
    </row>
    <row r="66">
      <c r="B66" s="19"/>
      <c r="M66" s="19"/>
    </row>
    <row r="67">
      <c r="B67" s="19"/>
      <c r="M67" s="19"/>
    </row>
    <row r="68">
      <c r="B68" s="19"/>
      <c r="M68" s="19"/>
    </row>
    <row r="69">
      <c r="B69" s="19"/>
      <c r="M69" s="19"/>
    </row>
    <row r="70">
      <c r="B70" s="19"/>
      <c r="M70" s="19"/>
    </row>
    <row r="71">
      <c r="B71" s="19"/>
      <c r="M71" s="19"/>
    </row>
    <row r="72">
      <c r="B72" s="19"/>
      <c r="M72" s="19"/>
    </row>
    <row r="73">
      <c r="B73" s="19"/>
      <c r="M73" s="19"/>
    </row>
    <row r="74">
      <c r="B74" s="19"/>
      <c r="M74" s="19"/>
    </row>
    <row r="75">
      <c r="B75" s="19"/>
      <c r="M75" s="19"/>
    </row>
    <row r="76" s="2" customFormat="1">
      <c r="A76" s="37"/>
      <c r="B76" s="43"/>
      <c r="C76" s="37"/>
      <c r="D76" s="176" t="s">
        <v>53</v>
      </c>
      <c r="E76" s="177"/>
      <c r="F76" s="178" t="s">
        <v>54</v>
      </c>
      <c r="G76" s="176" t="s">
        <v>53</v>
      </c>
      <c r="H76" s="177"/>
      <c r="I76" s="177"/>
      <c r="J76" s="179" t="s">
        <v>54</v>
      </c>
      <c r="K76" s="177"/>
      <c r="L76" s="177"/>
      <c r="M76" s="62"/>
      <c r="S76" s="37"/>
      <c r="T76" s="37"/>
      <c r="U76" s="37"/>
      <c r="V76" s="37"/>
      <c r="W76" s="37"/>
      <c r="X76" s="37"/>
      <c r="Y76" s="37"/>
      <c r="Z76" s="37"/>
      <c r="AA76" s="37"/>
      <c r="AB76" s="37"/>
      <c r="AC76" s="37"/>
      <c r="AD76" s="37"/>
      <c r="AE76" s="37"/>
    </row>
    <row r="77" s="2" customFormat="1" ht="14.4" customHeight="1">
      <c r="A77" s="37"/>
      <c r="B77" s="181"/>
      <c r="C77" s="182"/>
      <c r="D77" s="182"/>
      <c r="E77" s="182"/>
      <c r="F77" s="182"/>
      <c r="G77" s="182"/>
      <c r="H77" s="182"/>
      <c r="I77" s="182"/>
      <c r="J77" s="182"/>
      <c r="K77" s="182"/>
      <c r="L77" s="182"/>
      <c r="M77" s="62"/>
      <c r="S77" s="37"/>
      <c r="T77" s="37"/>
      <c r="U77" s="37"/>
      <c r="V77" s="37"/>
      <c r="W77" s="37"/>
      <c r="X77" s="37"/>
      <c r="Y77" s="37"/>
      <c r="Z77" s="37"/>
      <c r="AA77" s="37"/>
      <c r="AB77" s="37"/>
      <c r="AC77" s="37"/>
      <c r="AD77" s="37"/>
      <c r="AE77" s="37"/>
    </row>
    <row r="81" s="2" customFormat="1" ht="6.96" customHeight="1">
      <c r="A81" s="37"/>
      <c r="B81" s="183"/>
      <c r="C81" s="184"/>
      <c r="D81" s="184"/>
      <c r="E81" s="184"/>
      <c r="F81" s="184"/>
      <c r="G81" s="184"/>
      <c r="H81" s="184"/>
      <c r="I81" s="184"/>
      <c r="J81" s="184"/>
      <c r="K81" s="184"/>
      <c r="L81" s="184"/>
      <c r="M81" s="62"/>
      <c r="S81" s="37"/>
      <c r="T81" s="37"/>
      <c r="U81" s="37"/>
      <c r="V81" s="37"/>
      <c r="W81" s="37"/>
      <c r="X81" s="37"/>
      <c r="Y81" s="37"/>
      <c r="Z81" s="37"/>
      <c r="AA81" s="37"/>
      <c r="AB81" s="37"/>
      <c r="AC81" s="37"/>
      <c r="AD81" s="37"/>
      <c r="AE81" s="37"/>
    </row>
    <row r="82" s="2" customFormat="1" ht="24.96" customHeight="1">
      <c r="A82" s="37"/>
      <c r="B82" s="38"/>
      <c r="C82" s="22" t="s">
        <v>126</v>
      </c>
      <c r="D82" s="39"/>
      <c r="E82" s="39"/>
      <c r="F82" s="39"/>
      <c r="G82" s="39"/>
      <c r="H82" s="39"/>
      <c r="I82" s="39"/>
      <c r="J82" s="39"/>
      <c r="K82" s="39"/>
      <c r="L82" s="39"/>
      <c r="M82" s="62"/>
      <c r="S82" s="37"/>
      <c r="T82" s="37"/>
      <c r="U82" s="37"/>
      <c r="V82" s="37"/>
      <c r="W82" s="37"/>
      <c r="X82" s="37"/>
      <c r="Y82" s="37"/>
      <c r="Z82" s="37"/>
      <c r="AA82" s="37"/>
      <c r="AB82" s="37"/>
      <c r="AC82" s="37"/>
      <c r="AD82" s="37"/>
      <c r="AE82" s="37"/>
    </row>
    <row r="83" s="2" customFormat="1" ht="6.96" customHeight="1">
      <c r="A83" s="37"/>
      <c r="B83" s="38"/>
      <c r="C83" s="39"/>
      <c r="D83" s="39"/>
      <c r="E83" s="39"/>
      <c r="F83" s="39"/>
      <c r="G83" s="39"/>
      <c r="H83" s="39"/>
      <c r="I83" s="39"/>
      <c r="J83" s="39"/>
      <c r="K83" s="39"/>
      <c r="L83" s="39"/>
      <c r="M83" s="62"/>
      <c r="S83" s="37"/>
      <c r="T83" s="37"/>
      <c r="U83" s="37"/>
      <c r="V83" s="37"/>
      <c r="W83" s="37"/>
      <c r="X83" s="37"/>
      <c r="Y83" s="37"/>
      <c r="Z83" s="37"/>
      <c r="AA83" s="37"/>
      <c r="AB83" s="37"/>
      <c r="AC83" s="37"/>
      <c r="AD83" s="37"/>
      <c r="AE83" s="37"/>
    </row>
    <row r="84" s="2" customFormat="1" ht="12" customHeight="1">
      <c r="A84" s="37"/>
      <c r="B84" s="38"/>
      <c r="C84" s="31" t="s">
        <v>17</v>
      </c>
      <c r="D84" s="39"/>
      <c r="E84" s="39"/>
      <c r="F84" s="39"/>
      <c r="G84" s="39"/>
      <c r="H84" s="39"/>
      <c r="I84" s="39"/>
      <c r="J84" s="39"/>
      <c r="K84" s="39"/>
      <c r="L84" s="39"/>
      <c r="M84" s="62"/>
      <c r="S84" s="37"/>
      <c r="T84" s="37"/>
      <c r="U84" s="37"/>
      <c r="V84" s="37"/>
      <c r="W84" s="37"/>
      <c r="X84" s="37"/>
      <c r="Y84" s="37"/>
      <c r="Z84" s="37"/>
      <c r="AA84" s="37"/>
      <c r="AB84" s="37"/>
      <c r="AC84" s="37"/>
      <c r="AD84" s="37"/>
      <c r="AE84" s="37"/>
    </row>
    <row r="85" s="2" customFormat="1" ht="16.5" customHeight="1">
      <c r="A85" s="37"/>
      <c r="B85" s="38"/>
      <c r="C85" s="39"/>
      <c r="D85" s="39"/>
      <c r="E85" s="185" t="str">
        <f>E7</f>
        <v>29-22 - Domov ´PRAMEN´ - úprava zahrady - II.etapa</v>
      </c>
      <c r="F85" s="31"/>
      <c r="G85" s="31"/>
      <c r="H85" s="31"/>
      <c r="I85" s="39"/>
      <c r="J85" s="39"/>
      <c r="K85" s="39"/>
      <c r="L85" s="39"/>
      <c r="M85" s="62"/>
      <c r="S85" s="37"/>
      <c r="T85" s="37"/>
      <c r="U85" s="37"/>
      <c r="V85" s="37"/>
      <c r="W85" s="37"/>
      <c r="X85" s="37"/>
      <c r="Y85" s="37"/>
      <c r="Z85" s="37"/>
      <c r="AA85" s="37"/>
      <c r="AB85" s="37"/>
      <c r="AC85" s="37"/>
      <c r="AD85" s="37"/>
      <c r="AE85" s="37"/>
    </row>
    <row r="86" s="2" customFormat="1" ht="12" customHeight="1">
      <c r="A86" s="37"/>
      <c r="B86" s="38"/>
      <c r="C86" s="31" t="s">
        <v>120</v>
      </c>
      <c r="D86" s="39"/>
      <c r="E86" s="39"/>
      <c r="F86" s="39"/>
      <c r="G86" s="39"/>
      <c r="H86" s="39"/>
      <c r="I86" s="39"/>
      <c r="J86" s="39"/>
      <c r="K86" s="39"/>
      <c r="L86" s="39"/>
      <c r="M86" s="62"/>
      <c r="S86" s="37"/>
      <c r="T86" s="37"/>
      <c r="U86" s="37"/>
      <c r="V86" s="37"/>
      <c r="W86" s="37"/>
      <c r="X86" s="37"/>
      <c r="Y86" s="37"/>
      <c r="Z86" s="37"/>
      <c r="AA86" s="37"/>
      <c r="AB86" s="37"/>
      <c r="AC86" s="37"/>
      <c r="AD86" s="37"/>
      <c r="AE86" s="37"/>
    </row>
    <row r="87" s="2" customFormat="1" ht="30" customHeight="1">
      <c r="A87" s="37"/>
      <c r="B87" s="38"/>
      <c r="C87" s="39"/>
      <c r="D87" s="39"/>
      <c r="E87" s="75" t="str">
        <f>E9</f>
        <v>SO 101.B - Příprava staveniště - plocha zařízení staveniště, manipulační cesta</v>
      </c>
      <c r="F87" s="39"/>
      <c r="G87" s="39"/>
      <c r="H87" s="39"/>
      <c r="I87" s="39"/>
      <c r="J87" s="39"/>
      <c r="K87" s="39"/>
      <c r="L87" s="39"/>
      <c r="M87" s="62"/>
      <c r="S87" s="37"/>
      <c r="T87" s="37"/>
      <c r="U87" s="37"/>
      <c r="V87" s="37"/>
      <c r="W87" s="37"/>
      <c r="X87" s="37"/>
      <c r="Y87" s="37"/>
      <c r="Z87" s="37"/>
      <c r="AA87" s="37"/>
      <c r="AB87" s="37"/>
      <c r="AC87" s="37"/>
      <c r="AD87" s="37"/>
      <c r="AE87" s="37"/>
    </row>
    <row r="88" s="2" customFormat="1" ht="6.96" customHeight="1">
      <c r="A88" s="37"/>
      <c r="B88" s="38"/>
      <c r="C88" s="39"/>
      <c r="D88" s="39"/>
      <c r="E88" s="39"/>
      <c r="F88" s="39"/>
      <c r="G88" s="39"/>
      <c r="H88" s="39"/>
      <c r="I88" s="39"/>
      <c r="J88" s="39"/>
      <c r="K88" s="39"/>
      <c r="L88" s="39"/>
      <c r="M88" s="62"/>
      <c r="S88" s="37"/>
      <c r="T88" s="37"/>
      <c r="U88" s="37"/>
      <c r="V88" s="37"/>
      <c r="W88" s="37"/>
      <c r="X88" s="37"/>
      <c r="Y88" s="37"/>
      <c r="Z88" s="37"/>
      <c r="AA88" s="37"/>
      <c r="AB88" s="37"/>
      <c r="AC88" s="37"/>
      <c r="AD88" s="37"/>
      <c r="AE88" s="37"/>
    </row>
    <row r="89" s="2" customFormat="1" ht="12" customHeight="1">
      <c r="A89" s="37"/>
      <c r="B89" s="38"/>
      <c r="C89" s="31" t="s">
        <v>21</v>
      </c>
      <c r="D89" s="39"/>
      <c r="E89" s="39"/>
      <c r="F89" s="26" t="str">
        <f>F12</f>
        <v>Mnichov u Mar. Lázní</v>
      </c>
      <c r="G89" s="39"/>
      <c r="H89" s="39"/>
      <c r="I89" s="31" t="s">
        <v>23</v>
      </c>
      <c r="J89" s="78" t="str">
        <f>IF(J12="","",J12)</f>
        <v>6. 2. 2025</v>
      </c>
      <c r="K89" s="39"/>
      <c r="L89" s="39"/>
      <c r="M89" s="62"/>
      <c r="S89" s="37"/>
      <c r="T89" s="37"/>
      <c r="U89" s="37"/>
      <c r="V89" s="37"/>
      <c r="W89" s="37"/>
      <c r="X89" s="37"/>
      <c r="Y89" s="37"/>
      <c r="Z89" s="37"/>
      <c r="AA89" s="37"/>
      <c r="AB89" s="37"/>
      <c r="AC89" s="37"/>
      <c r="AD89" s="37"/>
      <c r="AE89" s="37"/>
    </row>
    <row r="90" s="2" customFormat="1" ht="6.96" customHeight="1">
      <c r="A90" s="37"/>
      <c r="B90" s="38"/>
      <c r="C90" s="39"/>
      <c r="D90" s="39"/>
      <c r="E90" s="39"/>
      <c r="F90" s="39"/>
      <c r="G90" s="39"/>
      <c r="H90" s="39"/>
      <c r="I90" s="39"/>
      <c r="J90" s="39"/>
      <c r="K90" s="39"/>
      <c r="L90" s="39"/>
      <c r="M90" s="62"/>
      <c r="S90" s="37"/>
      <c r="T90" s="37"/>
      <c r="U90" s="37"/>
      <c r="V90" s="37"/>
      <c r="W90" s="37"/>
      <c r="X90" s="37"/>
      <c r="Y90" s="37"/>
      <c r="Z90" s="37"/>
      <c r="AA90" s="37"/>
      <c r="AB90" s="37"/>
      <c r="AC90" s="37"/>
      <c r="AD90" s="37"/>
      <c r="AE90" s="37"/>
    </row>
    <row r="91" s="2" customFormat="1" ht="25.65" customHeight="1">
      <c r="A91" s="37"/>
      <c r="B91" s="38"/>
      <c r="C91" s="31" t="s">
        <v>25</v>
      </c>
      <c r="D91" s="39"/>
      <c r="E91" s="39"/>
      <c r="F91" s="26" t="str">
        <f>E15</f>
        <v xml:space="preserve">Domov pro osoby se zdravotním postižením Pramen </v>
      </c>
      <c r="G91" s="39"/>
      <c r="H91" s="39"/>
      <c r="I91" s="31" t="s">
        <v>32</v>
      </c>
      <c r="J91" s="35" t="str">
        <f>E21</f>
        <v>Ing. Tomáš Prinz, DiS.</v>
      </c>
      <c r="K91" s="39"/>
      <c r="L91" s="39"/>
      <c r="M91" s="62"/>
      <c r="S91" s="37"/>
      <c r="T91" s="37"/>
      <c r="U91" s="37"/>
      <c r="V91" s="37"/>
      <c r="W91" s="37"/>
      <c r="X91" s="37"/>
      <c r="Y91" s="37"/>
      <c r="Z91" s="37"/>
      <c r="AA91" s="37"/>
      <c r="AB91" s="37"/>
      <c r="AC91" s="37"/>
      <c r="AD91" s="37"/>
      <c r="AE91" s="37"/>
    </row>
    <row r="92" s="2" customFormat="1" ht="25.65" customHeight="1">
      <c r="A92" s="37"/>
      <c r="B92" s="38"/>
      <c r="C92" s="31" t="s">
        <v>30</v>
      </c>
      <c r="D92" s="39"/>
      <c r="E92" s="39"/>
      <c r="F92" s="26" t="str">
        <f>IF(E18="","",E18)</f>
        <v>Vyplň údaj</v>
      </c>
      <c r="G92" s="39"/>
      <c r="H92" s="39"/>
      <c r="I92" s="31" t="s">
        <v>35</v>
      </c>
      <c r="J92" s="35" t="str">
        <f>E24</f>
        <v>Ing. Nikola Prinzová, DiS.</v>
      </c>
      <c r="K92" s="39"/>
      <c r="L92" s="39"/>
      <c r="M92" s="62"/>
      <c r="S92" s="37"/>
      <c r="T92" s="37"/>
      <c r="U92" s="37"/>
      <c r="V92" s="37"/>
      <c r="W92" s="37"/>
      <c r="X92" s="37"/>
      <c r="Y92" s="37"/>
      <c r="Z92" s="37"/>
      <c r="AA92" s="37"/>
      <c r="AB92" s="37"/>
      <c r="AC92" s="37"/>
      <c r="AD92" s="37"/>
      <c r="AE92" s="37"/>
    </row>
    <row r="93" s="2" customFormat="1" ht="10.32" customHeight="1">
      <c r="A93" s="37"/>
      <c r="B93" s="38"/>
      <c r="C93" s="39"/>
      <c r="D93" s="39"/>
      <c r="E93" s="39"/>
      <c r="F93" s="39"/>
      <c r="G93" s="39"/>
      <c r="H93" s="39"/>
      <c r="I93" s="39"/>
      <c r="J93" s="39"/>
      <c r="K93" s="39"/>
      <c r="L93" s="39"/>
      <c r="M93" s="62"/>
      <c r="S93" s="37"/>
      <c r="T93" s="37"/>
      <c r="U93" s="37"/>
      <c r="V93" s="37"/>
      <c r="W93" s="37"/>
      <c r="X93" s="37"/>
      <c r="Y93" s="37"/>
      <c r="Z93" s="37"/>
      <c r="AA93" s="37"/>
      <c r="AB93" s="37"/>
      <c r="AC93" s="37"/>
      <c r="AD93" s="37"/>
      <c r="AE93" s="37"/>
    </row>
    <row r="94" s="2" customFormat="1" ht="29.28" customHeight="1">
      <c r="A94" s="37"/>
      <c r="B94" s="38"/>
      <c r="C94" s="186" t="s">
        <v>127</v>
      </c>
      <c r="D94" s="187"/>
      <c r="E94" s="187"/>
      <c r="F94" s="187"/>
      <c r="G94" s="187"/>
      <c r="H94" s="187"/>
      <c r="I94" s="188" t="s">
        <v>128</v>
      </c>
      <c r="J94" s="188" t="s">
        <v>129</v>
      </c>
      <c r="K94" s="188" t="s">
        <v>130</v>
      </c>
      <c r="L94" s="187"/>
      <c r="M94" s="62"/>
      <c r="S94" s="37"/>
      <c r="T94" s="37"/>
      <c r="U94" s="37"/>
      <c r="V94" s="37"/>
      <c r="W94" s="37"/>
      <c r="X94" s="37"/>
      <c r="Y94" s="37"/>
      <c r="Z94" s="37"/>
      <c r="AA94" s="37"/>
      <c r="AB94" s="37"/>
      <c r="AC94" s="37"/>
      <c r="AD94" s="37"/>
      <c r="AE94" s="37"/>
    </row>
    <row r="95" s="2" customFormat="1" ht="10.32" customHeight="1">
      <c r="A95" s="37"/>
      <c r="B95" s="38"/>
      <c r="C95" s="39"/>
      <c r="D95" s="39"/>
      <c r="E95" s="39"/>
      <c r="F95" s="39"/>
      <c r="G95" s="39"/>
      <c r="H95" s="39"/>
      <c r="I95" s="39"/>
      <c r="J95" s="39"/>
      <c r="K95" s="39"/>
      <c r="L95" s="39"/>
      <c r="M95" s="62"/>
      <c r="S95" s="37"/>
      <c r="T95" s="37"/>
      <c r="U95" s="37"/>
      <c r="V95" s="37"/>
      <c r="W95" s="37"/>
      <c r="X95" s="37"/>
      <c r="Y95" s="37"/>
      <c r="Z95" s="37"/>
      <c r="AA95" s="37"/>
      <c r="AB95" s="37"/>
      <c r="AC95" s="37"/>
      <c r="AD95" s="37"/>
      <c r="AE95" s="37"/>
    </row>
    <row r="96" s="2" customFormat="1" ht="22.8" customHeight="1">
      <c r="A96" s="37"/>
      <c r="B96" s="38"/>
      <c r="C96" s="189" t="s">
        <v>131</v>
      </c>
      <c r="D96" s="39"/>
      <c r="E96" s="39"/>
      <c r="F96" s="39"/>
      <c r="G96" s="39"/>
      <c r="H96" s="39"/>
      <c r="I96" s="109">
        <f>Q119</f>
        <v>0</v>
      </c>
      <c r="J96" s="109">
        <f>R119</f>
        <v>0</v>
      </c>
      <c r="K96" s="109">
        <f>K119</f>
        <v>0</v>
      </c>
      <c r="L96" s="39"/>
      <c r="M96" s="62"/>
      <c r="S96" s="37"/>
      <c r="T96" s="37"/>
      <c r="U96" s="37"/>
      <c r="V96" s="37"/>
      <c r="W96" s="37"/>
      <c r="X96" s="37"/>
      <c r="Y96" s="37"/>
      <c r="Z96" s="37"/>
      <c r="AA96" s="37"/>
      <c r="AB96" s="37"/>
      <c r="AC96" s="37"/>
      <c r="AD96" s="37"/>
      <c r="AE96" s="37"/>
      <c r="AU96" s="16" t="s">
        <v>132</v>
      </c>
    </row>
    <row r="97" s="9" customFormat="1" ht="24.96" customHeight="1">
      <c r="A97" s="9"/>
      <c r="B97" s="190"/>
      <c r="C97" s="191"/>
      <c r="D97" s="192" t="s">
        <v>133</v>
      </c>
      <c r="E97" s="193"/>
      <c r="F97" s="193"/>
      <c r="G97" s="193"/>
      <c r="H97" s="193"/>
      <c r="I97" s="194">
        <f>Q120</f>
        <v>0</v>
      </c>
      <c r="J97" s="194">
        <f>R120</f>
        <v>0</v>
      </c>
      <c r="K97" s="194">
        <f>K120</f>
        <v>0</v>
      </c>
      <c r="L97" s="191"/>
      <c r="M97" s="195"/>
      <c r="S97" s="9"/>
      <c r="T97" s="9"/>
      <c r="U97" s="9"/>
      <c r="V97" s="9"/>
      <c r="W97" s="9"/>
      <c r="X97" s="9"/>
      <c r="Y97" s="9"/>
      <c r="Z97" s="9"/>
      <c r="AA97" s="9"/>
      <c r="AB97" s="9"/>
      <c r="AC97" s="9"/>
      <c r="AD97" s="9"/>
      <c r="AE97" s="9"/>
    </row>
    <row r="98" s="10" customFormat="1" ht="19.92" customHeight="1">
      <c r="A98" s="10"/>
      <c r="B98" s="196"/>
      <c r="C98" s="135"/>
      <c r="D98" s="197" t="s">
        <v>134</v>
      </c>
      <c r="E98" s="198"/>
      <c r="F98" s="198"/>
      <c r="G98" s="198"/>
      <c r="H98" s="198"/>
      <c r="I98" s="199">
        <f>Q121</f>
        <v>0</v>
      </c>
      <c r="J98" s="199">
        <f>R121</f>
        <v>0</v>
      </c>
      <c r="K98" s="199">
        <f>K121</f>
        <v>0</v>
      </c>
      <c r="L98" s="135"/>
      <c r="M98" s="200"/>
      <c r="S98" s="10"/>
      <c r="T98" s="10"/>
      <c r="U98" s="10"/>
      <c r="V98" s="10"/>
      <c r="W98" s="10"/>
      <c r="X98" s="10"/>
      <c r="Y98" s="10"/>
      <c r="Z98" s="10"/>
      <c r="AA98" s="10"/>
      <c r="AB98" s="10"/>
      <c r="AC98" s="10"/>
      <c r="AD98" s="10"/>
      <c r="AE98" s="10"/>
    </row>
    <row r="99" s="10" customFormat="1" ht="19.92" customHeight="1">
      <c r="A99" s="10"/>
      <c r="B99" s="196"/>
      <c r="C99" s="135"/>
      <c r="D99" s="197" t="s">
        <v>135</v>
      </c>
      <c r="E99" s="198"/>
      <c r="F99" s="198"/>
      <c r="G99" s="198"/>
      <c r="H99" s="198"/>
      <c r="I99" s="199">
        <f>Q155</f>
        <v>0</v>
      </c>
      <c r="J99" s="199">
        <f>R155</f>
        <v>0</v>
      </c>
      <c r="K99" s="199">
        <f>K155</f>
        <v>0</v>
      </c>
      <c r="L99" s="135"/>
      <c r="M99" s="200"/>
      <c r="S99" s="10"/>
      <c r="T99" s="10"/>
      <c r="U99" s="10"/>
      <c r="V99" s="10"/>
      <c r="W99" s="10"/>
      <c r="X99" s="10"/>
      <c r="Y99" s="10"/>
      <c r="Z99" s="10"/>
      <c r="AA99" s="10"/>
      <c r="AB99" s="10"/>
      <c r="AC99" s="10"/>
      <c r="AD99" s="10"/>
      <c r="AE99" s="10"/>
    </row>
    <row r="100" s="2" customFormat="1" ht="21.84" customHeight="1">
      <c r="A100" s="37"/>
      <c r="B100" s="38"/>
      <c r="C100" s="39"/>
      <c r="D100" s="39"/>
      <c r="E100" s="39"/>
      <c r="F100" s="39"/>
      <c r="G100" s="39"/>
      <c r="H100" s="39"/>
      <c r="I100" s="39"/>
      <c r="J100" s="39"/>
      <c r="K100" s="39"/>
      <c r="L100" s="39"/>
      <c r="M100" s="62"/>
      <c r="S100" s="37"/>
      <c r="T100" s="37"/>
      <c r="U100" s="37"/>
      <c r="V100" s="37"/>
      <c r="W100" s="37"/>
      <c r="X100" s="37"/>
      <c r="Y100" s="37"/>
      <c r="Z100" s="37"/>
      <c r="AA100" s="37"/>
      <c r="AB100" s="37"/>
      <c r="AC100" s="37"/>
      <c r="AD100" s="37"/>
      <c r="AE100" s="37"/>
    </row>
    <row r="101" s="2" customFormat="1" ht="6.96" customHeight="1">
      <c r="A101" s="37"/>
      <c r="B101" s="65"/>
      <c r="C101" s="66"/>
      <c r="D101" s="66"/>
      <c r="E101" s="66"/>
      <c r="F101" s="66"/>
      <c r="G101" s="66"/>
      <c r="H101" s="66"/>
      <c r="I101" s="66"/>
      <c r="J101" s="66"/>
      <c r="K101" s="66"/>
      <c r="L101" s="66"/>
      <c r="M101" s="62"/>
      <c r="S101" s="37"/>
      <c r="T101" s="37"/>
      <c r="U101" s="37"/>
      <c r="V101" s="37"/>
      <c r="W101" s="37"/>
      <c r="X101" s="37"/>
      <c r="Y101" s="37"/>
      <c r="Z101" s="37"/>
      <c r="AA101" s="37"/>
      <c r="AB101" s="37"/>
      <c r="AC101" s="37"/>
      <c r="AD101" s="37"/>
      <c r="AE101" s="37"/>
    </row>
    <row r="105" s="2" customFormat="1" ht="6.96" customHeight="1">
      <c r="A105" s="37"/>
      <c r="B105" s="67"/>
      <c r="C105" s="68"/>
      <c r="D105" s="68"/>
      <c r="E105" s="68"/>
      <c r="F105" s="68"/>
      <c r="G105" s="68"/>
      <c r="H105" s="68"/>
      <c r="I105" s="68"/>
      <c r="J105" s="68"/>
      <c r="K105" s="68"/>
      <c r="L105" s="68"/>
      <c r="M105" s="62"/>
      <c r="S105" s="37"/>
      <c r="T105" s="37"/>
      <c r="U105" s="37"/>
      <c r="V105" s="37"/>
      <c r="W105" s="37"/>
      <c r="X105" s="37"/>
      <c r="Y105" s="37"/>
      <c r="Z105" s="37"/>
      <c r="AA105" s="37"/>
      <c r="AB105" s="37"/>
      <c r="AC105" s="37"/>
      <c r="AD105" s="37"/>
      <c r="AE105" s="37"/>
    </row>
    <row r="106" s="2" customFormat="1" ht="24.96" customHeight="1">
      <c r="A106" s="37"/>
      <c r="B106" s="38"/>
      <c r="C106" s="22" t="s">
        <v>136</v>
      </c>
      <c r="D106" s="39"/>
      <c r="E106" s="39"/>
      <c r="F106" s="39"/>
      <c r="G106" s="39"/>
      <c r="H106" s="39"/>
      <c r="I106" s="39"/>
      <c r="J106" s="39"/>
      <c r="K106" s="39"/>
      <c r="L106" s="39"/>
      <c r="M106" s="62"/>
      <c r="S106" s="37"/>
      <c r="T106" s="37"/>
      <c r="U106" s="37"/>
      <c r="V106" s="37"/>
      <c r="W106" s="37"/>
      <c r="X106" s="37"/>
      <c r="Y106" s="37"/>
      <c r="Z106" s="37"/>
      <c r="AA106" s="37"/>
      <c r="AB106" s="37"/>
      <c r="AC106" s="37"/>
      <c r="AD106" s="37"/>
      <c r="AE106" s="37"/>
    </row>
    <row r="107" s="2" customFormat="1" ht="6.96" customHeight="1">
      <c r="A107" s="37"/>
      <c r="B107" s="38"/>
      <c r="C107" s="39"/>
      <c r="D107" s="39"/>
      <c r="E107" s="39"/>
      <c r="F107" s="39"/>
      <c r="G107" s="39"/>
      <c r="H107" s="39"/>
      <c r="I107" s="39"/>
      <c r="J107" s="39"/>
      <c r="K107" s="39"/>
      <c r="L107" s="39"/>
      <c r="M107" s="62"/>
      <c r="S107" s="37"/>
      <c r="T107" s="37"/>
      <c r="U107" s="37"/>
      <c r="V107" s="37"/>
      <c r="W107" s="37"/>
      <c r="X107" s="37"/>
      <c r="Y107" s="37"/>
      <c r="Z107" s="37"/>
      <c r="AA107" s="37"/>
      <c r="AB107" s="37"/>
      <c r="AC107" s="37"/>
      <c r="AD107" s="37"/>
      <c r="AE107" s="37"/>
    </row>
    <row r="108" s="2" customFormat="1" ht="12" customHeight="1">
      <c r="A108" s="37"/>
      <c r="B108" s="38"/>
      <c r="C108" s="31" t="s">
        <v>17</v>
      </c>
      <c r="D108" s="39"/>
      <c r="E108" s="39"/>
      <c r="F108" s="39"/>
      <c r="G108" s="39"/>
      <c r="H108" s="39"/>
      <c r="I108" s="39"/>
      <c r="J108" s="39"/>
      <c r="K108" s="39"/>
      <c r="L108" s="39"/>
      <c r="M108" s="62"/>
      <c r="S108" s="37"/>
      <c r="T108" s="37"/>
      <c r="U108" s="37"/>
      <c r="V108" s="37"/>
      <c r="W108" s="37"/>
      <c r="X108" s="37"/>
      <c r="Y108" s="37"/>
      <c r="Z108" s="37"/>
      <c r="AA108" s="37"/>
      <c r="AB108" s="37"/>
      <c r="AC108" s="37"/>
      <c r="AD108" s="37"/>
      <c r="AE108" s="37"/>
    </row>
    <row r="109" s="2" customFormat="1" ht="16.5" customHeight="1">
      <c r="A109" s="37"/>
      <c r="B109" s="38"/>
      <c r="C109" s="39"/>
      <c r="D109" s="39"/>
      <c r="E109" s="185" t="str">
        <f>E7</f>
        <v>29-22 - Domov ´PRAMEN´ - úprava zahrady - II.etapa</v>
      </c>
      <c r="F109" s="31"/>
      <c r="G109" s="31"/>
      <c r="H109" s="31"/>
      <c r="I109" s="39"/>
      <c r="J109" s="39"/>
      <c r="K109" s="39"/>
      <c r="L109" s="39"/>
      <c r="M109" s="62"/>
      <c r="S109" s="37"/>
      <c r="T109" s="37"/>
      <c r="U109" s="37"/>
      <c r="V109" s="37"/>
      <c r="W109" s="37"/>
      <c r="X109" s="37"/>
      <c r="Y109" s="37"/>
      <c r="Z109" s="37"/>
      <c r="AA109" s="37"/>
      <c r="AB109" s="37"/>
      <c r="AC109" s="37"/>
      <c r="AD109" s="37"/>
      <c r="AE109" s="37"/>
    </row>
    <row r="110" s="2" customFormat="1" ht="12" customHeight="1">
      <c r="A110" s="37"/>
      <c r="B110" s="38"/>
      <c r="C110" s="31" t="s">
        <v>120</v>
      </c>
      <c r="D110" s="39"/>
      <c r="E110" s="39"/>
      <c r="F110" s="39"/>
      <c r="G110" s="39"/>
      <c r="H110" s="39"/>
      <c r="I110" s="39"/>
      <c r="J110" s="39"/>
      <c r="K110" s="39"/>
      <c r="L110" s="39"/>
      <c r="M110" s="62"/>
      <c r="S110" s="37"/>
      <c r="T110" s="37"/>
      <c r="U110" s="37"/>
      <c r="V110" s="37"/>
      <c r="W110" s="37"/>
      <c r="X110" s="37"/>
      <c r="Y110" s="37"/>
      <c r="Z110" s="37"/>
      <c r="AA110" s="37"/>
      <c r="AB110" s="37"/>
      <c r="AC110" s="37"/>
      <c r="AD110" s="37"/>
      <c r="AE110" s="37"/>
    </row>
    <row r="111" s="2" customFormat="1" ht="30" customHeight="1">
      <c r="A111" s="37"/>
      <c r="B111" s="38"/>
      <c r="C111" s="39"/>
      <c r="D111" s="39"/>
      <c r="E111" s="75" t="str">
        <f>E9</f>
        <v>SO 101.B - Příprava staveniště - plocha zařízení staveniště, manipulační cesta</v>
      </c>
      <c r="F111" s="39"/>
      <c r="G111" s="39"/>
      <c r="H111" s="39"/>
      <c r="I111" s="39"/>
      <c r="J111" s="39"/>
      <c r="K111" s="39"/>
      <c r="L111" s="39"/>
      <c r="M111" s="62"/>
      <c r="S111" s="37"/>
      <c r="T111" s="37"/>
      <c r="U111" s="37"/>
      <c r="V111" s="37"/>
      <c r="W111" s="37"/>
      <c r="X111" s="37"/>
      <c r="Y111" s="37"/>
      <c r="Z111" s="37"/>
      <c r="AA111" s="37"/>
      <c r="AB111" s="37"/>
      <c r="AC111" s="37"/>
      <c r="AD111" s="37"/>
      <c r="AE111" s="37"/>
    </row>
    <row r="112" s="2" customFormat="1" ht="6.96" customHeight="1">
      <c r="A112" s="37"/>
      <c r="B112" s="38"/>
      <c r="C112" s="39"/>
      <c r="D112" s="39"/>
      <c r="E112" s="39"/>
      <c r="F112" s="39"/>
      <c r="G112" s="39"/>
      <c r="H112" s="39"/>
      <c r="I112" s="39"/>
      <c r="J112" s="39"/>
      <c r="K112" s="39"/>
      <c r="L112" s="39"/>
      <c r="M112" s="62"/>
      <c r="S112" s="37"/>
      <c r="T112" s="37"/>
      <c r="U112" s="37"/>
      <c r="V112" s="37"/>
      <c r="W112" s="37"/>
      <c r="X112" s="37"/>
      <c r="Y112" s="37"/>
      <c r="Z112" s="37"/>
      <c r="AA112" s="37"/>
      <c r="AB112" s="37"/>
      <c r="AC112" s="37"/>
      <c r="AD112" s="37"/>
      <c r="AE112" s="37"/>
    </row>
    <row r="113" s="2" customFormat="1" ht="12" customHeight="1">
      <c r="A113" s="37"/>
      <c r="B113" s="38"/>
      <c r="C113" s="31" t="s">
        <v>21</v>
      </c>
      <c r="D113" s="39"/>
      <c r="E113" s="39"/>
      <c r="F113" s="26" t="str">
        <f>F12</f>
        <v>Mnichov u Mar. Lázní</v>
      </c>
      <c r="G113" s="39"/>
      <c r="H113" s="39"/>
      <c r="I113" s="31" t="s">
        <v>23</v>
      </c>
      <c r="J113" s="78" t="str">
        <f>IF(J12="","",J12)</f>
        <v>6. 2. 2025</v>
      </c>
      <c r="K113" s="39"/>
      <c r="L113" s="39"/>
      <c r="M113" s="62"/>
      <c r="S113" s="37"/>
      <c r="T113" s="37"/>
      <c r="U113" s="37"/>
      <c r="V113" s="37"/>
      <c r="W113" s="37"/>
      <c r="X113" s="37"/>
      <c r="Y113" s="37"/>
      <c r="Z113" s="37"/>
      <c r="AA113" s="37"/>
      <c r="AB113" s="37"/>
      <c r="AC113" s="37"/>
      <c r="AD113" s="37"/>
      <c r="AE113" s="37"/>
    </row>
    <row r="114" s="2" customFormat="1" ht="6.96" customHeight="1">
      <c r="A114" s="37"/>
      <c r="B114" s="38"/>
      <c r="C114" s="39"/>
      <c r="D114" s="39"/>
      <c r="E114" s="39"/>
      <c r="F114" s="39"/>
      <c r="G114" s="39"/>
      <c r="H114" s="39"/>
      <c r="I114" s="39"/>
      <c r="J114" s="39"/>
      <c r="K114" s="39"/>
      <c r="L114" s="39"/>
      <c r="M114" s="62"/>
      <c r="S114" s="37"/>
      <c r="T114" s="37"/>
      <c r="U114" s="37"/>
      <c r="V114" s="37"/>
      <c r="W114" s="37"/>
      <c r="X114" s="37"/>
      <c r="Y114" s="37"/>
      <c r="Z114" s="37"/>
      <c r="AA114" s="37"/>
      <c r="AB114" s="37"/>
      <c r="AC114" s="37"/>
      <c r="AD114" s="37"/>
      <c r="AE114" s="37"/>
    </row>
    <row r="115" s="2" customFormat="1" ht="25.65" customHeight="1">
      <c r="A115" s="37"/>
      <c r="B115" s="38"/>
      <c r="C115" s="31" t="s">
        <v>25</v>
      </c>
      <c r="D115" s="39"/>
      <c r="E115" s="39"/>
      <c r="F115" s="26" t="str">
        <f>E15</f>
        <v xml:space="preserve">Domov pro osoby se zdravotním postižením Pramen </v>
      </c>
      <c r="G115" s="39"/>
      <c r="H115" s="39"/>
      <c r="I115" s="31" t="s">
        <v>32</v>
      </c>
      <c r="J115" s="35" t="str">
        <f>E21</f>
        <v>Ing. Tomáš Prinz, DiS.</v>
      </c>
      <c r="K115" s="39"/>
      <c r="L115" s="39"/>
      <c r="M115" s="62"/>
      <c r="S115" s="37"/>
      <c r="T115" s="37"/>
      <c r="U115" s="37"/>
      <c r="V115" s="37"/>
      <c r="W115" s="37"/>
      <c r="X115" s="37"/>
      <c r="Y115" s="37"/>
      <c r="Z115" s="37"/>
      <c r="AA115" s="37"/>
      <c r="AB115" s="37"/>
      <c r="AC115" s="37"/>
      <c r="AD115" s="37"/>
      <c r="AE115" s="37"/>
    </row>
    <row r="116" s="2" customFormat="1" ht="25.65" customHeight="1">
      <c r="A116" s="37"/>
      <c r="B116" s="38"/>
      <c r="C116" s="31" t="s">
        <v>30</v>
      </c>
      <c r="D116" s="39"/>
      <c r="E116" s="39"/>
      <c r="F116" s="26" t="str">
        <f>IF(E18="","",E18)</f>
        <v>Vyplň údaj</v>
      </c>
      <c r="G116" s="39"/>
      <c r="H116" s="39"/>
      <c r="I116" s="31" t="s">
        <v>35</v>
      </c>
      <c r="J116" s="35" t="str">
        <f>E24</f>
        <v>Ing. Nikola Prinzová, DiS.</v>
      </c>
      <c r="K116" s="39"/>
      <c r="L116" s="39"/>
      <c r="M116" s="62"/>
      <c r="S116" s="37"/>
      <c r="T116" s="37"/>
      <c r="U116" s="37"/>
      <c r="V116" s="37"/>
      <c r="W116" s="37"/>
      <c r="X116" s="37"/>
      <c r="Y116" s="37"/>
      <c r="Z116" s="37"/>
      <c r="AA116" s="37"/>
      <c r="AB116" s="37"/>
      <c r="AC116" s="37"/>
      <c r="AD116" s="37"/>
      <c r="AE116" s="37"/>
    </row>
    <row r="117" s="2" customFormat="1" ht="10.32" customHeight="1">
      <c r="A117" s="37"/>
      <c r="B117" s="38"/>
      <c r="C117" s="39"/>
      <c r="D117" s="39"/>
      <c r="E117" s="39"/>
      <c r="F117" s="39"/>
      <c r="G117" s="39"/>
      <c r="H117" s="39"/>
      <c r="I117" s="39"/>
      <c r="J117" s="39"/>
      <c r="K117" s="39"/>
      <c r="L117" s="39"/>
      <c r="M117" s="62"/>
      <c r="S117" s="37"/>
      <c r="T117" s="37"/>
      <c r="U117" s="37"/>
      <c r="V117" s="37"/>
      <c r="W117" s="37"/>
      <c r="X117" s="37"/>
      <c r="Y117" s="37"/>
      <c r="Z117" s="37"/>
      <c r="AA117" s="37"/>
      <c r="AB117" s="37"/>
      <c r="AC117" s="37"/>
      <c r="AD117" s="37"/>
      <c r="AE117" s="37"/>
    </row>
    <row r="118" s="11" customFormat="1" ht="29.28" customHeight="1">
      <c r="A118" s="201"/>
      <c r="B118" s="202"/>
      <c r="C118" s="203" t="s">
        <v>137</v>
      </c>
      <c r="D118" s="204" t="s">
        <v>63</v>
      </c>
      <c r="E118" s="204" t="s">
        <v>59</v>
      </c>
      <c r="F118" s="204" t="s">
        <v>60</v>
      </c>
      <c r="G118" s="204" t="s">
        <v>138</v>
      </c>
      <c r="H118" s="204" t="s">
        <v>139</v>
      </c>
      <c r="I118" s="204" t="s">
        <v>140</v>
      </c>
      <c r="J118" s="204" t="s">
        <v>141</v>
      </c>
      <c r="K118" s="204" t="s">
        <v>130</v>
      </c>
      <c r="L118" s="205" t="s">
        <v>142</v>
      </c>
      <c r="M118" s="206"/>
      <c r="N118" s="99" t="s">
        <v>1</v>
      </c>
      <c r="O118" s="100" t="s">
        <v>42</v>
      </c>
      <c r="P118" s="100" t="s">
        <v>143</v>
      </c>
      <c r="Q118" s="100" t="s">
        <v>144</v>
      </c>
      <c r="R118" s="100" t="s">
        <v>145</v>
      </c>
      <c r="S118" s="100" t="s">
        <v>146</v>
      </c>
      <c r="T118" s="100" t="s">
        <v>147</v>
      </c>
      <c r="U118" s="100" t="s">
        <v>148</v>
      </c>
      <c r="V118" s="100" t="s">
        <v>149</v>
      </c>
      <c r="W118" s="100" t="s">
        <v>150</v>
      </c>
      <c r="X118" s="101" t="s">
        <v>151</v>
      </c>
      <c r="Y118" s="201"/>
      <c r="Z118" s="201"/>
      <c r="AA118" s="201"/>
      <c r="AB118" s="201"/>
      <c r="AC118" s="201"/>
      <c r="AD118" s="201"/>
      <c r="AE118" s="201"/>
    </row>
    <row r="119" s="2" customFormat="1" ht="22.8" customHeight="1">
      <c r="A119" s="37"/>
      <c r="B119" s="38"/>
      <c r="C119" s="106" t="s">
        <v>152</v>
      </c>
      <c r="D119" s="39"/>
      <c r="E119" s="39"/>
      <c r="F119" s="39"/>
      <c r="G119" s="39"/>
      <c r="H119" s="39"/>
      <c r="I119" s="39"/>
      <c r="J119" s="39"/>
      <c r="K119" s="207">
        <f>BK119</f>
        <v>0</v>
      </c>
      <c r="L119" s="39"/>
      <c r="M119" s="43"/>
      <c r="N119" s="102"/>
      <c r="O119" s="208"/>
      <c r="P119" s="103"/>
      <c r="Q119" s="209">
        <f>Q120</f>
        <v>0</v>
      </c>
      <c r="R119" s="209">
        <f>R120</f>
        <v>0</v>
      </c>
      <c r="S119" s="103"/>
      <c r="T119" s="210">
        <f>T120</f>
        <v>0</v>
      </c>
      <c r="U119" s="103"/>
      <c r="V119" s="210">
        <f>V120</f>
        <v>0</v>
      </c>
      <c r="W119" s="103"/>
      <c r="X119" s="211">
        <f>X120</f>
        <v>123.93000000000001</v>
      </c>
      <c r="Y119" s="37"/>
      <c r="Z119" s="37"/>
      <c r="AA119" s="37"/>
      <c r="AB119" s="37"/>
      <c r="AC119" s="37"/>
      <c r="AD119" s="37"/>
      <c r="AE119" s="37"/>
      <c r="AT119" s="16" t="s">
        <v>79</v>
      </c>
      <c r="AU119" s="16" t="s">
        <v>132</v>
      </c>
      <c r="BK119" s="212">
        <f>BK120</f>
        <v>0</v>
      </c>
    </row>
    <row r="120" s="12" customFormat="1" ht="25.92" customHeight="1">
      <c r="A120" s="12"/>
      <c r="B120" s="213"/>
      <c r="C120" s="214"/>
      <c r="D120" s="215" t="s">
        <v>79</v>
      </c>
      <c r="E120" s="216" t="s">
        <v>153</v>
      </c>
      <c r="F120" s="216" t="s">
        <v>154</v>
      </c>
      <c r="G120" s="214"/>
      <c r="H120" s="214"/>
      <c r="I120" s="217"/>
      <c r="J120" s="217"/>
      <c r="K120" s="218">
        <f>BK120</f>
        <v>0</v>
      </c>
      <c r="L120" s="214"/>
      <c r="M120" s="219"/>
      <c r="N120" s="220"/>
      <c r="O120" s="221"/>
      <c r="P120" s="221"/>
      <c r="Q120" s="222">
        <f>Q121+Q155</f>
        <v>0</v>
      </c>
      <c r="R120" s="222">
        <f>R121+R155</f>
        <v>0</v>
      </c>
      <c r="S120" s="221"/>
      <c r="T120" s="223">
        <f>T121+T155</f>
        <v>0</v>
      </c>
      <c r="U120" s="221"/>
      <c r="V120" s="223">
        <f>V121+V155</f>
        <v>0</v>
      </c>
      <c r="W120" s="221"/>
      <c r="X120" s="224">
        <f>X121+X155</f>
        <v>123.93000000000001</v>
      </c>
      <c r="Y120" s="12"/>
      <c r="Z120" s="12"/>
      <c r="AA120" s="12"/>
      <c r="AB120" s="12"/>
      <c r="AC120" s="12"/>
      <c r="AD120" s="12"/>
      <c r="AE120" s="12"/>
      <c r="AR120" s="225" t="s">
        <v>88</v>
      </c>
      <c r="AT120" s="226" t="s">
        <v>79</v>
      </c>
      <c r="AU120" s="226" t="s">
        <v>80</v>
      </c>
      <c r="AY120" s="225" t="s">
        <v>155</v>
      </c>
      <c r="BK120" s="227">
        <f>BK121+BK155</f>
        <v>0</v>
      </c>
    </row>
    <row r="121" s="12" customFormat="1" ht="22.8" customHeight="1">
      <c r="A121" s="12"/>
      <c r="B121" s="213"/>
      <c r="C121" s="214"/>
      <c r="D121" s="215" t="s">
        <v>79</v>
      </c>
      <c r="E121" s="228" t="s">
        <v>88</v>
      </c>
      <c r="F121" s="228" t="s">
        <v>156</v>
      </c>
      <c r="G121" s="214"/>
      <c r="H121" s="214"/>
      <c r="I121" s="217"/>
      <c r="J121" s="217"/>
      <c r="K121" s="229">
        <f>BK121</f>
        <v>0</v>
      </c>
      <c r="L121" s="214"/>
      <c r="M121" s="219"/>
      <c r="N121" s="220"/>
      <c r="O121" s="221"/>
      <c r="P121" s="221"/>
      <c r="Q121" s="222">
        <f>SUM(Q122:Q154)</f>
        <v>0</v>
      </c>
      <c r="R121" s="222">
        <f>SUM(R122:R154)</f>
        <v>0</v>
      </c>
      <c r="S121" s="221"/>
      <c r="T121" s="223">
        <f>SUM(T122:T154)</f>
        <v>0</v>
      </c>
      <c r="U121" s="221"/>
      <c r="V121" s="223">
        <f>SUM(V122:V154)</f>
        <v>0</v>
      </c>
      <c r="W121" s="221"/>
      <c r="X121" s="224">
        <f>SUM(X122:X154)</f>
        <v>123.93000000000001</v>
      </c>
      <c r="Y121" s="12"/>
      <c r="Z121" s="12"/>
      <c r="AA121" s="12"/>
      <c r="AB121" s="12"/>
      <c r="AC121" s="12"/>
      <c r="AD121" s="12"/>
      <c r="AE121" s="12"/>
      <c r="AR121" s="225" t="s">
        <v>88</v>
      </c>
      <c r="AT121" s="226" t="s">
        <v>79</v>
      </c>
      <c r="AU121" s="226" t="s">
        <v>88</v>
      </c>
      <c r="AY121" s="225" t="s">
        <v>155</v>
      </c>
      <c r="BK121" s="227">
        <f>SUM(BK122:BK154)</f>
        <v>0</v>
      </c>
    </row>
    <row r="122" s="2" customFormat="1" ht="66.75" customHeight="1">
      <c r="A122" s="37"/>
      <c r="B122" s="38"/>
      <c r="C122" s="230" t="s">
        <v>88</v>
      </c>
      <c r="D122" s="230" t="s">
        <v>157</v>
      </c>
      <c r="E122" s="231" t="s">
        <v>158</v>
      </c>
      <c r="F122" s="232" t="s">
        <v>159</v>
      </c>
      <c r="G122" s="233" t="s">
        <v>160</v>
      </c>
      <c r="H122" s="234">
        <v>243</v>
      </c>
      <c r="I122" s="235"/>
      <c r="J122" s="235"/>
      <c r="K122" s="236">
        <f>ROUND(P122*H122,2)</f>
        <v>0</v>
      </c>
      <c r="L122" s="232" t="s">
        <v>1</v>
      </c>
      <c r="M122" s="43"/>
      <c r="N122" s="237" t="s">
        <v>1</v>
      </c>
      <c r="O122" s="238" t="s">
        <v>43</v>
      </c>
      <c r="P122" s="239">
        <f>I122+J122</f>
        <v>0</v>
      </c>
      <c r="Q122" s="239">
        <f>ROUND(I122*H122,2)</f>
        <v>0</v>
      </c>
      <c r="R122" s="239">
        <f>ROUND(J122*H122,2)</f>
        <v>0</v>
      </c>
      <c r="S122" s="90"/>
      <c r="T122" s="240">
        <f>S122*H122</f>
        <v>0</v>
      </c>
      <c r="U122" s="240">
        <v>0</v>
      </c>
      <c r="V122" s="240">
        <f>U122*H122</f>
        <v>0</v>
      </c>
      <c r="W122" s="240">
        <v>0.51000000000000001</v>
      </c>
      <c r="X122" s="241">
        <f>W122*H122</f>
        <v>123.93000000000001</v>
      </c>
      <c r="Y122" s="37"/>
      <c r="Z122" s="37"/>
      <c r="AA122" s="37"/>
      <c r="AB122" s="37"/>
      <c r="AC122" s="37"/>
      <c r="AD122" s="37"/>
      <c r="AE122" s="37"/>
      <c r="AR122" s="242" t="s">
        <v>161</v>
      </c>
      <c r="AT122" s="242" t="s">
        <v>157</v>
      </c>
      <c r="AU122" s="242" t="s">
        <v>90</v>
      </c>
      <c r="AY122" s="16" t="s">
        <v>155</v>
      </c>
      <c r="BE122" s="243">
        <f>IF(O122="základní",K122,0)</f>
        <v>0</v>
      </c>
      <c r="BF122" s="243">
        <f>IF(O122="snížená",K122,0)</f>
        <v>0</v>
      </c>
      <c r="BG122" s="243">
        <f>IF(O122="zákl. přenesená",K122,0)</f>
        <v>0</v>
      </c>
      <c r="BH122" s="243">
        <f>IF(O122="sníž. přenesená",K122,0)</f>
        <v>0</v>
      </c>
      <c r="BI122" s="243">
        <f>IF(O122="nulová",K122,0)</f>
        <v>0</v>
      </c>
      <c r="BJ122" s="16" t="s">
        <v>88</v>
      </c>
      <c r="BK122" s="243">
        <f>ROUND(P122*H122,2)</f>
        <v>0</v>
      </c>
      <c r="BL122" s="16" t="s">
        <v>161</v>
      </c>
      <c r="BM122" s="242" t="s">
        <v>162</v>
      </c>
    </row>
    <row r="123" s="2" customFormat="1">
      <c r="A123" s="37"/>
      <c r="B123" s="38"/>
      <c r="C123" s="39"/>
      <c r="D123" s="244" t="s">
        <v>163</v>
      </c>
      <c r="E123" s="39"/>
      <c r="F123" s="245" t="s">
        <v>164</v>
      </c>
      <c r="G123" s="39"/>
      <c r="H123" s="39"/>
      <c r="I123" s="246"/>
      <c r="J123" s="246"/>
      <c r="K123" s="39"/>
      <c r="L123" s="39"/>
      <c r="M123" s="43"/>
      <c r="N123" s="247"/>
      <c r="O123" s="248"/>
      <c r="P123" s="90"/>
      <c r="Q123" s="90"/>
      <c r="R123" s="90"/>
      <c r="S123" s="90"/>
      <c r="T123" s="90"/>
      <c r="U123" s="90"/>
      <c r="V123" s="90"/>
      <c r="W123" s="90"/>
      <c r="X123" s="91"/>
      <c r="Y123" s="37"/>
      <c r="Z123" s="37"/>
      <c r="AA123" s="37"/>
      <c r="AB123" s="37"/>
      <c r="AC123" s="37"/>
      <c r="AD123" s="37"/>
      <c r="AE123" s="37"/>
      <c r="AT123" s="16" t="s">
        <v>163</v>
      </c>
      <c r="AU123" s="16" t="s">
        <v>90</v>
      </c>
    </row>
    <row r="124" s="13" customFormat="1">
      <c r="A124" s="13"/>
      <c r="B124" s="249"/>
      <c r="C124" s="250"/>
      <c r="D124" s="244" t="s">
        <v>165</v>
      </c>
      <c r="E124" s="251" t="s">
        <v>1</v>
      </c>
      <c r="F124" s="252" t="s">
        <v>166</v>
      </c>
      <c r="G124" s="250"/>
      <c r="H124" s="253">
        <v>243</v>
      </c>
      <c r="I124" s="254"/>
      <c r="J124" s="254"/>
      <c r="K124" s="250"/>
      <c r="L124" s="250"/>
      <c r="M124" s="255"/>
      <c r="N124" s="256"/>
      <c r="O124" s="257"/>
      <c r="P124" s="257"/>
      <c r="Q124" s="257"/>
      <c r="R124" s="257"/>
      <c r="S124" s="257"/>
      <c r="T124" s="257"/>
      <c r="U124" s="257"/>
      <c r="V124" s="257"/>
      <c r="W124" s="257"/>
      <c r="X124" s="258"/>
      <c r="Y124" s="13"/>
      <c r="Z124" s="13"/>
      <c r="AA124" s="13"/>
      <c r="AB124" s="13"/>
      <c r="AC124" s="13"/>
      <c r="AD124" s="13"/>
      <c r="AE124" s="13"/>
      <c r="AT124" s="259" t="s">
        <v>165</v>
      </c>
      <c r="AU124" s="259" t="s">
        <v>90</v>
      </c>
      <c r="AV124" s="13" t="s">
        <v>90</v>
      </c>
      <c r="AW124" s="13" t="s">
        <v>5</v>
      </c>
      <c r="AX124" s="13" t="s">
        <v>80</v>
      </c>
      <c r="AY124" s="259" t="s">
        <v>155</v>
      </c>
    </row>
    <row r="125" s="14" customFormat="1">
      <c r="A125" s="14"/>
      <c r="B125" s="260"/>
      <c r="C125" s="261"/>
      <c r="D125" s="244" t="s">
        <v>165</v>
      </c>
      <c r="E125" s="262" t="s">
        <v>1</v>
      </c>
      <c r="F125" s="263" t="s">
        <v>167</v>
      </c>
      <c r="G125" s="261"/>
      <c r="H125" s="264">
        <v>243</v>
      </c>
      <c r="I125" s="265"/>
      <c r="J125" s="265"/>
      <c r="K125" s="261"/>
      <c r="L125" s="261"/>
      <c r="M125" s="266"/>
      <c r="N125" s="267"/>
      <c r="O125" s="268"/>
      <c r="P125" s="268"/>
      <c r="Q125" s="268"/>
      <c r="R125" s="268"/>
      <c r="S125" s="268"/>
      <c r="T125" s="268"/>
      <c r="U125" s="268"/>
      <c r="V125" s="268"/>
      <c r="W125" s="268"/>
      <c r="X125" s="269"/>
      <c r="Y125" s="14"/>
      <c r="Z125" s="14"/>
      <c r="AA125" s="14"/>
      <c r="AB125" s="14"/>
      <c r="AC125" s="14"/>
      <c r="AD125" s="14"/>
      <c r="AE125" s="14"/>
      <c r="AT125" s="270" t="s">
        <v>165</v>
      </c>
      <c r="AU125" s="270" t="s">
        <v>90</v>
      </c>
      <c r="AV125" s="14" t="s">
        <v>161</v>
      </c>
      <c r="AW125" s="14" t="s">
        <v>5</v>
      </c>
      <c r="AX125" s="14" t="s">
        <v>88</v>
      </c>
      <c r="AY125" s="270" t="s">
        <v>155</v>
      </c>
    </row>
    <row r="126" s="2" customFormat="1" ht="24.15" customHeight="1">
      <c r="A126" s="37"/>
      <c r="B126" s="38"/>
      <c r="C126" s="230" t="s">
        <v>90</v>
      </c>
      <c r="D126" s="230" t="s">
        <v>157</v>
      </c>
      <c r="E126" s="231" t="s">
        <v>168</v>
      </c>
      <c r="F126" s="232" t="s">
        <v>169</v>
      </c>
      <c r="G126" s="233" t="s">
        <v>160</v>
      </c>
      <c r="H126" s="234">
        <v>243</v>
      </c>
      <c r="I126" s="235"/>
      <c r="J126" s="235"/>
      <c r="K126" s="236">
        <f>ROUND(P126*H126,2)</f>
        <v>0</v>
      </c>
      <c r="L126" s="232" t="s">
        <v>170</v>
      </c>
      <c r="M126" s="43"/>
      <c r="N126" s="237" t="s">
        <v>1</v>
      </c>
      <c r="O126" s="238" t="s">
        <v>43</v>
      </c>
      <c r="P126" s="239">
        <f>I126+J126</f>
        <v>0</v>
      </c>
      <c r="Q126" s="239">
        <f>ROUND(I126*H126,2)</f>
        <v>0</v>
      </c>
      <c r="R126" s="239">
        <f>ROUND(J126*H126,2)</f>
        <v>0</v>
      </c>
      <c r="S126" s="90"/>
      <c r="T126" s="240">
        <f>S126*H126</f>
        <v>0</v>
      </c>
      <c r="U126" s="240">
        <v>0</v>
      </c>
      <c r="V126" s="240">
        <f>U126*H126</f>
        <v>0</v>
      </c>
      <c r="W126" s="240">
        <v>0</v>
      </c>
      <c r="X126" s="241">
        <f>W126*H126</f>
        <v>0</v>
      </c>
      <c r="Y126" s="37"/>
      <c r="Z126" s="37"/>
      <c r="AA126" s="37"/>
      <c r="AB126" s="37"/>
      <c r="AC126" s="37"/>
      <c r="AD126" s="37"/>
      <c r="AE126" s="37"/>
      <c r="AR126" s="242" t="s">
        <v>161</v>
      </c>
      <c r="AT126" s="242" t="s">
        <v>157</v>
      </c>
      <c r="AU126" s="242" t="s">
        <v>90</v>
      </c>
      <c r="AY126" s="16" t="s">
        <v>155</v>
      </c>
      <c r="BE126" s="243">
        <f>IF(O126="základní",K126,0)</f>
        <v>0</v>
      </c>
      <c r="BF126" s="243">
        <f>IF(O126="snížená",K126,0)</f>
        <v>0</v>
      </c>
      <c r="BG126" s="243">
        <f>IF(O126="zákl. přenesená",K126,0)</f>
        <v>0</v>
      </c>
      <c r="BH126" s="243">
        <f>IF(O126="sníž. přenesená",K126,0)</f>
        <v>0</v>
      </c>
      <c r="BI126" s="243">
        <f>IF(O126="nulová",K126,0)</f>
        <v>0</v>
      </c>
      <c r="BJ126" s="16" t="s">
        <v>88</v>
      </c>
      <c r="BK126" s="243">
        <f>ROUND(P126*H126,2)</f>
        <v>0</v>
      </c>
      <c r="BL126" s="16" t="s">
        <v>161</v>
      </c>
      <c r="BM126" s="242" t="s">
        <v>171</v>
      </c>
    </row>
    <row r="127" s="2" customFormat="1">
      <c r="A127" s="37"/>
      <c r="B127" s="38"/>
      <c r="C127" s="39"/>
      <c r="D127" s="271" t="s">
        <v>172</v>
      </c>
      <c r="E127" s="39"/>
      <c r="F127" s="272" t="s">
        <v>173</v>
      </c>
      <c r="G127" s="39"/>
      <c r="H127" s="39"/>
      <c r="I127" s="246"/>
      <c r="J127" s="246"/>
      <c r="K127" s="39"/>
      <c r="L127" s="39"/>
      <c r="M127" s="43"/>
      <c r="N127" s="247"/>
      <c r="O127" s="248"/>
      <c r="P127" s="90"/>
      <c r="Q127" s="90"/>
      <c r="R127" s="90"/>
      <c r="S127" s="90"/>
      <c r="T127" s="90"/>
      <c r="U127" s="90"/>
      <c r="V127" s="90"/>
      <c r="W127" s="90"/>
      <c r="X127" s="91"/>
      <c r="Y127" s="37"/>
      <c r="Z127" s="37"/>
      <c r="AA127" s="37"/>
      <c r="AB127" s="37"/>
      <c r="AC127" s="37"/>
      <c r="AD127" s="37"/>
      <c r="AE127" s="37"/>
      <c r="AT127" s="16" t="s">
        <v>172</v>
      </c>
      <c r="AU127" s="16" t="s">
        <v>90</v>
      </c>
    </row>
    <row r="128" s="13" customFormat="1">
      <c r="A128" s="13"/>
      <c r="B128" s="249"/>
      <c r="C128" s="250"/>
      <c r="D128" s="244" t="s">
        <v>165</v>
      </c>
      <c r="E128" s="251" t="s">
        <v>1</v>
      </c>
      <c r="F128" s="252" t="s">
        <v>174</v>
      </c>
      <c r="G128" s="250"/>
      <c r="H128" s="253">
        <v>243</v>
      </c>
      <c r="I128" s="254"/>
      <c r="J128" s="254"/>
      <c r="K128" s="250"/>
      <c r="L128" s="250"/>
      <c r="M128" s="255"/>
      <c r="N128" s="256"/>
      <c r="O128" s="257"/>
      <c r="P128" s="257"/>
      <c r="Q128" s="257"/>
      <c r="R128" s="257"/>
      <c r="S128" s="257"/>
      <c r="T128" s="257"/>
      <c r="U128" s="257"/>
      <c r="V128" s="257"/>
      <c r="W128" s="257"/>
      <c r="X128" s="258"/>
      <c r="Y128" s="13"/>
      <c r="Z128" s="13"/>
      <c r="AA128" s="13"/>
      <c r="AB128" s="13"/>
      <c r="AC128" s="13"/>
      <c r="AD128" s="13"/>
      <c r="AE128" s="13"/>
      <c r="AT128" s="259" t="s">
        <v>165</v>
      </c>
      <c r="AU128" s="259" t="s">
        <v>90</v>
      </c>
      <c r="AV128" s="13" t="s">
        <v>90</v>
      </c>
      <c r="AW128" s="13" t="s">
        <v>5</v>
      </c>
      <c r="AX128" s="13" t="s">
        <v>80</v>
      </c>
      <c r="AY128" s="259" t="s">
        <v>155</v>
      </c>
    </row>
    <row r="129" s="14" customFormat="1">
      <c r="A129" s="14"/>
      <c r="B129" s="260"/>
      <c r="C129" s="261"/>
      <c r="D129" s="244" t="s">
        <v>165</v>
      </c>
      <c r="E129" s="262" t="s">
        <v>1</v>
      </c>
      <c r="F129" s="263" t="s">
        <v>167</v>
      </c>
      <c r="G129" s="261"/>
      <c r="H129" s="264">
        <v>243</v>
      </c>
      <c r="I129" s="265"/>
      <c r="J129" s="265"/>
      <c r="K129" s="261"/>
      <c r="L129" s="261"/>
      <c r="M129" s="266"/>
      <c r="N129" s="267"/>
      <c r="O129" s="268"/>
      <c r="P129" s="268"/>
      <c r="Q129" s="268"/>
      <c r="R129" s="268"/>
      <c r="S129" s="268"/>
      <c r="T129" s="268"/>
      <c r="U129" s="268"/>
      <c r="V129" s="268"/>
      <c r="W129" s="268"/>
      <c r="X129" s="269"/>
      <c r="Y129" s="14"/>
      <c r="Z129" s="14"/>
      <c r="AA129" s="14"/>
      <c r="AB129" s="14"/>
      <c r="AC129" s="14"/>
      <c r="AD129" s="14"/>
      <c r="AE129" s="14"/>
      <c r="AT129" s="270" t="s">
        <v>165</v>
      </c>
      <c r="AU129" s="270" t="s">
        <v>90</v>
      </c>
      <c r="AV129" s="14" t="s">
        <v>161</v>
      </c>
      <c r="AW129" s="14" t="s">
        <v>5</v>
      </c>
      <c r="AX129" s="14" t="s">
        <v>88</v>
      </c>
      <c r="AY129" s="270" t="s">
        <v>155</v>
      </c>
    </row>
    <row r="130" s="2" customFormat="1" ht="33" customHeight="1">
      <c r="A130" s="37"/>
      <c r="B130" s="38"/>
      <c r="C130" s="230" t="s">
        <v>175</v>
      </c>
      <c r="D130" s="230" t="s">
        <v>157</v>
      </c>
      <c r="E130" s="231" t="s">
        <v>176</v>
      </c>
      <c r="F130" s="232" t="s">
        <v>177</v>
      </c>
      <c r="G130" s="233" t="s">
        <v>178</v>
      </c>
      <c r="H130" s="234">
        <v>48.600000000000001</v>
      </c>
      <c r="I130" s="235"/>
      <c r="J130" s="235"/>
      <c r="K130" s="236">
        <f>ROUND(P130*H130,2)</f>
        <v>0</v>
      </c>
      <c r="L130" s="232" t="s">
        <v>170</v>
      </c>
      <c r="M130" s="43"/>
      <c r="N130" s="237" t="s">
        <v>1</v>
      </c>
      <c r="O130" s="238" t="s">
        <v>43</v>
      </c>
      <c r="P130" s="239">
        <f>I130+J130</f>
        <v>0</v>
      </c>
      <c r="Q130" s="239">
        <f>ROUND(I130*H130,2)</f>
        <v>0</v>
      </c>
      <c r="R130" s="239">
        <f>ROUND(J130*H130,2)</f>
        <v>0</v>
      </c>
      <c r="S130" s="90"/>
      <c r="T130" s="240">
        <f>S130*H130</f>
        <v>0</v>
      </c>
      <c r="U130" s="240">
        <v>0</v>
      </c>
      <c r="V130" s="240">
        <f>U130*H130</f>
        <v>0</v>
      </c>
      <c r="W130" s="240">
        <v>0</v>
      </c>
      <c r="X130" s="241">
        <f>W130*H130</f>
        <v>0</v>
      </c>
      <c r="Y130" s="37"/>
      <c r="Z130" s="37"/>
      <c r="AA130" s="37"/>
      <c r="AB130" s="37"/>
      <c r="AC130" s="37"/>
      <c r="AD130" s="37"/>
      <c r="AE130" s="37"/>
      <c r="AR130" s="242" t="s">
        <v>161</v>
      </c>
      <c r="AT130" s="242" t="s">
        <v>157</v>
      </c>
      <c r="AU130" s="242" t="s">
        <v>90</v>
      </c>
      <c r="AY130" s="16" t="s">
        <v>155</v>
      </c>
      <c r="BE130" s="243">
        <f>IF(O130="základní",K130,0)</f>
        <v>0</v>
      </c>
      <c r="BF130" s="243">
        <f>IF(O130="snížená",K130,0)</f>
        <v>0</v>
      </c>
      <c r="BG130" s="243">
        <f>IF(O130="zákl. přenesená",K130,0)</f>
        <v>0</v>
      </c>
      <c r="BH130" s="243">
        <f>IF(O130="sníž. přenesená",K130,0)</f>
        <v>0</v>
      </c>
      <c r="BI130" s="243">
        <f>IF(O130="nulová",K130,0)</f>
        <v>0</v>
      </c>
      <c r="BJ130" s="16" t="s">
        <v>88</v>
      </c>
      <c r="BK130" s="243">
        <f>ROUND(P130*H130,2)</f>
        <v>0</v>
      </c>
      <c r="BL130" s="16" t="s">
        <v>161</v>
      </c>
      <c r="BM130" s="242" t="s">
        <v>179</v>
      </c>
    </row>
    <row r="131" s="2" customFormat="1">
      <c r="A131" s="37"/>
      <c r="B131" s="38"/>
      <c r="C131" s="39"/>
      <c r="D131" s="271" t="s">
        <v>172</v>
      </c>
      <c r="E131" s="39"/>
      <c r="F131" s="272" t="s">
        <v>180</v>
      </c>
      <c r="G131" s="39"/>
      <c r="H131" s="39"/>
      <c r="I131" s="246"/>
      <c r="J131" s="246"/>
      <c r="K131" s="39"/>
      <c r="L131" s="39"/>
      <c r="M131" s="43"/>
      <c r="N131" s="247"/>
      <c r="O131" s="248"/>
      <c r="P131" s="90"/>
      <c r="Q131" s="90"/>
      <c r="R131" s="90"/>
      <c r="S131" s="90"/>
      <c r="T131" s="90"/>
      <c r="U131" s="90"/>
      <c r="V131" s="90"/>
      <c r="W131" s="90"/>
      <c r="X131" s="91"/>
      <c r="Y131" s="37"/>
      <c r="Z131" s="37"/>
      <c r="AA131" s="37"/>
      <c r="AB131" s="37"/>
      <c r="AC131" s="37"/>
      <c r="AD131" s="37"/>
      <c r="AE131" s="37"/>
      <c r="AT131" s="16" t="s">
        <v>172</v>
      </c>
      <c r="AU131" s="16" t="s">
        <v>90</v>
      </c>
    </row>
    <row r="132" s="13" customFormat="1">
      <c r="A132" s="13"/>
      <c r="B132" s="249"/>
      <c r="C132" s="250"/>
      <c r="D132" s="244" t="s">
        <v>165</v>
      </c>
      <c r="E132" s="251" t="s">
        <v>1</v>
      </c>
      <c r="F132" s="252" t="s">
        <v>181</v>
      </c>
      <c r="G132" s="250"/>
      <c r="H132" s="253">
        <v>48.600000000000001</v>
      </c>
      <c r="I132" s="254"/>
      <c r="J132" s="254"/>
      <c r="K132" s="250"/>
      <c r="L132" s="250"/>
      <c r="M132" s="255"/>
      <c r="N132" s="256"/>
      <c r="O132" s="257"/>
      <c r="P132" s="257"/>
      <c r="Q132" s="257"/>
      <c r="R132" s="257"/>
      <c r="S132" s="257"/>
      <c r="T132" s="257"/>
      <c r="U132" s="257"/>
      <c r="V132" s="257"/>
      <c r="W132" s="257"/>
      <c r="X132" s="258"/>
      <c r="Y132" s="13"/>
      <c r="Z132" s="13"/>
      <c r="AA132" s="13"/>
      <c r="AB132" s="13"/>
      <c r="AC132" s="13"/>
      <c r="AD132" s="13"/>
      <c r="AE132" s="13"/>
      <c r="AT132" s="259" t="s">
        <v>165</v>
      </c>
      <c r="AU132" s="259" t="s">
        <v>90</v>
      </c>
      <c r="AV132" s="13" t="s">
        <v>90</v>
      </c>
      <c r="AW132" s="13" t="s">
        <v>5</v>
      </c>
      <c r="AX132" s="13" t="s">
        <v>80</v>
      </c>
      <c r="AY132" s="259" t="s">
        <v>155</v>
      </c>
    </row>
    <row r="133" s="14" customFormat="1">
      <c r="A133" s="14"/>
      <c r="B133" s="260"/>
      <c r="C133" s="261"/>
      <c r="D133" s="244" t="s">
        <v>165</v>
      </c>
      <c r="E133" s="262" t="s">
        <v>1</v>
      </c>
      <c r="F133" s="263" t="s">
        <v>167</v>
      </c>
      <c r="G133" s="261"/>
      <c r="H133" s="264">
        <v>48.600000000000001</v>
      </c>
      <c r="I133" s="265"/>
      <c r="J133" s="265"/>
      <c r="K133" s="261"/>
      <c r="L133" s="261"/>
      <c r="M133" s="266"/>
      <c r="N133" s="267"/>
      <c r="O133" s="268"/>
      <c r="P133" s="268"/>
      <c r="Q133" s="268"/>
      <c r="R133" s="268"/>
      <c r="S133" s="268"/>
      <c r="T133" s="268"/>
      <c r="U133" s="268"/>
      <c r="V133" s="268"/>
      <c r="W133" s="268"/>
      <c r="X133" s="269"/>
      <c r="Y133" s="14"/>
      <c r="Z133" s="14"/>
      <c r="AA133" s="14"/>
      <c r="AB133" s="14"/>
      <c r="AC133" s="14"/>
      <c r="AD133" s="14"/>
      <c r="AE133" s="14"/>
      <c r="AT133" s="270" t="s">
        <v>165</v>
      </c>
      <c r="AU133" s="270" t="s">
        <v>90</v>
      </c>
      <c r="AV133" s="14" t="s">
        <v>161</v>
      </c>
      <c r="AW133" s="14" t="s">
        <v>5</v>
      </c>
      <c r="AX133" s="14" t="s">
        <v>88</v>
      </c>
      <c r="AY133" s="270" t="s">
        <v>155</v>
      </c>
    </row>
    <row r="134" s="2" customFormat="1" ht="62.7" customHeight="1">
      <c r="A134" s="37"/>
      <c r="B134" s="38"/>
      <c r="C134" s="230" t="s">
        <v>161</v>
      </c>
      <c r="D134" s="230" t="s">
        <v>157</v>
      </c>
      <c r="E134" s="231" t="s">
        <v>182</v>
      </c>
      <c r="F134" s="232" t="s">
        <v>183</v>
      </c>
      <c r="G134" s="233" t="s">
        <v>178</v>
      </c>
      <c r="H134" s="234">
        <v>48.600000000000001</v>
      </c>
      <c r="I134" s="235"/>
      <c r="J134" s="235"/>
      <c r="K134" s="236">
        <f>ROUND(P134*H134,2)</f>
        <v>0</v>
      </c>
      <c r="L134" s="232" t="s">
        <v>170</v>
      </c>
      <c r="M134" s="43"/>
      <c r="N134" s="237" t="s">
        <v>1</v>
      </c>
      <c r="O134" s="238" t="s">
        <v>43</v>
      </c>
      <c r="P134" s="239">
        <f>I134+J134</f>
        <v>0</v>
      </c>
      <c r="Q134" s="239">
        <f>ROUND(I134*H134,2)</f>
        <v>0</v>
      </c>
      <c r="R134" s="239">
        <f>ROUND(J134*H134,2)</f>
        <v>0</v>
      </c>
      <c r="S134" s="90"/>
      <c r="T134" s="240">
        <f>S134*H134</f>
        <v>0</v>
      </c>
      <c r="U134" s="240">
        <v>0</v>
      </c>
      <c r="V134" s="240">
        <f>U134*H134</f>
        <v>0</v>
      </c>
      <c r="W134" s="240">
        <v>0</v>
      </c>
      <c r="X134" s="241">
        <f>W134*H134</f>
        <v>0</v>
      </c>
      <c r="Y134" s="37"/>
      <c r="Z134" s="37"/>
      <c r="AA134" s="37"/>
      <c r="AB134" s="37"/>
      <c r="AC134" s="37"/>
      <c r="AD134" s="37"/>
      <c r="AE134" s="37"/>
      <c r="AR134" s="242" t="s">
        <v>161</v>
      </c>
      <c r="AT134" s="242" t="s">
        <v>157</v>
      </c>
      <c r="AU134" s="242" t="s">
        <v>90</v>
      </c>
      <c r="AY134" s="16" t="s">
        <v>155</v>
      </c>
      <c r="BE134" s="243">
        <f>IF(O134="základní",K134,0)</f>
        <v>0</v>
      </c>
      <c r="BF134" s="243">
        <f>IF(O134="snížená",K134,0)</f>
        <v>0</v>
      </c>
      <c r="BG134" s="243">
        <f>IF(O134="zákl. přenesená",K134,0)</f>
        <v>0</v>
      </c>
      <c r="BH134" s="243">
        <f>IF(O134="sníž. přenesená",K134,0)</f>
        <v>0</v>
      </c>
      <c r="BI134" s="243">
        <f>IF(O134="nulová",K134,0)</f>
        <v>0</v>
      </c>
      <c r="BJ134" s="16" t="s">
        <v>88</v>
      </c>
      <c r="BK134" s="243">
        <f>ROUND(P134*H134,2)</f>
        <v>0</v>
      </c>
      <c r="BL134" s="16" t="s">
        <v>161</v>
      </c>
      <c r="BM134" s="242" t="s">
        <v>184</v>
      </c>
    </row>
    <row r="135" s="2" customFormat="1">
      <c r="A135" s="37"/>
      <c r="B135" s="38"/>
      <c r="C135" s="39"/>
      <c r="D135" s="271" t="s">
        <v>172</v>
      </c>
      <c r="E135" s="39"/>
      <c r="F135" s="272" t="s">
        <v>185</v>
      </c>
      <c r="G135" s="39"/>
      <c r="H135" s="39"/>
      <c r="I135" s="246"/>
      <c r="J135" s="246"/>
      <c r="K135" s="39"/>
      <c r="L135" s="39"/>
      <c r="M135" s="43"/>
      <c r="N135" s="247"/>
      <c r="O135" s="248"/>
      <c r="P135" s="90"/>
      <c r="Q135" s="90"/>
      <c r="R135" s="90"/>
      <c r="S135" s="90"/>
      <c r="T135" s="90"/>
      <c r="U135" s="90"/>
      <c r="V135" s="90"/>
      <c r="W135" s="90"/>
      <c r="X135" s="91"/>
      <c r="Y135" s="37"/>
      <c r="Z135" s="37"/>
      <c r="AA135" s="37"/>
      <c r="AB135" s="37"/>
      <c r="AC135" s="37"/>
      <c r="AD135" s="37"/>
      <c r="AE135" s="37"/>
      <c r="AT135" s="16" t="s">
        <v>172</v>
      </c>
      <c r="AU135" s="16" t="s">
        <v>90</v>
      </c>
    </row>
    <row r="136" s="13" customFormat="1">
      <c r="A136" s="13"/>
      <c r="B136" s="249"/>
      <c r="C136" s="250"/>
      <c r="D136" s="244" t="s">
        <v>165</v>
      </c>
      <c r="E136" s="251" t="s">
        <v>1</v>
      </c>
      <c r="F136" s="252" t="s">
        <v>181</v>
      </c>
      <c r="G136" s="250"/>
      <c r="H136" s="253">
        <v>48.600000000000001</v>
      </c>
      <c r="I136" s="254"/>
      <c r="J136" s="254"/>
      <c r="K136" s="250"/>
      <c r="L136" s="250"/>
      <c r="M136" s="255"/>
      <c r="N136" s="256"/>
      <c r="O136" s="257"/>
      <c r="P136" s="257"/>
      <c r="Q136" s="257"/>
      <c r="R136" s="257"/>
      <c r="S136" s="257"/>
      <c r="T136" s="257"/>
      <c r="U136" s="257"/>
      <c r="V136" s="257"/>
      <c r="W136" s="257"/>
      <c r="X136" s="258"/>
      <c r="Y136" s="13"/>
      <c r="Z136" s="13"/>
      <c r="AA136" s="13"/>
      <c r="AB136" s="13"/>
      <c r="AC136" s="13"/>
      <c r="AD136" s="13"/>
      <c r="AE136" s="13"/>
      <c r="AT136" s="259" t="s">
        <v>165</v>
      </c>
      <c r="AU136" s="259" t="s">
        <v>90</v>
      </c>
      <c r="AV136" s="13" t="s">
        <v>90</v>
      </c>
      <c r="AW136" s="13" t="s">
        <v>5</v>
      </c>
      <c r="AX136" s="13" t="s">
        <v>80</v>
      </c>
      <c r="AY136" s="259" t="s">
        <v>155</v>
      </c>
    </row>
    <row r="137" s="14" customFormat="1">
      <c r="A137" s="14"/>
      <c r="B137" s="260"/>
      <c r="C137" s="261"/>
      <c r="D137" s="244" t="s">
        <v>165</v>
      </c>
      <c r="E137" s="262" t="s">
        <v>1</v>
      </c>
      <c r="F137" s="263" t="s">
        <v>167</v>
      </c>
      <c r="G137" s="261"/>
      <c r="H137" s="264">
        <v>48.600000000000001</v>
      </c>
      <c r="I137" s="265"/>
      <c r="J137" s="265"/>
      <c r="K137" s="261"/>
      <c r="L137" s="261"/>
      <c r="M137" s="266"/>
      <c r="N137" s="267"/>
      <c r="O137" s="268"/>
      <c r="P137" s="268"/>
      <c r="Q137" s="268"/>
      <c r="R137" s="268"/>
      <c r="S137" s="268"/>
      <c r="T137" s="268"/>
      <c r="U137" s="268"/>
      <c r="V137" s="268"/>
      <c r="W137" s="268"/>
      <c r="X137" s="269"/>
      <c r="Y137" s="14"/>
      <c r="Z137" s="14"/>
      <c r="AA137" s="14"/>
      <c r="AB137" s="14"/>
      <c r="AC137" s="14"/>
      <c r="AD137" s="14"/>
      <c r="AE137" s="14"/>
      <c r="AT137" s="270" t="s">
        <v>165</v>
      </c>
      <c r="AU137" s="270" t="s">
        <v>90</v>
      </c>
      <c r="AV137" s="14" t="s">
        <v>161</v>
      </c>
      <c r="AW137" s="14" t="s">
        <v>5</v>
      </c>
      <c r="AX137" s="14" t="s">
        <v>88</v>
      </c>
      <c r="AY137" s="270" t="s">
        <v>155</v>
      </c>
    </row>
    <row r="138" s="2" customFormat="1" ht="62.7" customHeight="1">
      <c r="A138" s="37"/>
      <c r="B138" s="38"/>
      <c r="C138" s="230" t="s">
        <v>186</v>
      </c>
      <c r="D138" s="230" t="s">
        <v>157</v>
      </c>
      <c r="E138" s="231" t="s">
        <v>187</v>
      </c>
      <c r="F138" s="232" t="s">
        <v>188</v>
      </c>
      <c r="G138" s="233" t="s">
        <v>178</v>
      </c>
      <c r="H138" s="234">
        <v>24.300000000000001</v>
      </c>
      <c r="I138" s="235"/>
      <c r="J138" s="235"/>
      <c r="K138" s="236">
        <f>ROUND(P138*H138,2)</f>
        <v>0</v>
      </c>
      <c r="L138" s="232" t="s">
        <v>170</v>
      </c>
      <c r="M138" s="43"/>
      <c r="N138" s="237" t="s">
        <v>1</v>
      </c>
      <c r="O138" s="238" t="s">
        <v>43</v>
      </c>
      <c r="P138" s="239">
        <f>I138+J138</f>
        <v>0</v>
      </c>
      <c r="Q138" s="239">
        <f>ROUND(I138*H138,2)</f>
        <v>0</v>
      </c>
      <c r="R138" s="239">
        <f>ROUND(J138*H138,2)</f>
        <v>0</v>
      </c>
      <c r="S138" s="90"/>
      <c r="T138" s="240">
        <f>S138*H138</f>
        <v>0</v>
      </c>
      <c r="U138" s="240">
        <v>0</v>
      </c>
      <c r="V138" s="240">
        <f>U138*H138</f>
        <v>0</v>
      </c>
      <c r="W138" s="240">
        <v>0</v>
      </c>
      <c r="X138" s="241">
        <f>W138*H138</f>
        <v>0</v>
      </c>
      <c r="Y138" s="37"/>
      <c r="Z138" s="37"/>
      <c r="AA138" s="37"/>
      <c r="AB138" s="37"/>
      <c r="AC138" s="37"/>
      <c r="AD138" s="37"/>
      <c r="AE138" s="37"/>
      <c r="AR138" s="242" t="s">
        <v>161</v>
      </c>
      <c r="AT138" s="242" t="s">
        <v>157</v>
      </c>
      <c r="AU138" s="242" t="s">
        <v>90</v>
      </c>
      <c r="AY138" s="16" t="s">
        <v>155</v>
      </c>
      <c r="BE138" s="243">
        <f>IF(O138="základní",K138,0)</f>
        <v>0</v>
      </c>
      <c r="BF138" s="243">
        <f>IF(O138="snížená",K138,0)</f>
        <v>0</v>
      </c>
      <c r="BG138" s="243">
        <f>IF(O138="zákl. přenesená",K138,0)</f>
        <v>0</v>
      </c>
      <c r="BH138" s="243">
        <f>IF(O138="sníž. přenesená",K138,0)</f>
        <v>0</v>
      </c>
      <c r="BI138" s="243">
        <f>IF(O138="nulová",K138,0)</f>
        <v>0</v>
      </c>
      <c r="BJ138" s="16" t="s">
        <v>88</v>
      </c>
      <c r="BK138" s="243">
        <f>ROUND(P138*H138,2)</f>
        <v>0</v>
      </c>
      <c r="BL138" s="16" t="s">
        <v>161</v>
      </c>
      <c r="BM138" s="242" t="s">
        <v>189</v>
      </c>
    </row>
    <row r="139" s="2" customFormat="1">
      <c r="A139" s="37"/>
      <c r="B139" s="38"/>
      <c r="C139" s="39"/>
      <c r="D139" s="271" t="s">
        <v>172</v>
      </c>
      <c r="E139" s="39"/>
      <c r="F139" s="272" t="s">
        <v>190</v>
      </c>
      <c r="G139" s="39"/>
      <c r="H139" s="39"/>
      <c r="I139" s="246"/>
      <c r="J139" s="246"/>
      <c r="K139" s="39"/>
      <c r="L139" s="39"/>
      <c r="M139" s="43"/>
      <c r="N139" s="247"/>
      <c r="O139" s="248"/>
      <c r="P139" s="90"/>
      <c r="Q139" s="90"/>
      <c r="R139" s="90"/>
      <c r="S139" s="90"/>
      <c r="T139" s="90"/>
      <c r="U139" s="90"/>
      <c r="V139" s="90"/>
      <c r="W139" s="90"/>
      <c r="X139" s="91"/>
      <c r="Y139" s="37"/>
      <c r="Z139" s="37"/>
      <c r="AA139" s="37"/>
      <c r="AB139" s="37"/>
      <c r="AC139" s="37"/>
      <c r="AD139" s="37"/>
      <c r="AE139" s="37"/>
      <c r="AT139" s="16" t="s">
        <v>172</v>
      </c>
      <c r="AU139" s="16" t="s">
        <v>90</v>
      </c>
    </row>
    <row r="140" s="13" customFormat="1">
      <c r="A140" s="13"/>
      <c r="B140" s="249"/>
      <c r="C140" s="250"/>
      <c r="D140" s="244" t="s">
        <v>165</v>
      </c>
      <c r="E140" s="251" t="s">
        <v>1</v>
      </c>
      <c r="F140" s="252" t="s">
        <v>191</v>
      </c>
      <c r="G140" s="250"/>
      <c r="H140" s="253">
        <v>24.300000000000001</v>
      </c>
      <c r="I140" s="254"/>
      <c r="J140" s="254"/>
      <c r="K140" s="250"/>
      <c r="L140" s="250"/>
      <c r="M140" s="255"/>
      <c r="N140" s="256"/>
      <c r="O140" s="257"/>
      <c r="P140" s="257"/>
      <c r="Q140" s="257"/>
      <c r="R140" s="257"/>
      <c r="S140" s="257"/>
      <c r="T140" s="257"/>
      <c r="U140" s="257"/>
      <c r="V140" s="257"/>
      <c r="W140" s="257"/>
      <c r="X140" s="258"/>
      <c r="Y140" s="13"/>
      <c r="Z140" s="13"/>
      <c r="AA140" s="13"/>
      <c r="AB140" s="13"/>
      <c r="AC140" s="13"/>
      <c r="AD140" s="13"/>
      <c r="AE140" s="13"/>
      <c r="AT140" s="259" t="s">
        <v>165</v>
      </c>
      <c r="AU140" s="259" t="s">
        <v>90</v>
      </c>
      <c r="AV140" s="13" t="s">
        <v>90</v>
      </c>
      <c r="AW140" s="13" t="s">
        <v>5</v>
      </c>
      <c r="AX140" s="13" t="s">
        <v>80</v>
      </c>
      <c r="AY140" s="259" t="s">
        <v>155</v>
      </c>
    </row>
    <row r="141" s="14" customFormat="1">
      <c r="A141" s="14"/>
      <c r="B141" s="260"/>
      <c r="C141" s="261"/>
      <c r="D141" s="244" t="s">
        <v>165</v>
      </c>
      <c r="E141" s="262" t="s">
        <v>1</v>
      </c>
      <c r="F141" s="263" t="s">
        <v>167</v>
      </c>
      <c r="G141" s="261"/>
      <c r="H141" s="264">
        <v>24.300000000000001</v>
      </c>
      <c r="I141" s="265"/>
      <c r="J141" s="265"/>
      <c r="K141" s="261"/>
      <c r="L141" s="261"/>
      <c r="M141" s="266"/>
      <c r="N141" s="267"/>
      <c r="O141" s="268"/>
      <c r="P141" s="268"/>
      <c r="Q141" s="268"/>
      <c r="R141" s="268"/>
      <c r="S141" s="268"/>
      <c r="T141" s="268"/>
      <c r="U141" s="268"/>
      <c r="V141" s="268"/>
      <c r="W141" s="268"/>
      <c r="X141" s="269"/>
      <c r="Y141" s="14"/>
      <c r="Z141" s="14"/>
      <c r="AA141" s="14"/>
      <c r="AB141" s="14"/>
      <c r="AC141" s="14"/>
      <c r="AD141" s="14"/>
      <c r="AE141" s="14"/>
      <c r="AT141" s="270" t="s">
        <v>165</v>
      </c>
      <c r="AU141" s="270" t="s">
        <v>90</v>
      </c>
      <c r="AV141" s="14" t="s">
        <v>161</v>
      </c>
      <c r="AW141" s="14" t="s">
        <v>5</v>
      </c>
      <c r="AX141" s="14" t="s">
        <v>88</v>
      </c>
      <c r="AY141" s="270" t="s">
        <v>155</v>
      </c>
    </row>
    <row r="142" s="2" customFormat="1" ht="44.25" customHeight="1">
      <c r="A142" s="37"/>
      <c r="B142" s="38"/>
      <c r="C142" s="230" t="s">
        <v>192</v>
      </c>
      <c r="D142" s="230" t="s">
        <v>157</v>
      </c>
      <c r="E142" s="231" t="s">
        <v>193</v>
      </c>
      <c r="F142" s="232" t="s">
        <v>194</v>
      </c>
      <c r="G142" s="233" t="s">
        <v>178</v>
      </c>
      <c r="H142" s="234">
        <v>24.300000000000001</v>
      </c>
      <c r="I142" s="235"/>
      <c r="J142" s="235"/>
      <c r="K142" s="236">
        <f>ROUND(P142*H142,2)</f>
        <v>0</v>
      </c>
      <c r="L142" s="232" t="s">
        <v>170</v>
      </c>
      <c r="M142" s="43"/>
      <c r="N142" s="237" t="s">
        <v>1</v>
      </c>
      <c r="O142" s="238" t="s">
        <v>43</v>
      </c>
      <c r="P142" s="239">
        <f>I142+J142</f>
        <v>0</v>
      </c>
      <c r="Q142" s="239">
        <f>ROUND(I142*H142,2)</f>
        <v>0</v>
      </c>
      <c r="R142" s="239">
        <f>ROUND(J142*H142,2)</f>
        <v>0</v>
      </c>
      <c r="S142" s="90"/>
      <c r="T142" s="240">
        <f>S142*H142</f>
        <v>0</v>
      </c>
      <c r="U142" s="240">
        <v>0</v>
      </c>
      <c r="V142" s="240">
        <f>U142*H142</f>
        <v>0</v>
      </c>
      <c r="W142" s="240">
        <v>0</v>
      </c>
      <c r="X142" s="241">
        <f>W142*H142</f>
        <v>0</v>
      </c>
      <c r="Y142" s="37"/>
      <c r="Z142" s="37"/>
      <c r="AA142" s="37"/>
      <c r="AB142" s="37"/>
      <c r="AC142" s="37"/>
      <c r="AD142" s="37"/>
      <c r="AE142" s="37"/>
      <c r="AR142" s="242" t="s">
        <v>161</v>
      </c>
      <c r="AT142" s="242" t="s">
        <v>157</v>
      </c>
      <c r="AU142" s="242" t="s">
        <v>90</v>
      </c>
      <c r="AY142" s="16" t="s">
        <v>155</v>
      </c>
      <c r="BE142" s="243">
        <f>IF(O142="základní",K142,0)</f>
        <v>0</v>
      </c>
      <c r="BF142" s="243">
        <f>IF(O142="snížená",K142,0)</f>
        <v>0</v>
      </c>
      <c r="BG142" s="243">
        <f>IF(O142="zákl. přenesená",K142,0)</f>
        <v>0</v>
      </c>
      <c r="BH142" s="243">
        <f>IF(O142="sníž. přenesená",K142,0)</f>
        <v>0</v>
      </c>
      <c r="BI142" s="243">
        <f>IF(O142="nulová",K142,0)</f>
        <v>0</v>
      </c>
      <c r="BJ142" s="16" t="s">
        <v>88</v>
      </c>
      <c r="BK142" s="243">
        <f>ROUND(P142*H142,2)</f>
        <v>0</v>
      </c>
      <c r="BL142" s="16" t="s">
        <v>161</v>
      </c>
      <c r="BM142" s="242" t="s">
        <v>195</v>
      </c>
    </row>
    <row r="143" s="2" customFormat="1">
      <c r="A143" s="37"/>
      <c r="B143" s="38"/>
      <c r="C143" s="39"/>
      <c r="D143" s="271" t="s">
        <v>172</v>
      </c>
      <c r="E143" s="39"/>
      <c r="F143" s="272" t="s">
        <v>196</v>
      </c>
      <c r="G143" s="39"/>
      <c r="H143" s="39"/>
      <c r="I143" s="246"/>
      <c r="J143" s="246"/>
      <c r="K143" s="39"/>
      <c r="L143" s="39"/>
      <c r="M143" s="43"/>
      <c r="N143" s="247"/>
      <c r="O143" s="248"/>
      <c r="P143" s="90"/>
      <c r="Q143" s="90"/>
      <c r="R143" s="90"/>
      <c r="S143" s="90"/>
      <c r="T143" s="90"/>
      <c r="U143" s="90"/>
      <c r="V143" s="90"/>
      <c r="W143" s="90"/>
      <c r="X143" s="91"/>
      <c r="Y143" s="37"/>
      <c r="Z143" s="37"/>
      <c r="AA143" s="37"/>
      <c r="AB143" s="37"/>
      <c r="AC143" s="37"/>
      <c r="AD143" s="37"/>
      <c r="AE143" s="37"/>
      <c r="AT143" s="16" t="s">
        <v>172</v>
      </c>
      <c r="AU143" s="16" t="s">
        <v>90</v>
      </c>
    </row>
    <row r="144" s="13" customFormat="1">
      <c r="A144" s="13"/>
      <c r="B144" s="249"/>
      <c r="C144" s="250"/>
      <c r="D144" s="244" t="s">
        <v>165</v>
      </c>
      <c r="E144" s="251" t="s">
        <v>1</v>
      </c>
      <c r="F144" s="252" t="s">
        <v>191</v>
      </c>
      <c r="G144" s="250"/>
      <c r="H144" s="253">
        <v>24.300000000000001</v>
      </c>
      <c r="I144" s="254"/>
      <c r="J144" s="254"/>
      <c r="K144" s="250"/>
      <c r="L144" s="250"/>
      <c r="M144" s="255"/>
      <c r="N144" s="256"/>
      <c r="O144" s="257"/>
      <c r="P144" s="257"/>
      <c r="Q144" s="257"/>
      <c r="R144" s="257"/>
      <c r="S144" s="257"/>
      <c r="T144" s="257"/>
      <c r="U144" s="257"/>
      <c r="V144" s="257"/>
      <c r="W144" s="257"/>
      <c r="X144" s="258"/>
      <c r="Y144" s="13"/>
      <c r="Z144" s="13"/>
      <c r="AA144" s="13"/>
      <c r="AB144" s="13"/>
      <c r="AC144" s="13"/>
      <c r="AD144" s="13"/>
      <c r="AE144" s="13"/>
      <c r="AT144" s="259" t="s">
        <v>165</v>
      </c>
      <c r="AU144" s="259" t="s">
        <v>90</v>
      </c>
      <c r="AV144" s="13" t="s">
        <v>90</v>
      </c>
      <c r="AW144" s="13" t="s">
        <v>5</v>
      </c>
      <c r="AX144" s="13" t="s">
        <v>80</v>
      </c>
      <c r="AY144" s="259" t="s">
        <v>155</v>
      </c>
    </row>
    <row r="145" s="14" customFormat="1">
      <c r="A145" s="14"/>
      <c r="B145" s="260"/>
      <c r="C145" s="261"/>
      <c r="D145" s="244" t="s">
        <v>165</v>
      </c>
      <c r="E145" s="262" t="s">
        <v>1</v>
      </c>
      <c r="F145" s="263" t="s">
        <v>167</v>
      </c>
      <c r="G145" s="261"/>
      <c r="H145" s="264">
        <v>24.300000000000001</v>
      </c>
      <c r="I145" s="265"/>
      <c r="J145" s="265"/>
      <c r="K145" s="261"/>
      <c r="L145" s="261"/>
      <c r="M145" s="266"/>
      <c r="N145" s="267"/>
      <c r="O145" s="268"/>
      <c r="P145" s="268"/>
      <c r="Q145" s="268"/>
      <c r="R145" s="268"/>
      <c r="S145" s="268"/>
      <c r="T145" s="268"/>
      <c r="U145" s="268"/>
      <c r="V145" s="268"/>
      <c r="W145" s="268"/>
      <c r="X145" s="269"/>
      <c r="Y145" s="14"/>
      <c r="Z145" s="14"/>
      <c r="AA145" s="14"/>
      <c r="AB145" s="14"/>
      <c r="AC145" s="14"/>
      <c r="AD145" s="14"/>
      <c r="AE145" s="14"/>
      <c r="AT145" s="270" t="s">
        <v>165</v>
      </c>
      <c r="AU145" s="270" t="s">
        <v>90</v>
      </c>
      <c r="AV145" s="14" t="s">
        <v>161</v>
      </c>
      <c r="AW145" s="14" t="s">
        <v>5</v>
      </c>
      <c r="AX145" s="14" t="s">
        <v>88</v>
      </c>
      <c r="AY145" s="270" t="s">
        <v>155</v>
      </c>
    </row>
    <row r="146" s="2" customFormat="1" ht="44.25" customHeight="1">
      <c r="A146" s="37"/>
      <c r="B146" s="38"/>
      <c r="C146" s="230" t="s">
        <v>197</v>
      </c>
      <c r="D146" s="230" t="s">
        <v>157</v>
      </c>
      <c r="E146" s="231" t="s">
        <v>198</v>
      </c>
      <c r="F146" s="232" t="s">
        <v>199</v>
      </c>
      <c r="G146" s="233" t="s">
        <v>178</v>
      </c>
      <c r="H146" s="234">
        <v>24.300000000000001</v>
      </c>
      <c r="I146" s="235"/>
      <c r="J146" s="235"/>
      <c r="K146" s="236">
        <f>ROUND(P146*H146,2)</f>
        <v>0</v>
      </c>
      <c r="L146" s="232" t="s">
        <v>170</v>
      </c>
      <c r="M146" s="43"/>
      <c r="N146" s="237" t="s">
        <v>1</v>
      </c>
      <c r="O146" s="238" t="s">
        <v>43</v>
      </c>
      <c r="P146" s="239">
        <f>I146+J146</f>
        <v>0</v>
      </c>
      <c r="Q146" s="239">
        <f>ROUND(I146*H146,2)</f>
        <v>0</v>
      </c>
      <c r="R146" s="239">
        <f>ROUND(J146*H146,2)</f>
        <v>0</v>
      </c>
      <c r="S146" s="90"/>
      <c r="T146" s="240">
        <f>S146*H146</f>
        <v>0</v>
      </c>
      <c r="U146" s="240">
        <v>0</v>
      </c>
      <c r="V146" s="240">
        <f>U146*H146</f>
        <v>0</v>
      </c>
      <c r="W146" s="240">
        <v>0</v>
      </c>
      <c r="X146" s="241">
        <f>W146*H146</f>
        <v>0</v>
      </c>
      <c r="Y146" s="37"/>
      <c r="Z146" s="37"/>
      <c r="AA146" s="37"/>
      <c r="AB146" s="37"/>
      <c r="AC146" s="37"/>
      <c r="AD146" s="37"/>
      <c r="AE146" s="37"/>
      <c r="AR146" s="242" t="s">
        <v>161</v>
      </c>
      <c r="AT146" s="242" t="s">
        <v>157</v>
      </c>
      <c r="AU146" s="242" t="s">
        <v>90</v>
      </c>
      <c r="AY146" s="16" t="s">
        <v>155</v>
      </c>
      <c r="BE146" s="243">
        <f>IF(O146="základní",K146,0)</f>
        <v>0</v>
      </c>
      <c r="BF146" s="243">
        <f>IF(O146="snížená",K146,0)</f>
        <v>0</v>
      </c>
      <c r="BG146" s="243">
        <f>IF(O146="zákl. přenesená",K146,0)</f>
        <v>0</v>
      </c>
      <c r="BH146" s="243">
        <f>IF(O146="sníž. přenesená",K146,0)</f>
        <v>0</v>
      </c>
      <c r="BI146" s="243">
        <f>IF(O146="nulová",K146,0)</f>
        <v>0</v>
      </c>
      <c r="BJ146" s="16" t="s">
        <v>88</v>
      </c>
      <c r="BK146" s="243">
        <f>ROUND(P146*H146,2)</f>
        <v>0</v>
      </c>
      <c r="BL146" s="16" t="s">
        <v>161</v>
      </c>
      <c r="BM146" s="242" t="s">
        <v>200</v>
      </c>
    </row>
    <row r="147" s="2" customFormat="1">
      <c r="A147" s="37"/>
      <c r="B147" s="38"/>
      <c r="C147" s="39"/>
      <c r="D147" s="271" t="s">
        <v>172</v>
      </c>
      <c r="E147" s="39"/>
      <c r="F147" s="272" t="s">
        <v>201</v>
      </c>
      <c r="G147" s="39"/>
      <c r="H147" s="39"/>
      <c r="I147" s="246"/>
      <c r="J147" s="246"/>
      <c r="K147" s="39"/>
      <c r="L147" s="39"/>
      <c r="M147" s="43"/>
      <c r="N147" s="247"/>
      <c r="O147" s="248"/>
      <c r="P147" s="90"/>
      <c r="Q147" s="90"/>
      <c r="R147" s="90"/>
      <c r="S147" s="90"/>
      <c r="T147" s="90"/>
      <c r="U147" s="90"/>
      <c r="V147" s="90"/>
      <c r="W147" s="90"/>
      <c r="X147" s="91"/>
      <c r="Y147" s="37"/>
      <c r="Z147" s="37"/>
      <c r="AA147" s="37"/>
      <c r="AB147" s="37"/>
      <c r="AC147" s="37"/>
      <c r="AD147" s="37"/>
      <c r="AE147" s="37"/>
      <c r="AT147" s="16" t="s">
        <v>172</v>
      </c>
      <c r="AU147" s="16" t="s">
        <v>90</v>
      </c>
    </row>
    <row r="148" s="13" customFormat="1">
      <c r="A148" s="13"/>
      <c r="B148" s="249"/>
      <c r="C148" s="250"/>
      <c r="D148" s="244" t="s">
        <v>165</v>
      </c>
      <c r="E148" s="251" t="s">
        <v>1</v>
      </c>
      <c r="F148" s="252" t="s">
        <v>191</v>
      </c>
      <c r="G148" s="250"/>
      <c r="H148" s="253">
        <v>24.300000000000001</v>
      </c>
      <c r="I148" s="254"/>
      <c r="J148" s="254"/>
      <c r="K148" s="250"/>
      <c r="L148" s="250"/>
      <c r="M148" s="255"/>
      <c r="N148" s="256"/>
      <c r="O148" s="257"/>
      <c r="P148" s="257"/>
      <c r="Q148" s="257"/>
      <c r="R148" s="257"/>
      <c r="S148" s="257"/>
      <c r="T148" s="257"/>
      <c r="U148" s="257"/>
      <c r="V148" s="257"/>
      <c r="W148" s="257"/>
      <c r="X148" s="258"/>
      <c r="Y148" s="13"/>
      <c r="Z148" s="13"/>
      <c r="AA148" s="13"/>
      <c r="AB148" s="13"/>
      <c r="AC148" s="13"/>
      <c r="AD148" s="13"/>
      <c r="AE148" s="13"/>
      <c r="AT148" s="259" t="s">
        <v>165</v>
      </c>
      <c r="AU148" s="259" t="s">
        <v>90</v>
      </c>
      <c r="AV148" s="13" t="s">
        <v>90</v>
      </c>
      <c r="AW148" s="13" t="s">
        <v>5</v>
      </c>
      <c r="AX148" s="13" t="s">
        <v>80</v>
      </c>
      <c r="AY148" s="259" t="s">
        <v>155</v>
      </c>
    </row>
    <row r="149" s="14" customFormat="1">
      <c r="A149" s="14"/>
      <c r="B149" s="260"/>
      <c r="C149" s="261"/>
      <c r="D149" s="244" t="s">
        <v>165</v>
      </c>
      <c r="E149" s="262" t="s">
        <v>1</v>
      </c>
      <c r="F149" s="263" t="s">
        <v>167</v>
      </c>
      <c r="G149" s="261"/>
      <c r="H149" s="264">
        <v>24.300000000000001</v>
      </c>
      <c r="I149" s="265"/>
      <c r="J149" s="265"/>
      <c r="K149" s="261"/>
      <c r="L149" s="261"/>
      <c r="M149" s="266"/>
      <c r="N149" s="267"/>
      <c r="O149" s="268"/>
      <c r="P149" s="268"/>
      <c r="Q149" s="268"/>
      <c r="R149" s="268"/>
      <c r="S149" s="268"/>
      <c r="T149" s="268"/>
      <c r="U149" s="268"/>
      <c r="V149" s="268"/>
      <c r="W149" s="268"/>
      <c r="X149" s="269"/>
      <c r="Y149" s="14"/>
      <c r="Z149" s="14"/>
      <c r="AA149" s="14"/>
      <c r="AB149" s="14"/>
      <c r="AC149" s="14"/>
      <c r="AD149" s="14"/>
      <c r="AE149" s="14"/>
      <c r="AT149" s="270" t="s">
        <v>165</v>
      </c>
      <c r="AU149" s="270" t="s">
        <v>90</v>
      </c>
      <c r="AV149" s="14" t="s">
        <v>161</v>
      </c>
      <c r="AW149" s="14" t="s">
        <v>5</v>
      </c>
      <c r="AX149" s="14" t="s">
        <v>88</v>
      </c>
      <c r="AY149" s="270" t="s">
        <v>155</v>
      </c>
    </row>
    <row r="150" s="2" customFormat="1" ht="37.8" customHeight="1">
      <c r="A150" s="37"/>
      <c r="B150" s="38"/>
      <c r="C150" s="230" t="s">
        <v>202</v>
      </c>
      <c r="D150" s="230" t="s">
        <v>157</v>
      </c>
      <c r="E150" s="231" t="s">
        <v>203</v>
      </c>
      <c r="F150" s="232" t="s">
        <v>204</v>
      </c>
      <c r="G150" s="233" t="s">
        <v>160</v>
      </c>
      <c r="H150" s="234">
        <v>243</v>
      </c>
      <c r="I150" s="235"/>
      <c r="J150" s="235"/>
      <c r="K150" s="236">
        <f>ROUND(P150*H150,2)</f>
        <v>0</v>
      </c>
      <c r="L150" s="232" t="s">
        <v>170</v>
      </c>
      <c r="M150" s="43"/>
      <c r="N150" s="237" t="s">
        <v>1</v>
      </c>
      <c r="O150" s="238" t="s">
        <v>43</v>
      </c>
      <c r="P150" s="239">
        <f>I150+J150</f>
        <v>0</v>
      </c>
      <c r="Q150" s="239">
        <f>ROUND(I150*H150,2)</f>
        <v>0</v>
      </c>
      <c r="R150" s="239">
        <f>ROUND(J150*H150,2)</f>
        <v>0</v>
      </c>
      <c r="S150" s="90"/>
      <c r="T150" s="240">
        <f>S150*H150</f>
        <v>0</v>
      </c>
      <c r="U150" s="240">
        <v>0</v>
      </c>
      <c r="V150" s="240">
        <f>U150*H150</f>
        <v>0</v>
      </c>
      <c r="W150" s="240">
        <v>0</v>
      </c>
      <c r="X150" s="241">
        <f>W150*H150</f>
        <v>0</v>
      </c>
      <c r="Y150" s="37"/>
      <c r="Z150" s="37"/>
      <c r="AA150" s="37"/>
      <c r="AB150" s="37"/>
      <c r="AC150" s="37"/>
      <c r="AD150" s="37"/>
      <c r="AE150" s="37"/>
      <c r="AR150" s="242" t="s">
        <v>161</v>
      </c>
      <c r="AT150" s="242" t="s">
        <v>157</v>
      </c>
      <c r="AU150" s="242" t="s">
        <v>90</v>
      </c>
      <c r="AY150" s="16" t="s">
        <v>155</v>
      </c>
      <c r="BE150" s="243">
        <f>IF(O150="základní",K150,0)</f>
        <v>0</v>
      </c>
      <c r="BF150" s="243">
        <f>IF(O150="snížená",K150,0)</f>
        <v>0</v>
      </c>
      <c r="BG150" s="243">
        <f>IF(O150="zákl. přenesená",K150,0)</f>
        <v>0</v>
      </c>
      <c r="BH150" s="243">
        <f>IF(O150="sníž. přenesená",K150,0)</f>
        <v>0</v>
      </c>
      <c r="BI150" s="243">
        <f>IF(O150="nulová",K150,0)</f>
        <v>0</v>
      </c>
      <c r="BJ150" s="16" t="s">
        <v>88</v>
      </c>
      <c r="BK150" s="243">
        <f>ROUND(P150*H150,2)</f>
        <v>0</v>
      </c>
      <c r="BL150" s="16" t="s">
        <v>161</v>
      </c>
      <c r="BM150" s="242" t="s">
        <v>205</v>
      </c>
    </row>
    <row r="151" s="2" customFormat="1">
      <c r="A151" s="37"/>
      <c r="B151" s="38"/>
      <c r="C151" s="39"/>
      <c r="D151" s="271" t="s">
        <v>172</v>
      </c>
      <c r="E151" s="39"/>
      <c r="F151" s="272" t="s">
        <v>206</v>
      </c>
      <c r="G151" s="39"/>
      <c r="H151" s="39"/>
      <c r="I151" s="246"/>
      <c r="J151" s="246"/>
      <c r="K151" s="39"/>
      <c r="L151" s="39"/>
      <c r="M151" s="43"/>
      <c r="N151" s="247"/>
      <c r="O151" s="248"/>
      <c r="P151" s="90"/>
      <c r="Q151" s="90"/>
      <c r="R151" s="90"/>
      <c r="S151" s="90"/>
      <c r="T151" s="90"/>
      <c r="U151" s="90"/>
      <c r="V151" s="90"/>
      <c r="W151" s="90"/>
      <c r="X151" s="91"/>
      <c r="Y151" s="37"/>
      <c r="Z151" s="37"/>
      <c r="AA151" s="37"/>
      <c r="AB151" s="37"/>
      <c r="AC151" s="37"/>
      <c r="AD151" s="37"/>
      <c r="AE151" s="37"/>
      <c r="AT151" s="16" t="s">
        <v>172</v>
      </c>
      <c r="AU151" s="16" t="s">
        <v>90</v>
      </c>
    </row>
    <row r="152" s="13" customFormat="1">
      <c r="A152" s="13"/>
      <c r="B152" s="249"/>
      <c r="C152" s="250"/>
      <c r="D152" s="244" t="s">
        <v>165</v>
      </c>
      <c r="E152" s="251" t="s">
        <v>1</v>
      </c>
      <c r="F152" s="252" t="s">
        <v>207</v>
      </c>
      <c r="G152" s="250"/>
      <c r="H152" s="253">
        <v>243</v>
      </c>
      <c r="I152" s="254"/>
      <c r="J152" s="254"/>
      <c r="K152" s="250"/>
      <c r="L152" s="250"/>
      <c r="M152" s="255"/>
      <c r="N152" s="256"/>
      <c r="O152" s="257"/>
      <c r="P152" s="257"/>
      <c r="Q152" s="257"/>
      <c r="R152" s="257"/>
      <c r="S152" s="257"/>
      <c r="T152" s="257"/>
      <c r="U152" s="257"/>
      <c r="V152" s="257"/>
      <c r="W152" s="257"/>
      <c r="X152" s="258"/>
      <c r="Y152" s="13"/>
      <c r="Z152" s="13"/>
      <c r="AA152" s="13"/>
      <c r="AB152" s="13"/>
      <c r="AC152" s="13"/>
      <c r="AD152" s="13"/>
      <c r="AE152" s="13"/>
      <c r="AT152" s="259" t="s">
        <v>165</v>
      </c>
      <c r="AU152" s="259" t="s">
        <v>90</v>
      </c>
      <c r="AV152" s="13" t="s">
        <v>90</v>
      </c>
      <c r="AW152" s="13" t="s">
        <v>5</v>
      </c>
      <c r="AX152" s="13" t="s">
        <v>80</v>
      </c>
      <c r="AY152" s="259" t="s">
        <v>155</v>
      </c>
    </row>
    <row r="153" s="14" customFormat="1">
      <c r="A153" s="14"/>
      <c r="B153" s="260"/>
      <c r="C153" s="261"/>
      <c r="D153" s="244" t="s">
        <v>165</v>
      </c>
      <c r="E153" s="262" t="s">
        <v>1</v>
      </c>
      <c r="F153" s="263" t="s">
        <v>167</v>
      </c>
      <c r="G153" s="261"/>
      <c r="H153" s="264">
        <v>243</v>
      </c>
      <c r="I153" s="265"/>
      <c r="J153" s="265"/>
      <c r="K153" s="261"/>
      <c r="L153" s="261"/>
      <c r="M153" s="266"/>
      <c r="N153" s="267"/>
      <c r="O153" s="268"/>
      <c r="P153" s="268"/>
      <c r="Q153" s="268"/>
      <c r="R153" s="268"/>
      <c r="S153" s="268"/>
      <c r="T153" s="268"/>
      <c r="U153" s="268"/>
      <c r="V153" s="268"/>
      <c r="W153" s="268"/>
      <c r="X153" s="269"/>
      <c r="Y153" s="14"/>
      <c r="Z153" s="14"/>
      <c r="AA153" s="14"/>
      <c r="AB153" s="14"/>
      <c r="AC153" s="14"/>
      <c r="AD153" s="14"/>
      <c r="AE153" s="14"/>
      <c r="AT153" s="270" t="s">
        <v>165</v>
      </c>
      <c r="AU153" s="270" t="s">
        <v>90</v>
      </c>
      <c r="AV153" s="14" t="s">
        <v>161</v>
      </c>
      <c r="AW153" s="14" t="s">
        <v>5</v>
      </c>
      <c r="AX153" s="14" t="s">
        <v>88</v>
      </c>
      <c r="AY153" s="270" t="s">
        <v>155</v>
      </c>
    </row>
    <row r="154" s="2" customFormat="1" ht="16.5" customHeight="1">
      <c r="A154" s="37"/>
      <c r="B154" s="38"/>
      <c r="C154" s="230" t="s">
        <v>208</v>
      </c>
      <c r="D154" s="230" t="s">
        <v>157</v>
      </c>
      <c r="E154" s="231" t="s">
        <v>209</v>
      </c>
      <c r="F154" s="232" t="s">
        <v>210</v>
      </c>
      <c r="G154" s="233" t="s">
        <v>211</v>
      </c>
      <c r="H154" s="234">
        <v>1</v>
      </c>
      <c r="I154" s="235"/>
      <c r="J154" s="235"/>
      <c r="K154" s="236">
        <f>ROUND(P154*H154,2)</f>
        <v>0</v>
      </c>
      <c r="L154" s="232" t="s">
        <v>1</v>
      </c>
      <c r="M154" s="43"/>
      <c r="N154" s="237" t="s">
        <v>1</v>
      </c>
      <c r="O154" s="238" t="s">
        <v>43</v>
      </c>
      <c r="P154" s="239">
        <f>I154+J154</f>
        <v>0</v>
      </c>
      <c r="Q154" s="239">
        <f>ROUND(I154*H154,2)</f>
        <v>0</v>
      </c>
      <c r="R154" s="239">
        <f>ROUND(J154*H154,2)</f>
        <v>0</v>
      </c>
      <c r="S154" s="90"/>
      <c r="T154" s="240">
        <f>S154*H154</f>
        <v>0</v>
      </c>
      <c r="U154" s="240">
        <v>0</v>
      </c>
      <c r="V154" s="240">
        <f>U154*H154</f>
        <v>0</v>
      </c>
      <c r="W154" s="240">
        <v>0</v>
      </c>
      <c r="X154" s="241">
        <f>W154*H154</f>
        <v>0</v>
      </c>
      <c r="Y154" s="37"/>
      <c r="Z154" s="37"/>
      <c r="AA154" s="37"/>
      <c r="AB154" s="37"/>
      <c r="AC154" s="37"/>
      <c r="AD154" s="37"/>
      <c r="AE154" s="37"/>
      <c r="AR154" s="242" t="s">
        <v>161</v>
      </c>
      <c r="AT154" s="242" t="s">
        <v>157</v>
      </c>
      <c r="AU154" s="242" t="s">
        <v>90</v>
      </c>
      <c r="AY154" s="16" t="s">
        <v>155</v>
      </c>
      <c r="BE154" s="243">
        <f>IF(O154="základní",K154,0)</f>
        <v>0</v>
      </c>
      <c r="BF154" s="243">
        <f>IF(O154="snížená",K154,0)</f>
        <v>0</v>
      </c>
      <c r="BG154" s="243">
        <f>IF(O154="zákl. přenesená",K154,0)</f>
        <v>0</v>
      </c>
      <c r="BH154" s="243">
        <f>IF(O154="sníž. přenesená",K154,0)</f>
        <v>0</v>
      </c>
      <c r="BI154" s="243">
        <f>IF(O154="nulová",K154,0)</f>
        <v>0</v>
      </c>
      <c r="BJ154" s="16" t="s">
        <v>88</v>
      </c>
      <c r="BK154" s="243">
        <f>ROUND(P154*H154,2)</f>
        <v>0</v>
      </c>
      <c r="BL154" s="16" t="s">
        <v>161</v>
      </c>
      <c r="BM154" s="242" t="s">
        <v>212</v>
      </c>
    </row>
    <row r="155" s="12" customFormat="1" ht="22.8" customHeight="1">
      <c r="A155" s="12"/>
      <c r="B155" s="213"/>
      <c r="C155" s="214"/>
      <c r="D155" s="215" t="s">
        <v>79</v>
      </c>
      <c r="E155" s="228" t="s">
        <v>186</v>
      </c>
      <c r="F155" s="228" t="s">
        <v>213</v>
      </c>
      <c r="G155" s="214"/>
      <c r="H155" s="214"/>
      <c r="I155" s="217"/>
      <c r="J155" s="217"/>
      <c r="K155" s="229">
        <f>BK155</f>
        <v>0</v>
      </c>
      <c r="L155" s="214"/>
      <c r="M155" s="219"/>
      <c r="N155" s="220"/>
      <c r="O155" s="221"/>
      <c r="P155" s="221"/>
      <c r="Q155" s="222">
        <f>SUM(Q156:Q160)</f>
        <v>0</v>
      </c>
      <c r="R155" s="222">
        <f>SUM(R156:R160)</f>
        <v>0</v>
      </c>
      <c r="S155" s="221"/>
      <c r="T155" s="223">
        <f>SUM(T156:T160)</f>
        <v>0</v>
      </c>
      <c r="U155" s="221"/>
      <c r="V155" s="223">
        <f>SUM(V156:V160)</f>
        <v>0</v>
      </c>
      <c r="W155" s="221"/>
      <c r="X155" s="224">
        <f>SUM(X156:X160)</f>
        <v>0</v>
      </c>
      <c r="Y155" s="12"/>
      <c r="Z155" s="12"/>
      <c r="AA155" s="12"/>
      <c r="AB155" s="12"/>
      <c r="AC155" s="12"/>
      <c r="AD155" s="12"/>
      <c r="AE155" s="12"/>
      <c r="AR155" s="225" t="s">
        <v>88</v>
      </c>
      <c r="AT155" s="226" t="s">
        <v>79</v>
      </c>
      <c r="AU155" s="226" t="s">
        <v>88</v>
      </c>
      <c r="AY155" s="225" t="s">
        <v>155</v>
      </c>
      <c r="BK155" s="227">
        <f>SUM(BK156:BK160)</f>
        <v>0</v>
      </c>
    </row>
    <row r="156" s="2" customFormat="1" ht="37.8" customHeight="1">
      <c r="A156" s="37"/>
      <c r="B156" s="38"/>
      <c r="C156" s="230" t="s">
        <v>214</v>
      </c>
      <c r="D156" s="230" t="s">
        <v>157</v>
      </c>
      <c r="E156" s="231" t="s">
        <v>215</v>
      </c>
      <c r="F156" s="232" t="s">
        <v>216</v>
      </c>
      <c r="G156" s="233" t="s">
        <v>160</v>
      </c>
      <c r="H156" s="234">
        <v>243</v>
      </c>
      <c r="I156" s="235"/>
      <c r="J156" s="235"/>
      <c r="K156" s="236">
        <f>ROUND(P156*H156,2)</f>
        <v>0</v>
      </c>
      <c r="L156" s="232" t="s">
        <v>1</v>
      </c>
      <c r="M156" s="43"/>
      <c r="N156" s="237" t="s">
        <v>1</v>
      </c>
      <c r="O156" s="238" t="s">
        <v>43</v>
      </c>
      <c r="P156" s="239">
        <f>I156+J156</f>
        <v>0</v>
      </c>
      <c r="Q156" s="239">
        <f>ROUND(I156*H156,2)</f>
        <v>0</v>
      </c>
      <c r="R156" s="239">
        <f>ROUND(J156*H156,2)</f>
        <v>0</v>
      </c>
      <c r="S156" s="90"/>
      <c r="T156" s="240">
        <f>S156*H156</f>
        <v>0</v>
      </c>
      <c r="U156" s="240">
        <v>0</v>
      </c>
      <c r="V156" s="240">
        <f>U156*H156</f>
        <v>0</v>
      </c>
      <c r="W156" s="240">
        <v>0</v>
      </c>
      <c r="X156" s="241">
        <f>W156*H156</f>
        <v>0</v>
      </c>
      <c r="Y156" s="37"/>
      <c r="Z156" s="37"/>
      <c r="AA156" s="37"/>
      <c r="AB156" s="37"/>
      <c r="AC156" s="37"/>
      <c r="AD156" s="37"/>
      <c r="AE156" s="37"/>
      <c r="AR156" s="242" t="s">
        <v>161</v>
      </c>
      <c r="AT156" s="242" t="s">
        <v>157</v>
      </c>
      <c r="AU156" s="242" t="s">
        <v>90</v>
      </c>
      <c r="AY156" s="16" t="s">
        <v>155</v>
      </c>
      <c r="BE156" s="243">
        <f>IF(O156="základní",K156,0)</f>
        <v>0</v>
      </c>
      <c r="BF156" s="243">
        <f>IF(O156="snížená",K156,0)</f>
        <v>0</v>
      </c>
      <c r="BG156" s="243">
        <f>IF(O156="zákl. přenesená",K156,0)</f>
        <v>0</v>
      </c>
      <c r="BH156" s="243">
        <f>IF(O156="sníž. přenesená",K156,0)</f>
        <v>0</v>
      </c>
      <c r="BI156" s="243">
        <f>IF(O156="nulová",K156,0)</f>
        <v>0</v>
      </c>
      <c r="BJ156" s="16" t="s">
        <v>88</v>
      </c>
      <c r="BK156" s="243">
        <f>ROUND(P156*H156,2)</f>
        <v>0</v>
      </c>
      <c r="BL156" s="16" t="s">
        <v>161</v>
      </c>
      <c r="BM156" s="242" t="s">
        <v>217</v>
      </c>
    </row>
    <row r="157" s="2" customFormat="1">
      <c r="A157" s="37"/>
      <c r="B157" s="38"/>
      <c r="C157" s="39"/>
      <c r="D157" s="244" t="s">
        <v>163</v>
      </c>
      <c r="E157" s="39"/>
      <c r="F157" s="245" t="s">
        <v>218</v>
      </c>
      <c r="G157" s="39"/>
      <c r="H157" s="39"/>
      <c r="I157" s="246"/>
      <c r="J157" s="246"/>
      <c r="K157" s="39"/>
      <c r="L157" s="39"/>
      <c r="M157" s="43"/>
      <c r="N157" s="247"/>
      <c r="O157" s="248"/>
      <c r="P157" s="90"/>
      <c r="Q157" s="90"/>
      <c r="R157" s="90"/>
      <c r="S157" s="90"/>
      <c r="T157" s="90"/>
      <c r="U157" s="90"/>
      <c r="V157" s="90"/>
      <c r="W157" s="90"/>
      <c r="X157" s="91"/>
      <c r="Y157" s="37"/>
      <c r="Z157" s="37"/>
      <c r="AA157" s="37"/>
      <c r="AB157" s="37"/>
      <c r="AC157" s="37"/>
      <c r="AD157" s="37"/>
      <c r="AE157" s="37"/>
      <c r="AT157" s="16" t="s">
        <v>163</v>
      </c>
      <c r="AU157" s="16" t="s">
        <v>90</v>
      </c>
    </row>
    <row r="158" s="13" customFormat="1">
      <c r="A158" s="13"/>
      <c r="B158" s="249"/>
      <c r="C158" s="250"/>
      <c r="D158" s="244" t="s">
        <v>165</v>
      </c>
      <c r="E158" s="251" t="s">
        <v>1</v>
      </c>
      <c r="F158" s="252" t="s">
        <v>166</v>
      </c>
      <c r="G158" s="250"/>
      <c r="H158" s="253">
        <v>243</v>
      </c>
      <c r="I158" s="254"/>
      <c r="J158" s="254"/>
      <c r="K158" s="250"/>
      <c r="L158" s="250"/>
      <c r="M158" s="255"/>
      <c r="N158" s="256"/>
      <c r="O158" s="257"/>
      <c r="P158" s="257"/>
      <c r="Q158" s="257"/>
      <c r="R158" s="257"/>
      <c r="S158" s="257"/>
      <c r="T158" s="257"/>
      <c r="U158" s="257"/>
      <c r="V158" s="257"/>
      <c r="W158" s="257"/>
      <c r="X158" s="258"/>
      <c r="Y158" s="13"/>
      <c r="Z158" s="13"/>
      <c r="AA158" s="13"/>
      <c r="AB158" s="13"/>
      <c r="AC158" s="13"/>
      <c r="AD158" s="13"/>
      <c r="AE158" s="13"/>
      <c r="AT158" s="259" t="s">
        <v>165</v>
      </c>
      <c r="AU158" s="259" t="s">
        <v>90</v>
      </c>
      <c r="AV158" s="13" t="s">
        <v>90</v>
      </c>
      <c r="AW158" s="13" t="s">
        <v>5</v>
      </c>
      <c r="AX158" s="13" t="s">
        <v>80</v>
      </c>
      <c r="AY158" s="259" t="s">
        <v>155</v>
      </c>
    </row>
    <row r="159" s="14" customFormat="1">
      <c r="A159" s="14"/>
      <c r="B159" s="260"/>
      <c r="C159" s="261"/>
      <c r="D159" s="244" t="s">
        <v>165</v>
      </c>
      <c r="E159" s="262" t="s">
        <v>1</v>
      </c>
      <c r="F159" s="263" t="s">
        <v>167</v>
      </c>
      <c r="G159" s="261"/>
      <c r="H159" s="264">
        <v>243</v>
      </c>
      <c r="I159" s="265"/>
      <c r="J159" s="265"/>
      <c r="K159" s="261"/>
      <c r="L159" s="261"/>
      <c r="M159" s="266"/>
      <c r="N159" s="267"/>
      <c r="O159" s="268"/>
      <c r="P159" s="268"/>
      <c r="Q159" s="268"/>
      <c r="R159" s="268"/>
      <c r="S159" s="268"/>
      <c r="T159" s="268"/>
      <c r="U159" s="268"/>
      <c r="V159" s="268"/>
      <c r="W159" s="268"/>
      <c r="X159" s="269"/>
      <c r="Y159" s="14"/>
      <c r="Z159" s="14"/>
      <c r="AA159" s="14"/>
      <c r="AB159" s="14"/>
      <c r="AC159" s="14"/>
      <c r="AD159" s="14"/>
      <c r="AE159" s="14"/>
      <c r="AT159" s="270" t="s">
        <v>165</v>
      </c>
      <c r="AU159" s="270" t="s">
        <v>90</v>
      </c>
      <c r="AV159" s="14" t="s">
        <v>161</v>
      </c>
      <c r="AW159" s="14" t="s">
        <v>5</v>
      </c>
      <c r="AX159" s="14" t="s">
        <v>88</v>
      </c>
      <c r="AY159" s="270" t="s">
        <v>155</v>
      </c>
    </row>
    <row r="160" s="2" customFormat="1" ht="16.5" customHeight="1">
      <c r="A160" s="37"/>
      <c r="B160" s="38"/>
      <c r="C160" s="230" t="s">
        <v>219</v>
      </c>
      <c r="D160" s="230" t="s">
        <v>157</v>
      </c>
      <c r="E160" s="231" t="s">
        <v>220</v>
      </c>
      <c r="F160" s="232" t="s">
        <v>221</v>
      </c>
      <c r="G160" s="233" t="s">
        <v>222</v>
      </c>
      <c r="H160" s="234">
        <v>1</v>
      </c>
      <c r="I160" s="235"/>
      <c r="J160" s="235"/>
      <c r="K160" s="236">
        <f>ROUND(P160*H160,2)</f>
        <v>0</v>
      </c>
      <c r="L160" s="232" t="s">
        <v>1</v>
      </c>
      <c r="M160" s="43"/>
      <c r="N160" s="273" t="s">
        <v>1</v>
      </c>
      <c r="O160" s="274" t="s">
        <v>43</v>
      </c>
      <c r="P160" s="275">
        <f>I160+J160</f>
        <v>0</v>
      </c>
      <c r="Q160" s="275">
        <f>ROUND(I160*H160,2)</f>
        <v>0</v>
      </c>
      <c r="R160" s="275">
        <f>ROUND(J160*H160,2)</f>
        <v>0</v>
      </c>
      <c r="S160" s="276"/>
      <c r="T160" s="277">
        <f>S160*H160</f>
        <v>0</v>
      </c>
      <c r="U160" s="277">
        <v>0</v>
      </c>
      <c r="V160" s="277">
        <f>U160*H160</f>
        <v>0</v>
      </c>
      <c r="W160" s="277">
        <v>0</v>
      </c>
      <c r="X160" s="278">
        <f>W160*H160</f>
        <v>0</v>
      </c>
      <c r="Y160" s="37"/>
      <c r="Z160" s="37"/>
      <c r="AA160" s="37"/>
      <c r="AB160" s="37"/>
      <c r="AC160" s="37"/>
      <c r="AD160" s="37"/>
      <c r="AE160" s="37"/>
      <c r="AR160" s="242" t="s">
        <v>161</v>
      </c>
      <c r="AT160" s="242" t="s">
        <v>157</v>
      </c>
      <c r="AU160" s="242" t="s">
        <v>90</v>
      </c>
      <c r="AY160" s="16" t="s">
        <v>155</v>
      </c>
      <c r="BE160" s="243">
        <f>IF(O160="základní",K160,0)</f>
        <v>0</v>
      </c>
      <c r="BF160" s="243">
        <f>IF(O160="snížená",K160,0)</f>
        <v>0</v>
      </c>
      <c r="BG160" s="243">
        <f>IF(O160="zákl. přenesená",K160,0)</f>
        <v>0</v>
      </c>
      <c r="BH160" s="243">
        <f>IF(O160="sníž. přenesená",K160,0)</f>
        <v>0</v>
      </c>
      <c r="BI160" s="243">
        <f>IF(O160="nulová",K160,0)</f>
        <v>0</v>
      </c>
      <c r="BJ160" s="16" t="s">
        <v>88</v>
      </c>
      <c r="BK160" s="243">
        <f>ROUND(P160*H160,2)</f>
        <v>0</v>
      </c>
      <c r="BL160" s="16" t="s">
        <v>161</v>
      </c>
      <c r="BM160" s="242" t="s">
        <v>223</v>
      </c>
    </row>
    <row r="161" s="2" customFormat="1" ht="6.96" customHeight="1">
      <c r="A161" s="37"/>
      <c r="B161" s="65"/>
      <c r="C161" s="66"/>
      <c r="D161" s="66"/>
      <c r="E161" s="66"/>
      <c r="F161" s="66"/>
      <c r="G161" s="66"/>
      <c r="H161" s="66"/>
      <c r="I161" s="66"/>
      <c r="J161" s="66"/>
      <c r="K161" s="66"/>
      <c r="L161" s="66"/>
      <c r="M161" s="43"/>
      <c r="N161" s="37"/>
      <c r="P161" s="37"/>
      <c r="Q161" s="37"/>
      <c r="R161" s="37"/>
      <c r="S161" s="37"/>
      <c r="T161" s="37"/>
      <c r="U161" s="37"/>
      <c r="V161" s="37"/>
      <c r="W161" s="37"/>
      <c r="X161" s="37"/>
      <c r="Y161" s="37"/>
      <c r="Z161" s="37"/>
      <c r="AA161" s="37"/>
      <c r="AB161" s="37"/>
      <c r="AC161" s="37"/>
      <c r="AD161" s="37"/>
      <c r="AE161" s="37"/>
    </row>
  </sheetData>
  <sheetProtection sheet="1" autoFilter="0" formatColumns="0" formatRows="0" objects="1" scenarios="1" spinCount="100000" saltValue="iHCQUEK4t+xS/Bwm4+AgbJXRKp59looNoghQFUPwcFpcZHaoehS/eKS+FqSMOixYW9dWZYLV6trQsZl3WfQWxw==" hashValue="ia0UEr8qhg4S4U7Z/qCers+6y/U7lazmdORP2avu1+Vi40cLa0ALo08futh4hl1jTLAMiYn/Av4vgvDG5jnc3w==" algorithmName="SHA-512" password="CC35"/>
  <autoFilter ref="C118:L160"/>
  <mergeCells count="9">
    <mergeCell ref="E7:H7"/>
    <mergeCell ref="E9:H9"/>
    <mergeCell ref="E18:H18"/>
    <mergeCell ref="E27:H27"/>
    <mergeCell ref="E85:H85"/>
    <mergeCell ref="E87:H87"/>
    <mergeCell ref="E109:H109"/>
    <mergeCell ref="E111:H111"/>
    <mergeCell ref="M2:Z2"/>
  </mergeCells>
  <hyperlinks>
    <hyperlink ref="F127" r:id="rId1" display="https://podminky.urs.cz/item/CS_URS_2025_01/121151103"/>
    <hyperlink ref="F131" r:id="rId2" display="https://podminky.urs.cz/item/CS_URS_2025_01/122151505"/>
    <hyperlink ref="F135" r:id="rId3" display="https://podminky.urs.cz/item/CS_URS_2025_01/162251102"/>
    <hyperlink ref="F139" r:id="rId4" display="https://podminky.urs.cz/item/CS_URS_2025_01/162351103"/>
    <hyperlink ref="F143" r:id="rId5" display="https://podminky.urs.cz/item/CS_URS_2025_01/167151111"/>
    <hyperlink ref="F147" r:id="rId6" display="https://podminky.urs.cz/item/CS_URS_2025_01/171151111"/>
    <hyperlink ref="F151" r:id="rId7" display="https://podminky.urs.cz/item/CS_URS_2025_01/181351103"/>
  </hyperlinks>
  <pageMargins left="0.39375" right="0.39375" top="0.39375" bottom="0.39375" header="0" footer="0"/>
  <pageSetup paperSize="9" orientation="portrait" blackAndWhite="1" fitToHeight="100"/>
  <headerFooter>
    <oddFooter>&amp;CStrana &amp;P z &amp;N</oddFooter>
  </headerFooter>
  <drawing r:id="rId8"/>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15.5" style="1" customWidth="1"/>
    <col min="13" max="13" width="9.332031" style="1" customWidth="1"/>
    <col min="14" max="14" width="10.83203" style="1" hidden="1" customWidth="1"/>
    <col min="15" max="15" width="9.332031" style="1" hidden="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4.16016" style="1" hidden="1" customWidth="1"/>
    <col min="22" max="22" width="14.16016" style="1" hidden="1" customWidth="1"/>
    <col min="23" max="23" width="14.16016" style="1" hidden="1" customWidth="1"/>
    <col min="24" max="24" width="14.16016" style="1" hidden="1" customWidth="1"/>
    <col min="25" max="25" width="12.33203" style="1" hidden="1" customWidth="1"/>
    <col min="26" max="26" width="16.33203" style="1" customWidth="1"/>
    <col min="27" max="27" width="12.33203" style="1" customWidth="1"/>
    <col min="28" max="28" width="15"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M2" s="1"/>
      <c r="N2" s="1"/>
      <c r="O2" s="1"/>
      <c r="P2" s="1"/>
      <c r="Q2" s="1"/>
      <c r="R2" s="1"/>
      <c r="S2" s="1"/>
      <c r="T2" s="1"/>
      <c r="U2" s="1"/>
      <c r="V2" s="1"/>
      <c r="W2" s="1"/>
      <c r="X2" s="1"/>
      <c r="Y2" s="1"/>
      <c r="Z2" s="1"/>
      <c r="AT2" s="16" t="s">
        <v>93</v>
      </c>
    </row>
    <row r="3" s="1" customFormat="1" ht="6.96" customHeight="1">
      <c r="B3" s="148"/>
      <c r="C3" s="149"/>
      <c r="D3" s="149"/>
      <c r="E3" s="149"/>
      <c r="F3" s="149"/>
      <c r="G3" s="149"/>
      <c r="H3" s="149"/>
      <c r="I3" s="149"/>
      <c r="J3" s="149"/>
      <c r="K3" s="149"/>
      <c r="L3" s="149"/>
      <c r="M3" s="19"/>
      <c r="AT3" s="16" t="s">
        <v>90</v>
      </c>
    </row>
    <row r="4" s="1" customFormat="1" ht="24.96" customHeight="1">
      <c r="B4" s="19"/>
      <c r="D4" s="150" t="s">
        <v>119</v>
      </c>
      <c r="M4" s="19"/>
      <c r="N4" s="151" t="s">
        <v>11</v>
      </c>
      <c r="AT4" s="16" t="s">
        <v>4</v>
      </c>
    </row>
    <row r="5" s="1" customFormat="1" ht="6.96" customHeight="1">
      <c r="B5" s="19"/>
      <c r="M5" s="19"/>
    </row>
    <row r="6" s="1" customFormat="1" ht="12" customHeight="1">
      <c r="B6" s="19"/>
      <c r="D6" s="152" t="s">
        <v>17</v>
      </c>
      <c r="M6" s="19"/>
    </row>
    <row r="7" s="1" customFormat="1" ht="16.5" customHeight="1">
      <c r="B7" s="19"/>
      <c r="E7" s="153" t="str">
        <f>'Rekapitulace stavby'!K6</f>
        <v>29-22 - Domov ´PRAMEN´ - úprava zahrady - II.etapa</v>
      </c>
      <c r="F7" s="152"/>
      <c r="G7" s="152"/>
      <c r="H7" s="152"/>
      <c r="M7" s="19"/>
    </row>
    <row r="8" s="2" customFormat="1" ht="12" customHeight="1">
      <c r="A8" s="37"/>
      <c r="B8" s="43"/>
      <c r="C8" s="37"/>
      <c r="D8" s="152" t="s">
        <v>120</v>
      </c>
      <c r="E8" s="37"/>
      <c r="F8" s="37"/>
      <c r="G8" s="37"/>
      <c r="H8" s="37"/>
      <c r="I8" s="37"/>
      <c r="J8" s="37"/>
      <c r="K8" s="37"/>
      <c r="L8" s="37"/>
      <c r="M8" s="62"/>
      <c r="S8" s="37"/>
      <c r="T8" s="37"/>
      <c r="U8" s="37"/>
      <c r="V8" s="37"/>
      <c r="W8" s="37"/>
      <c r="X8" s="37"/>
      <c r="Y8" s="37"/>
      <c r="Z8" s="37"/>
      <c r="AA8" s="37"/>
      <c r="AB8" s="37"/>
      <c r="AC8" s="37"/>
      <c r="AD8" s="37"/>
      <c r="AE8" s="37"/>
    </row>
    <row r="9" s="2" customFormat="1" ht="16.5" customHeight="1">
      <c r="A9" s="37"/>
      <c r="B9" s="43"/>
      <c r="C9" s="37"/>
      <c r="D9" s="37"/>
      <c r="E9" s="154" t="s">
        <v>224</v>
      </c>
      <c r="F9" s="37"/>
      <c r="G9" s="37"/>
      <c r="H9" s="37"/>
      <c r="I9" s="37"/>
      <c r="J9" s="37"/>
      <c r="K9" s="37"/>
      <c r="L9" s="37"/>
      <c r="M9" s="62"/>
      <c r="S9" s="37"/>
      <c r="T9" s="37"/>
      <c r="U9" s="37"/>
      <c r="V9" s="37"/>
      <c r="W9" s="37"/>
      <c r="X9" s="37"/>
      <c r="Y9" s="37"/>
      <c r="Z9" s="37"/>
      <c r="AA9" s="37"/>
      <c r="AB9" s="37"/>
      <c r="AC9" s="37"/>
      <c r="AD9" s="37"/>
      <c r="AE9" s="37"/>
    </row>
    <row r="10" s="2" customFormat="1">
      <c r="A10" s="37"/>
      <c r="B10" s="43"/>
      <c r="C10" s="37"/>
      <c r="D10" s="37"/>
      <c r="E10" s="37"/>
      <c r="F10" s="37"/>
      <c r="G10" s="37"/>
      <c r="H10" s="37"/>
      <c r="I10" s="37"/>
      <c r="J10" s="37"/>
      <c r="K10" s="37"/>
      <c r="L10" s="37"/>
      <c r="M10" s="62"/>
      <c r="S10" s="37"/>
      <c r="T10" s="37"/>
      <c r="U10" s="37"/>
      <c r="V10" s="37"/>
      <c r="W10" s="37"/>
      <c r="X10" s="37"/>
      <c r="Y10" s="37"/>
      <c r="Z10" s="37"/>
      <c r="AA10" s="37"/>
      <c r="AB10" s="37"/>
      <c r="AC10" s="37"/>
      <c r="AD10" s="37"/>
      <c r="AE10" s="37"/>
    </row>
    <row r="11" s="2" customFormat="1" ht="12" customHeight="1">
      <c r="A11" s="37"/>
      <c r="B11" s="43"/>
      <c r="C11" s="37"/>
      <c r="D11" s="152" t="s">
        <v>19</v>
      </c>
      <c r="E11" s="37"/>
      <c r="F11" s="143" t="s">
        <v>1</v>
      </c>
      <c r="G11" s="37"/>
      <c r="H11" s="37"/>
      <c r="I11" s="152" t="s">
        <v>20</v>
      </c>
      <c r="J11" s="143" t="s">
        <v>1</v>
      </c>
      <c r="K11" s="37"/>
      <c r="L11" s="37"/>
      <c r="M11" s="62"/>
      <c r="S11" s="37"/>
      <c r="T11" s="37"/>
      <c r="U11" s="37"/>
      <c r="V11" s="37"/>
      <c r="W11" s="37"/>
      <c r="X11" s="37"/>
      <c r="Y11" s="37"/>
      <c r="Z11" s="37"/>
      <c r="AA11" s="37"/>
      <c r="AB11" s="37"/>
      <c r="AC11" s="37"/>
      <c r="AD11" s="37"/>
      <c r="AE11" s="37"/>
    </row>
    <row r="12" s="2" customFormat="1" ht="12" customHeight="1">
      <c r="A12" s="37"/>
      <c r="B12" s="43"/>
      <c r="C12" s="37"/>
      <c r="D12" s="152" t="s">
        <v>21</v>
      </c>
      <c r="E12" s="37"/>
      <c r="F12" s="143" t="s">
        <v>22</v>
      </c>
      <c r="G12" s="37"/>
      <c r="H12" s="37"/>
      <c r="I12" s="152" t="s">
        <v>23</v>
      </c>
      <c r="J12" s="155" t="str">
        <f>'Rekapitulace stavby'!AN8</f>
        <v>6. 2. 2025</v>
      </c>
      <c r="K12" s="37"/>
      <c r="L12" s="37"/>
      <c r="M12" s="62"/>
      <c r="S12" s="37"/>
      <c r="T12" s="37"/>
      <c r="U12" s="37"/>
      <c r="V12" s="37"/>
      <c r="W12" s="37"/>
      <c r="X12" s="37"/>
      <c r="Y12" s="37"/>
      <c r="Z12" s="37"/>
      <c r="AA12" s="37"/>
      <c r="AB12" s="37"/>
      <c r="AC12" s="37"/>
      <c r="AD12" s="37"/>
      <c r="AE12" s="37"/>
    </row>
    <row r="13" s="2" customFormat="1" ht="10.8" customHeight="1">
      <c r="A13" s="37"/>
      <c r="B13" s="43"/>
      <c r="C13" s="37"/>
      <c r="D13" s="37"/>
      <c r="E13" s="37"/>
      <c r="F13" s="37"/>
      <c r="G13" s="37"/>
      <c r="H13" s="37"/>
      <c r="I13" s="37"/>
      <c r="J13" s="37"/>
      <c r="K13" s="37"/>
      <c r="L13" s="37"/>
      <c r="M13" s="62"/>
      <c r="S13" s="37"/>
      <c r="T13" s="37"/>
      <c r="U13" s="37"/>
      <c r="V13" s="37"/>
      <c r="W13" s="37"/>
      <c r="X13" s="37"/>
      <c r="Y13" s="37"/>
      <c r="Z13" s="37"/>
      <c r="AA13" s="37"/>
      <c r="AB13" s="37"/>
      <c r="AC13" s="37"/>
      <c r="AD13" s="37"/>
      <c r="AE13" s="37"/>
    </row>
    <row r="14" s="2" customFormat="1" ht="12" customHeight="1">
      <c r="A14" s="37"/>
      <c r="B14" s="43"/>
      <c r="C14" s="37"/>
      <c r="D14" s="152" t="s">
        <v>25</v>
      </c>
      <c r="E14" s="37"/>
      <c r="F14" s="37"/>
      <c r="G14" s="37"/>
      <c r="H14" s="37"/>
      <c r="I14" s="152" t="s">
        <v>26</v>
      </c>
      <c r="J14" s="143" t="s">
        <v>27</v>
      </c>
      <c r="K14" s="37"/>
      <c r="L14" s="37"/>
      <c r="M14" s="62"/>
      <c r="S14" s="37"/>
      <c r="T14" s="37"/>
      <c r="U14" s="37"/>
      <c r="V14" s="37"/>
      <c r="W14" s="37"/>
      <c r="X14" s="37"/>
      <c r="Y14" s="37"/>
      <c r="Z14" s="37"/>
      <c r="AA14" s="37"/>
      <c r="AB14" s="37"/>
      <c r="AC14" s="37"/>
      <c r="AD14" s="37"/>
      <c r="AE14" s="37"/>
    </row>
    <row r="15" s="2" customFormat="1" ht="18" customHeight="1">
      <c r="A15" s="37"/>
      <c r="B15" s="43"/>
      <c r="C15" s="37"/>
      <c r="D15" s="37"/>
      <c r="E15" s="143" t="s">
        <v>28</v>
      </c>
      <c r="F15" s="37"/>
      <c r="G15" s="37"/>
      <c r="H15" s="37"/>
      <c r="I15" s="152" t="s">
        <v>29</v>
      </c>
      <c r="J15" s="143" t="s">
        <v>1</v>
      </c>
      <c r="K15" s="37"/>
      <c r="L15" s="37"/>
      <c r="M15" s="62"/>
      <c r="S15" s="37"/>
      <c r="T15" s="37"/>
      <c r="U15" s="37"/>
      <c r="V15" s="37"/>
      <c r="W15" s="37"/>
      <c r="X15" s="37"/>
      <c r="Y15" s="37"/>
      <c r="Z15" s="37"/>
      <c r="AA15" s="37"/>
      <c r="AB15" s="37"/>
      <c r="AC15" s="37"/>
      <c r="AD15" s="37"/>
      <c r="AE15" s="37"/>
    </row>
    <row r="16" s="2" customFormat="1" ht="6.96" customHeight="1">
      <c r="A16" s="37"/>
      <c r="B16" s="43"/>
      <c r="C16" s="37"/>
      <c r="D16" s="37"/>
      <c r="E16" s="37"/>
      <c r="F16" s="37"/>
      <c r="G16" s="37"/>
      <c r="H16" s="37"/>
      <c r="I16" s="37"/>
      <c r="J16" s="37"/>
      <c r="K16" s="37"/>
      <c r="L16" s="37"/>
      <c r="M16" s="62"/>
      <c r="S16" s="37"/>
      <c r="T16" s="37"/>
      <c r="U16" s="37"/>
      <c r="V16" s="37"/>
      <c r="W16" s="37"/>
      <c r="X16" s="37"/>
      <c r="Y16" s="37"/>
      <c r="Z16" s="37"/>
      <c r="AA16" s="37"/>
      <c r="AB16" s="37"/>
      <c r="AC16" s="37"/>
      <c r="AD16" s="37"/>
      <c r="AE16" s="37"/>
    </row>
    <row r="17" s="2" customFormat="1" ht="12" customHeight="1">
      <c r="A17" s="37"/>
      <c r="B17" s="43"/>
      <c r="C17" s="37"/>
      <c r="D17" s="152" t="s">
        <v>30</v>
      </c>
      <c r="E17" s="37"/>
      <c r="F17" s="37"/>
      <c r="G17" s="37"/>
      <c r="H17" s="37"/>
      <c r="I17" s="152" t="s">
        <v>26</v>
      </c>
      <c r="J17" s="32" t="str">
        <f>'Rekapitulace stavby'!AN13</f>
        <v>Vyplň údaj</v>
      </c>
      <c r="K17" s="37"/>
      <c r="L17" s="37"/>
      <c r="M17" s="62"/>
      <c r="S17" s="37"/>
      <c r="T17" s="37"/>
      <c r="U17" s="37"/>
      <c r="V17" s="37"/>
      <c r="W17" s="37"/>
      <c r="X17" s="37"/>
      <c r="Y17" s="37"/>
      <c r="Z17" s="37"/>
      <c r="AA17" s="37"/>
      <c r="AB17" s="37"/>
      <c r="AC17" s="37"/>
      <c r="AD17" s="37"/>
      <c r="AE17" s="37"/>
    </row>
    <row r="18" s="2" customFormat="1" ht="18" customHeight="1">
      <c r="A18" s="37"/>
      <c r="B18" s="43"/>
      <c r="C18" s="37"/>
      <c r="D18" s="37"/>
      <c r="E18" s="32" t="str">
        <f>'Rekapitulace stavby'!E14</f>
        <v>Vyplň údaj</v>
      </c>
      <c r="F18" s="143"/>
      <c r="G18" s="143"/>
      <c r="H18" s="143"/>
      <c r="I18" s="152" t="s">
        <v>29</v>
      </c>
      <c r="J18" s="32" t="str">
        <f>'Rekapitulace stavby'!AN14</f>
        <v>Vyplň údaj</v>
      </c>
      <c r="K18" s="37"/>
      <c r="L18" s="37"/>
      <c r="M18" s="62"/>
      <c r="S18" s="37"/>
      <c r="T18" s="37"/>
      <c r="U18" s="37"/>
      <c r="V18" s="37"/>
      <c r="W18" s="37"/>
      <c r="X18" s="37"/>
      <c r="Y18" s="37"/>
      <c r="Z18" s="37"/>
      <c r="AA18" s="37"/>
      <c r="AB18" s="37"/>
      <c r="AC18" s="37"/>
      <c r="AD18" s="37"/>
      <c r="AE18" s="37"/>
    </row>
    <row r="19" s="2" customFormat="1" ht="6.96" customHeight="1">
      <c r="A19" s="37"/>
      <c r="B19" s="43"/>
      <c r="C19" s="37"/>
      <c r="D19" s="37"/>
      <c r="E19" s="37"/>
      <c r="F19" s="37"/>
      <c r="G19" s="37"/>
      <c r="H19" s="37"/>
      <c r="I19" s="37"/>
      <c r="J19" s="37"/>
      <c r="K19" s="37"/>
      <c r="L19" s="37"/>
      <c r="M19" s="62"/>
      <c r="S19" s="37"/>
      <c r="T19" s="37"/>
      <c r="U19" s="37"/>
      <c r="V19" s="37"/>
      <c r="W19" s="37"/>
      <c r="X19" s="37"/>
      <c r="Y19" s="37"/>
      <c r="Z19" s="37"/>
      <c r="AA19" s="37"/>
      <c r="AB19" s="37"/>
      <c r="AC19" s="37"/>
      <c r="AD19" s="37"/>
      <c r="AE19" s="37"/>
    </row>
    <row r="20" s="2" customFormat="1" ht="12" customHeight="1">
      <c r="A20" s="37"/>
      <c r="B20" s="43"/>
      <c r="C20" s="37"/>
      <c r="D20" s="152" t="s">
        <v>32</v>
      </c>
      <c r="E20" s="37"/>
      <c r="F20" s="37"/>
      <c r="G20" s="37"/>
      <c r="H20" s="37"/>
      <c r="I20" s="152" t="s">
        <v>26</v>
      </c>
      <c r="J20" s="143" t="s">
        <v>1</v>
      </c>
      <c r="K20" s="37"/>
      <c r="L20" s="37"/>
      <c r="M20" s="62"/>
      <c r="S20" s="37"/>
      <c r="T20" s="37"/>
      <c r="U20" s="37"/>
      <c r="V20" s="37"/>
      <c r="W20" s="37"/>
      <c r="X20" s="37"/>
      <c r="Y20" s="37"/>
      <c r="Z20" s="37"/>
      <c r="AA20" s="37"/>
      <c r="AB20" s="37"/>
      <c r="AC20" s="37"/>
      <c r="AD20" s="37"/>
      <c r="AE20" s="37"/>
    </row>
    <row r="21" s="2" customFormat="1" ht="18" customHeight="1">
      <c r="A21" s="37"/>
      <c r="B21" s="43"/>
      <c r="C21" s="37"/>
      <c r="D21" s="37"/>
      <c r="E21" s="143" t="s">
        <v>225</v>
      </c>
      <c r="F21" s="37"/>
      <c r="G21" s="37"/>
      <c r="H21" s="37"/>
      <c r="I21" s="152" t="s">
        <v>29</v>
      </c>
      <c r="J21" s="143" t="s">
        <v>1</v>
      </c>
      <c r="K21" s="37"/>
      <c r="L21" s="37"/>
      <c r="M21" s="62"/>
      <c r="S21" s="37"/>
      <c r="T21" s="37"/>
      <c r="U21" s="37"/>
      <c r="V21" s="37"/>
      <c r="W21" s="37"/>
      <c r="X21" s="37"/>
      <c r="Y21" s="37"/>
      <c r="Z21" s="37"/>
      <c r="AA21" s="37"/>
      <c r="AB21" s="37"/>
      <c r="AC21" s="37"/>
      <c r="AD21" s="37"/>
      <c r="AE21" s="37"/>
    </row>
    <row r="22" s="2" customFormat="1" ht="6.96" customHeight="1">
      <c r="A22" s="37"/>
      <c r="B22" s="43"/>
      <c r="C22" s="37"/>
      <c r="D22" s="37"/>
      <c r="E22" s="37"/>
      <c r="F22" s="37"/>
      <c r="G22" s="37"/>
      <c r="H22" s="37"/>
      <c r="I22" s="37"/>
      <c r="J22" s="37"/>
      <c r="K22" s="37"/>
      <c r="L22" s="37"/>
      <c r="M22" s="62"/>
      <c r="S22" s="37"/>
      <c r="T22" s="37"/>
      <c r="U22" s="37"/>
      <c r="V22" s="37"/>
      <c r="W22" s="37"/>
      <c r="X22" s="37"/>
      <c r="Y22" s="37"/>
      <c r="Z22" s="37"/>
      <c r="AA22" s="37"/>
      <c r="AB22" s="37"/>
      <c r="AC22" s="37"/>
      <c r="AD22" s="37"/>
      <c r="AE22" s="37"/>
    </row>
    <row r="23" s="2" customFormat="1" ht="12" customHeight="1">
      <c r="A23" s="37"/>
      <c r="B23" s="43"/>
      <c r="C23" s="37"/>
      <c r="D23" s="152" t="s">
        <v>35</v>
      </c>
      <c r="E23" s="37"/>
      <c r="F23" s="37"/>
      <c r="G23" s="37"/>
      <c r="H23" s="37"/>
      <c r="I23" s="152" t="s">
        <v>26</v>
      </c>
      <c r="J23" s="143" t="str">
        <f>IF('Rekapitulace stavby'!AN19="","",'Rekapitulace stavby'!AN19)</f>
        <v/>
      </c>
      <c r="K23" s="37"/>
      <c r="L23" s="37"/>
      <c r="M23" s="62"/>
      <c r="S23" s="37"/>
      <c r="T23" s="37"/>
      <c r="U23" s="37"/>
      <c r="V23" s="37"/>
      <c r="W23" s="37"/>
      <c r="X23" s="37"/>
      <c r="Y23" s="37"/>
      <c r="Z23" s="37"/>
      <c r="AA23" s="37"/>
      <c r="AB23" s="37"/>
      <c r="AC23" s="37"/>
      <c r="AD23" s="37"/>
      <c r="AE23" s="37"/>
    </row>
    <row r="24" s="2" customFormat="1" ht="18" customHeight="1">
      <c r="A24" s="37"/>
      <c r="B24" s="43"/>
      <c r="C24" s="37"/>
      <c r="D24" s="37"/>
      <c r="E24" s="143" t="str">
        <f>IF('Rekapitulace stavby'!E20="","",'Rekapitulace stavby'!E20)</f>
        <v xml:space="preserve"> </v>
      </c>
      <c r="F24" s="37"/>
      <c r="G24" s="37"/>
      <c r="H24" s="37"/>
      <c r="I24" s="152" t="s">
        <v>29</v>
      </c>
      <c r="J24" s="143" t="str">
        <f>IF('Rekapitulace stavby'!AN20="","",'Rekapitulace stavby'!AN20)</f>
        <v/>
      </c>
      <c r="K24" s="37"/>
      <c r="L24" s="37"/>
      <c r="M24" s="62"/>
      <c r="S24" s="37"/>
      <c r="T24" s="37"/>
      <c r="U24" s="37"/>
      <c r="V24" s="37"/>
      <c r="W24" s="37"/>
      <c r="X24" s="37"/>
      <c r="Y24" s="37"/>
      <c r="Z24" s="37"/>
      <c r="AA24" s="37"/>
      <c r="AB24" s="37"/>
      <c r="AC24" s="37"/>
      <c r="AD24" s="37"/>
      <c r="AE24" s="37"/>
    </row>
    <row r="25" s="2" customFormat="1" ht="6.96" customHeight="1">
      <c r="A25" s="37"/>
      <c r="B25" s="43"/>
      <c r="C25" s="37"/>
      <c r="D25" s="37"/>
      <c r="E25" s="37"/>
      <c r="F25" s="37"/>
      <c r="G25" s="37"/>
      <c r="H25" s="37"/>
      <c r="I25" s="37"/>
      <c r="J25" s="37"/>
      <c r="K25" s="37"/>
      <c r="L25" s="37"/>
      <c r="M25" s="62"/>
      <c r="S25" s="37"/>
      <c r="T25" s="37"/>
      <c r="U25" s="37"/>
      <c r="V25" s="37"/>
      <c r="W25" s="37"/>
      <c r="X25" s="37"/>
      <c r="Y25" s="37"/>
      <c r="Z25" s="37"/>
      <c r="AA25" s="37"/>
      <c r="AB25" s="37"/>
      <c r="AC25" s="37"/>
      <c r="AD25" s="37"/>
      <c r="AE25" s="37"/>
    </row>
    <row r="26" s="2" customFormat="1" ht="12" customHeight="1">
      <c r="A26" s="37"/>
      <c r="B26" s="43"/>
      <c r="C26" s="37"/>
      <c r="D26" s="152" t="s">
        <v>37</v>
      </c>
      <c r="E26" s="37"/>
      <c r="F26" s="37"/>
      <c r="G26" s="37"/>
      <c r="H26" s="37"/>
      <c r="I26" s="37"/>
      <c r="J26" s="37"/>
      <c r="K26" s="37"/>
      <c r="L26" s="37"/>
      <c r="M26" s="62"/>
      <c r="S26" s="37"/>
      <c r="T26" s="37"/>
      <c r="U26" s="37"/>
      <c r="V26" s="37"/>
      <c r="W26" s="37"/>
      <c r="X26" s="37"/>
      <c r="Y26" s="37"/>
      <c r="Z26" s="37"/>
      <c r="AA26" s="37"/>
      <c r="AB26" s="37"/>
      <c r="AC26" s="37"/>
      <c r="AD26" s="37"/>
      <c r="AE26" s="37"/>
    </row>
    <row r="27" s="8" customFormat="1" ht="16.5" customHeight="1">
      <c r="A27" s="156"/>
      <c r="B27" s="157"/>
      <c r="C27" s="156"/>
      <c r="D27" s="156"/>
      <c r="E27" s="158" t="s">
        <v>1</v>
      </c>
      <c r="F27" s="158"/>
      <c r="G27" s="158"/>
      <c r="H27" s="158"/>
      <c r="I27" s="156"/>
      <c r="J27" s="156"/>
      <c r="K27" s="156"/>
      <c r="L27" s="156"/>
      <c r="M27" s="159"/>
      <c r="S27" s="156"/>
      <c r="T27" s="156"/>
      <c r="U27" s="156"/>
      <c r="V27" s="156"/>
      <c r="W27" s="156"/>
      <c r="X27" s="156"/>
      <c r="Y27" s="156"/>
      <c r="Z27" s="156"/>
      <c r="AA27" s="156"/>
      <c r="AB27" s="156"/>
      <c r="AC27" s="156"/>
      <c r="AD27" s="156"/>
      <c r="AE27" s="156"/>
    </row>
    <row r="28" s="2" customFormat="1" ht="6.96" customHeight="1">
      <c r="A28" s="37"/>
      <c r="B28" s="43"/>
      <c r="C28" s="37"/>
      <c r="D28" s="37"/>
      <c r="E28" s="37"/>
      <c r="F28" s="37"/>
      <c r="G28" s="37"/>
      <c r="H28" s="37"/>
      <c r="I28" s="37"/>
      <c r="J28" s="37"/>
      <c r="K28" s="37"/>
      <c r="L28" s="37"/>
      <c r="M28" s="62"/>
      <c r="S28" s="37"/>
      <c r="T28" s="37"/>
      <c r="U28" s="37"/>
      <c r="V28" s="37"/>
      <c r="W28" s="37"/>
      <c r="X28" s="37"/>
      <c r="Y28" s="37"/>
      <c r="Z28" s="37"/>
      <c r="AA28" s="37"/>
      <c r="AB28" s="37"/>
      <c r="AC28" s="37"/>
      <c r="AD28" s="37"/>
      <c r="AE28" s="37"/>
    </row>
    <row r="29" s="2" customFormat="1" ht="6.96" customHeight="1">
      <c r="A29" s="37"/>
      <c r="B29" s="43"/>
      <c r="C29" s="37"/>
      <c r="D29" s="160"/>
      <c r="E29" s="160"/>
      <c r="F29" s="160"/>
      <c r="G29" s="160"/>
      <c r="H29" s="160"/>
      <c r="I29" s="160"/>
      <c r="J29" s="160"/>
      <c r="K29" s="160"/>
      <c r="L29" s="160"/>
      <c r="M29" s="62"/>
      <c r="S29" s="37"/>
      <c r="T29" s="37"/>
      <c r="U29" s="37"/>
      <c r="V29" s="37"/>
      <c r="W29" s="37"/>
      <c r="X29" s="37"/>
      <c r="Y29" s="37"/>
      <c r="Z29" s="37"/>
      <c r="AA29" s="37"/>
      <c r="AB29" s="37"/>
      <c r="AC29" s="37"/>
      <c r="AD29" s="37"/>
      <c r="AE29" s="37"/>
    </row>
    <row r="30" s="2" customFormat="1">
      <c r="A30" s="37"/>
      <c r="B30" s="43"/>
      <c r="C30" s="37"/>
      <c r="D30" s="37"/>
      <c r="E30" s="152" t="s">
        <v>124</v>
      </c>
      <c r="F30" s="37"/>
      <c r="G30" s="37"/>
      <c r="H30" s="37"/>
      <c r="I30" s="37"/>
      <c r="J30" s="37"/>
      <c r="K30" s="161">
        <f>I96</f>
        <v>0</v>
      </c>
      <c r="L30" s="37"/>
      <c r="M30" s="62"/>
      <c r="S30" s="37"/>
      <c r="T30" s="37"/>
      <c r="U30" s="37"/>
      <c r="V30" s="37"/>
      <c r="W30" s="37"/>
      <c r="X30" s="37"/>
      <c r="Y30" s="37"/>
      <c r="Z30" s="37"/>
      <c r="AA30" s="37"/>
      <c r="AB30" s="37"/>
      <c r="AC30" s="37"/>
      <c r="AD30" s="37"/>
      <c r="AE30" s="37"/>
    </row>
    <row r="31" s="2" customFormat="1">
      <c r="A31" s="37"/>
      <c r="B31" s="43"/>
      <c r="C31" s="37"/>
      <c r="D31" s="37"/>
      <c r="E31" s="152" t="s">
        <v>125</v>
      </c>
      <c r="F31" s="37"/>
      <c r="G31" s="37"/>
      <c r="H31" s="37"/>
      <c r="I31" s="37"/>
      <c r="J31" s="37"/>
      <c r="K31" s="161">
        <f>J96</f>
        <v>0</v>
      </c>
      <c r="L31" s="37"/>
      <c r="M31" s="62"/>
      <c r="S31" s="37"/>
      <c r="T31" s="37"/>
      <c r="U31" s="37"/>
      <c r="V31" s="37"/>
      <c r="W31" s="37"/>
      <c r="X31" s="37"/>
      <c r="Y31" s="37"/>
      <c r="Z31" s="37"/>
      <c r="AA31" s="37"/>
      <c r="AB31" s="37"/>
      <c r="AC31" s="37"/>
      <c r="AD31" s="37"/>
      <c r="AE31" s="37"/>
    </row>
    <row r="32" s="2" customFormat="1" ht="25.44" customHeight="1">
      <c r="A32" s="37"/>
      <c r="B32" s="43"/>
      <c r="C32" s="37"/>
      <c r="D32" s="162" t="s">
        <v>38</v>
      </c>
      <c r="E32" s="37"/>
      <c r="F32" s="37"/>
      <c r="G32" s="37"/>
      <c r="H32" s="37"/>
      <c r="I32" s="37"/>
      <c r="J32" s="37"/>
      <c r="K32" s="163">
        <f>ROUND(K126, 2)</f>
        <v>0</v>
      </c>
      <c r="L32" s="37"/>
      <c r="M32" s="62"/>
      <c r="S32" s="37"/>
      <c r="T32" s="37"/>
      <c r="U32" s="37"/>
      <c r="V32" s="37"/>
      <c r="W32" s="37"/>
      <c r="X32" s="37"/>
      <c r="Y32" s="37"/>
      <c r="Z32" s="37"/>
      <c r="AA32" s="37"/>
      <c r="AB32" s="37"/>
      <c r="AC32" s="37"/>
      <c r="AD32" s="37"/>
      <c r="AE32" s="37"/>
    </row>
    <row r="33" s="2" customFormat="1" ht="6.96" customHeight="1">
      <c r="A33" s="37"/>
      <c r="B33" s="43"/>
      <c r="C33" s="37"/>
      <c r="D33" s="160"/>
      <c r="E33" s="160"/>
      <c r="F33" s="160"/>
      <c r="G33" s="160"/>
      <c r="H33" s="160"/>
      <c r="I33" s="160"/>
      <c r="J33" s="160"/>
      <c r="K33" s="160"/>
      <c r="L33" s="160"/>
      <c r="M33" s="62"/>
      <c r="S33" s="37"/>
      <c r="T33" s="37"/>
      <c r="U33" s="37"/>
      <c r="V33" s="37"/>
      <c r="W33" s="37"/>
      <c r="X33" s="37"/>
      <c r="Y33" s="37"/>
      <c r="Z33" s="37"/>
      <c r="AA33" s="37"/>
      <c r="AB33" s="37"/>
      <c r="AC33" s="37"/>
      <c r="AD33" s="37"/>
      <c r="AE33" s="37"/>
    </row>
    <row r="34" s="2" customFormat="1" ht="14.4" customHeight="1">
      <c r="A34" s="37"/>
      <c r="B34" s="43"/>
      <c r="C34" s="37"/>
      <c r="D34" s="37"/>
      <c r="E34" s="37"/>
      <c r="F34" s="164" t="s">
        <v>40</v>
      </c>
      <c r="G34" s="37"/>
      <c r="H34" s="37"/>
      <c r="I34" s="164" t="s">
        <v>39</v>
      </c>
      <c r="J34" s="37"/>
      <c r="K34" s="164" t="s">
        <v>41</v>
      </c>
      <c r="L34" s="37"/>
      <c r="M34" s="62"/>
      <c r="S34" s="37"/>
      <c r="T34" s="37"/>
      <c r="U34" s="37"/>
      <c r="V34" s="37"/>
      <c r="W34" s="37"/>
      <c r="X34" s="37"/>
      <c r="Y34" s="37"/>
      <c r="Z34" s="37"/>
      <c r="AA34" s="37"/>
      <c r="AB34" s="37"/>
      <c r="AC34" s="37"/>
      <c r="AD34" s="37"/>
      <c r="AE34" s="37"/>
    </row>
    <row r="35" s="2" customFormat="1" ht="14.4" customHeight="1">
      <c r="A35" s="37"/>
      <c r="B35" s="43"/>
      <c r="C35" s="37"/>
      <c r="D35" s="165" t="s">
        <v>42</v>
      </c>
      <c r="E35" s="152" t="s">
        <v>43</v>
      </c>
      <c r="F35" s="161">
        <f>ROUND((SUM(BE126:BE320)),  2)</f>
        <v>0</v>
      </c>
      <c r="G35" s="37"/>
      <c r="H35" s="37"/>
      <c r="I35" s="166">
        <v>0.20999999999999999</v>
      </c>
      <c r="J35" s="37"/>
      <c r="K35" s="161">
        <f>ROUND(((SUM(BE126:BE320))*I35),  2)</f>
        <v>0</v>
      </c>
      <c r="L35" s="37"/>
      <c r="M35" s="62"/>
      <c r="S35" s="37"/>
      <c r="T35" s="37"/>
      <c r="U35" s="37"/>
      <c r="V35" s="37"/>
      <c r="W35" s="37"/>
      <c r="X35" s="37"/>
      <c r="Y35" s="37"/>
      <c r="Z35" s="37"/>
      <c r="AA35" s="37"/>
      <c r="AB35" s="37"/>
      <c r="AC35" s="37"/>
      <c r="AD35" s="37"/>
      <c r="AE35" s="37"/>
    </row>
    <row r="36" s="2" customFormat="1" ht="14.4" customHeight="1">
      <c r="A36" s="37"/>
      <c r="B36" s="43"/>
      <c r="C36" s="37"/>
      <c r="D36" s="37"/>
      <c r="E36" s="152" t="s">
        <v>44</v>
      </c>
      <c r="F36" s="161">
        <f>ROUND((SUM(BF126:BF320)),  2)</f>
        <v>0</v>
      </c>
      <c r="G36" s="37"/>
      <c r="H36" s="37"/>
      <c r="I36" s="166">
        <v>0.12</v>
      </c>
      <c r="J36" s="37"/>
      <c r="K36" s="161">
        <f>ROUND(((SUM(BF126:BF320))*I36),  2)</f>
        <v>0</v>
      </c>
      <c r="L36" s="37"/>
      <c r="M36" s="62"/>
      <c r="S36" s="37"/>
      <c r="T36" s="37"/>
      <c r="U36" s="37"/>
      <c r="V36" s="37"/>
      <c r="W36" s="37"/>
      <c r="X36" s="37"/>
      <c r="Y36" s="37"/>
      <c r="Z36" s="37"/>
      <c r="AA36" s="37"/>
      <c r="AB36" s="37"/>
      <c r="AC36" s="37"/>
      <c r="AD36" s="37"/>
      <c r="AE36" s="37"/>
    </row>
    <row r="37" hidden="1" s="2" customFormat="1" ht="14.4" customHeight="1">
      <c r="A37" s="37"/>
      <c r="B37" s="43"/>
      <c r="C37" s="37"/>
      <c r="D37" s="37"/>
      <c r="E37" s="152" t="s">
        <v>45</v>
      </c>
      <c r="F37" s="161">
        <f>ROUND((SUM(BG126:BG320)),  2)</f>
        <v>0</v>
      </c>
      <c r="G37" s="37"/>
      <c r="H37" s="37"/>
      <c r="I37" s="166">
        <v>0.20999999999999999</v>
      </c>
      <c r="J37" s="37"/>
      <c r="K37" s="161">
        <f>0</f>
        <v>0</v>
      </c>
      <c r="L37" s="37"/>
      <c r="M37" s="62"/>
      <c r="S37" s="37"/>
      <c r="T37" s="37"/>
      <c r="U37" s="37"/>
      <c r="V37" s="37"/>
      <c r="W37" s="37"/>
      <c r="X37" s="37"/>
      <c r="Y37" s="37"/>
      <c r="Z37" s="37"/>
      <c r="AA37" s="37"/>
      <c r="AB37" s="37"/>
      <c r="AC37" s="37"/>
      <c r="AD37" s="37"/>
      <c r="AE37" s="37"/>
    </row>
    <row r="38" hidden="1" s="2" customFormat="1" ht="14.4" customHeight="1">
      <c r="A38" s="37"/>
      <c r="B38" s="43"/>
      <c r="C38" s="37"/>
      <c r="D38" s="37"/>
      <c r="E38" s="152" t="s">
        <v>46</v>
      </c>
      <c r="F38" s="161">
        <f>ROUND((SUM(BH126:BH320)),  2)</f>
        <v>0</v>
      </c>
      <c r="G38" s="37"/>
      <c r="H38" s="37"/>
      <c r="I38" s="166">
        <v>0.12</v>
      </c>
      <c r="J38" s="37"/>
      <c r="K38" s="161">
        <f>0</f>
        <v>0</v>
      </c>
      <c r="L38" s="37"/>
      <c r="M38" s="62"/>
      <c r="S38" s="37"/>
      <c r="T38" s="37"/>
      <c r="U38" s="37"/>
      <c r="V38" s="37"/>
      <c r="W38" s="37"/>
      <c r="X38" s="37"/>
      <c r="Y38" s="37"/>
      <c r="Z38" s="37"/>
      <c r="AA38" s="37"/>
      <c r="AB38" s="37"/>
      <c r="AC38" s="37"/>
      <c r="AD38" s="37"/>
      <c r="AE38" s="37"/>
    </row>
    <row r="39" hidden="1" s="2" customFormat="1" ht="14.4" customHeight="1">
      <c r="A39" s="37"/>
      <c r="B39" s="43"/>
      <c r="C39" s="37"/>
      <c r="D39" s="37"/>
      <c r="E39" s="152" t="s">
        <v>47</v>
      </c>
      <c r="F39" s="161">
        <f>ROUND((SUM(BI126:BI320)),  2)</f>
        <v>0</v>
      </c>
      <c r="G39" s="37"/>
      <c r="H39" s="37"/>
      <c r="I39" s="166">
        <v>0</v>
      </c>
      <c r="J39" s="37"/>
      <c r="K39" s="161">
        <f>0</f>
        <v>0</v>
      </c>
      <c r="L39" s="37"/>
      <c r="M39" s="62"/>
      <c r="S39" s="37"/>
      <c r="T39" s="37"/>
      <c r="U39" s="37"/>
      <c r="V39" s="37"/>
      <c r="W39" s="37"/>
      <c r="X39" s="37"/>
      <c r="Y39" s="37"/>
      <c r="Z39" s="37"/>
      <c r="AA39" s="37"/>
      <c r="AB39" s="37"/>
      <c r="AC39" s="37"/>
      <c r="AD39" s="37"/>
      <c r="AE39" s="37"/>
    </row>
    <row r="40" s="2" customFormat="1" ht="6.96" customHeight="1">
      <c r="A40" s="37"/>
      <c r="B40" s="43"/>
      <c r="C40" s="37"/>
      <c r="D40" s="37"/>
      <c r="E40" s="37"/>
      <c r="F40" s="37"/>
      <c r="G40" s="37"/>
      <c r="H40" s="37"/>
      <c r="I40" s="37"/>
      <c r="J40" s="37"/>
      <c r="K40" s="37"/>
      <c r="L40" s="37"/>
      <c r="M40" s="62"/>
      <c r="S40" s="37"/>
      <c r="T40" s="37"/>
      <c r="U40" s="37"/>
      <c r="V40" s="37"/>
      <c r="W40" s="37"/>
      <c r="X40" s="37"/>
      <c r="Y40" s="37"/>
      <c r="Z40" s="37"/>
      <c r="AA40" s="37"/>
      <c r="AB40" s="37"/>
      <c r="AC40" s="37"/>
      <c r="AD40" s="37"/>
      <c r="AE40" s="37"/>
    </row>
    <row r="41" s="2" customFormat="1" ht="25.44" customHeight="1">
      <c r="A41" s="37"/>
      <c r="B41" s="43"/>
      <c r="C41" s="167"/>
      <c r="D41" s="168" t="s">
        <v>48</v>
      </c>
      <c r="E41" s="169"/>
      <c r="F41" s="169"/>
      <c r="G41" s="170" t="s">
        <v>49</v>
      </c>
      <c r="H41" s="171" t="s">
        <v>50</v>
      </c>
      <c r="I41" s="169"/>
      <c r="J41" s="169"/>
      <c r="K41" s="172">
        <f>SUM(K32:K39)</f>
        <v>0</v>
      </c>
      <c r="L41" s="173"/>
      <c r="M41" s="62"/>
      <c r="S41" s="37"/>
      <c r="T41" s="37"/>
      <c r="U41" s="37"/>
      <c r="V41" s="37"/>
      <c r="W41" s="37"/>
      <c r="X41" s="37"/>
      <c r="Y41" s="37"/>
      <c r="Z41" s="37"/>
      <c r="AA41" s="37"/>
      <c r="AB41" s="37"/>
      <c r="AC41" s="37"/>
      <c r="AD41" s="37"/>
      <c r="AE41" s="37"/>
    </row>
    <row r="42" s="2" customFormat="1" ht="14.4" customHeight="1">
      <c r="A42" s="37"/>
      <c r="B42" s="43"/>
      <c r="C42" s="37"/>
      <c r="D42" s="37"/>
      <c r="E42" s="37"/>
      <c r="F42" s="37"/>
      <c r="G42" s="37"/>
      <c r="H42" s="37"/>
      <c r="I42" s="37"/>
      <c r="J42" s="37"/>
      <c r="K42" s="37"/>
      <c r="L42" s="37"/>
      <c r="M42" s="62"/>
      <c r="S42" s="37"/>
      <c r="T42" s="37"/>
      <c r="U42" s="37"/>
      <c r="V42" s="37"/>
      <c r="W42" s="37"/>
      <c r="X42" s="37"/>
      <c r="Y42" s="37"/>
      <c r="Z42" s="37"/>
      <c r="AA42" s="37"/>
      <c r="AB42" s="37"/>
      <c r="AC42" s="37"/>
      <c r="AD42" s="37"/>
      <c r="AE42" s="37"/>
    </row>
    <row r="43" s="1" customFormat="1" ht="14.4" customHeight="1">
      <c r="B43" s="19"/>
      <c r="M43" s="19"/>
    </row>
    <row r="44" s="1" customFormat="1" ht="14.4" customHeight="1">
      <c r="B44" s="19"/>
      <c r="M44" s="19"/>
    </row>
    <row r="45" s="1" customFormat="1" ht="14.4" customHeight="1">
      <c r="B45" s="19"/>
      <c r="M45" s="19"/>
    </row>
    <row r="46" s="1" customFormat="1" ht="14.4" customHeight="1">
      <c r="B46" s="19"/>
      <c r="M46" s="19"/>
    </row>
    <row r="47" s="1" customFormat="1" ht="14.4" customHeight="1">
      <c r="B47" s="19"/>
      <c r="M47" s="19"/>
    </row>
    <row r="48" s="1" customFormat="1" ht="14.4" customHeight="1">
      <c r="B48" s="19"/>
      <c r="M48" s="19"/>
    </row>
    <row r="49" s="1" customFormat="1" ht="14.4" customHeight="1">
      <c r="B49" s="19"/>
      <c r="M49" s="19"/>
    </row>
    <row r="50" s="2" customFormat="1" ht="14.4" customHeight="1">
      <c r="B50" s="62"/>
      <c r="D50" s="174" t="s">
        <v>51</v>
      </c>
      <c r="E50" s="175"/>
      <c r="F50" s="175"/>
      <c r="G50" s="174" t="s">
        <v>52</v>
      </c>
      <c r="H50" s="175"/>
      <c r="I50" s="175"/>
      <c r="J50" s="175"/>
      <c r="K50" s="175"/>
      <c r="L50" s="175"/>
      <c r="M50" s="62"/>
    </row>
    <row r="51">
      <c r="B51" s="19"/>
      <c r="M51" s="19"/>
    </row>
    <row r="52">
      <c r="B52" s="19"/>
      <c r="M52" s="19"/>
    </row>
    <row r="53">
      <c r="B53" s="19"/>
      <c r="M53" s="19"/>
    </row>
    <row r="54">
      <c r="B54" s="19"/>
      <c r="M54" s="19"/>
    </row>
    <row r="55">
      <c r="B55" s="19"/>
      <c r="M55" s="19"/>
    </row>
    <row r="56">
      <c r="B56" s="19"/>
      <c r="M56" s="19"/>
    </row>
    <row r="57">
      <c r="B57" s="19"/>
      <c r="M57" s="19"/>
    </row>
    <row r="58">
      <c r="B58" s="19"/>
      <c r="M58" s="19"/>
    </row>
    <row r="59">
      <c r="B59" s="19"/>
      <c r="M59" s="19"/>
    </row>
    <row r="60">
      <c r="B60" s="19"/>
      <c r="M60" s="19"/>
    </row>
    <row r="61" s="2" customFormat="1">
      <c r="A61" s="37"/>
      <c r="B61" s="43"/>
      <c r="C61" s="37"/>
      <c r="D61" s="176" t="s">
        <v>53</v>
      </c>
      <c r="E61" s="177"/>
      <c r="F61" s="178" t="s">
        <v>54</v>
      </c>
      <c r="G61" s="176" t="s">
        <v>53</v>
      </c>
      <c r="H61" s="177"/>
      <c r="I61" s="177"/>
      <c r="J61" s="179" t="s">
        <v>54</v>
      </c>
      <c r="K61" s="177"/>
      <c r="L61" s="177"/>
      <c r="M61" s="62"/>
      <c r="S61" s="37"/>
      <c r="T61" s="37"/>
      <c r="U61" s="37"/>
      <c r="V61" s="37"/>
      <c r="W61" s="37"/>
      <c r="X61" s="37"/>
      <c r="Y61" s="37"/>
      <c r="Z61" s="37"/>
      <c r="AA61" s="37"/>
      <c r="AB61" s="37"/>
      <c r="AC61" s="37"/>
      <c r="AD61" s="37"/>
      <c r="AE61" s="37"/>
    </row>
    <row r="62">
      <c r="B62" s="19"/>
      <c r="M62" s="19"/>
    </row>
    <row r="63">
      <c r="B63" s="19"/>
      <c r="M63" s="19"/>
    </row>
    <row r="64">
      <c r="B64" s="19"/>
      <c r="M64" s="19"/>
    </row>
    <row r="65" s="2" customFormat="1">
      <c r="A65" s="37"/>
      <c r="B65" s="43"/>
      <c r="C65" s="37"/>
      <c r="D65" s="174" t="s">
        <v>55</v>
      </c>
      <c r="E65" s="180"/>
      <c r="F65" s="180"/>
      <c r="G65" s="174" t="s">
        <v>56</v>
      </c>
      <c r="H65" s="180"/>
      <c r="I65" s="180"/>
      <c r="J65" s="180"/>
      <c r="K65" s="180"/>
      <c r="L65" s="180"/>
      <c r="M65" s="62"/>
      <c r="S65" s="37"/>
      <c r="T65" s="37"/>
      <c r="U65" s="37"/>
      <c r="V65" s="37"/>
      <c r="W65" s="37"/>
      <c r="X65" s="37"/>
      <c r="Y65" s="37"/>
      <c r="Z65" s="37"/>
      <c r="AA65" s="37"/>
      <c r="AB65" s="37"/>
      <c r="AC65" s="37"/>
      <c r="AD65" s="37"/>
      <c r="AE65" s="37"/>
    </row>
    <row r="66">
      <c r="B66" s="19"/>
      <c r="M66" s="19"/>
    </row>
    <row r="67">
      <c r="B67" s="19"/>
      <c r="M67" s="19"/>
    </row>
    <row r="68">
      <c r="B68" s="19"/>
      <c r="M68" s="19"/>
    </row>
    <row r="69">
      <c r="B69" s="19"/>
      <c r="M69" s="19"/>
    </row>
    <row r="70">
      <c r="B70" s="19"/>
      <c r="M70" s="19"/>
    </row>
    <row r="71">
      <c r="B71" s="19"/>
      <c r="M71" s="19"/>
    </row>
    <row r="72">
      <c r="B72" s="19"/>
      <c r="M72" s="19"/>
    </row>
    <row r="73">
      <c r="B73" s="19"/>
      <c r="M73" s="19"/>
    </row>
    <row r="74">
      <c r="B74" s="19"/>
      <c r="M74" s="19"/>
    </row>
    <row r="75">
      <c r="B75" s="19"/>
      <c r="M75" s="19"/>
    </row>
    <row r="76" s="2" customFormat="1">
      <c r="A76" s="37"/>
      <c r="B76" s="43"/>
      <c r="C76" s="37"/>
      <c r="D76" s="176" t="s">
        <v>53</v>
      </c>
      <c r="E76" s="177"/>
      <c r="F76" s="178" t="s">
        <v>54</v>
      </c>
      <c r="G76" s="176" t="s">
        <v>53</v>
      </c>
      <c r="H76" s="177"/>
      <c r="I76" s="177"/>
      <c r="J76" s="179" t="s">
        <v>54</v>
      </c>
      <c r="K76" s="177"/>
      <c r="L76" s="177"/>
      <c r="M76" s="62"/>
      <c r="S76" s="37"/>
      <c r="T76" s="37"/>
      <c r="U76" s="37"/>
      <c r="V76" s="37"/>
      <c r="W76" s="37"/>
      <c r="X76" s="37"/>
      <c r="Y76" s="37"/>
      <c r="Z76" s="37"/>
      <c r="AA76" s="37"/>
      <c r="AB76" s="37"/>
      <c r="AC76" s="37"/>
      <c r="AD76" s="37"/>
      <c r="AE76" s="37"/>
    </row>
    <row r="77" s="2" customFormat="1" ht="14.4" customHeight="1">
      <c r="A77" s="37"/>
      <c r="B77" s="181"/>
      <c r="C77" s="182"/>
      <c r="D77" s="182"/>
      <c r="E77" s="182"/>
      <c r="F77" s="182"/>
      <c r="G77" s="182"/>
      <c r="H77" s="182"/>
      <c r="I77" s="182"/>
      <c r="J77" s="182"/>
      <c r="K77" s="182"/>
      <c r="L77" s="182"/>
      <c r="M77" s="62"/>
      <c r="S77" s="37"/>
      <c r="T77" s="37"/>
      <c r="U77" s="37"/>
      <c r="V77" s="37"/>
      <c r="W77" s="37"/>
      <c r="X77" s="37"/>
      <c r="Y77" s="37"/>
      <c r="Z77" s="37"/>
      <c r="AA77" s="37"/>
      <c r="AB77" s="37"/>
      <c r="AC77" s="37"/>
      <c r="AD77" s="37"/>
      <c r="AE77" s="37"/>
    </row>
    <row r="81" s="2" customFormat="1" ht="6.96" customHeight="1">
      <c r="A81" s="37"/>
      <c r="B81" s="183"/>
      <c r="C81" s="184"/>
      <c r="D81" s="184"/>
      <c r="E81" s="184"/>
      <c r="F81" s="184"/>
      <c r="G81" s="184"/>
      <c r="H81" s="184"/>
      <c r="I81" s="184"/>
      <c r="J81" s="184"/>
      <c r="K81" s="184"/>
      <c r="L81" s="184"/>
      <c r="M81" s="62"/>
      <c r="S81" s="37"/>
      <c r="T81" s="37"/>
      <c r="U81" s="37"/>
      <c r="V81" s="37"/>
      <c r="W81" s="37"/>
      <c r="X81" s="37"/>
      <c r="Y81" s="37"/>
      <c r="Z81" s="37"/>
      <c r="AA81" s="37"/>
      <c r="AB81" s="37"/>
      <c r="AC81" s="37"/>
      <c r="AD81" s="37"/>
      <c r="AE81" s="37"/>
    </row>
    <row r="82" s="2" customFormat="1" ht="24.96" customHeight="1">
      <c r="A82" s="37"/>
      <c r="B82" s="38"/>
      <c r="C82" s="22" t="s">
        <v>126</v>
      </c>
      <c r="D82" s="39"/>
      <c r="E82" s="39"/>
      <c r="F82" s="39"/>
      <c r="G82" s="39"/>
      <c r="H82" s="39"/>
      <c r="I82" s="39"/>
      <c r="J82" s="39"/>
      <c r="K82" s="39"/>
      <c r="L82" s="39"/>
      <c r="M82" s="62"/>
      <c r="S82" s="37"/>
      <c r="T82" s="37"/>
      <c r="U82" s="37"/>
      <c r="V82" s="37"/>
      <c r="W82" s="37"/>
      <c r="X82" s="37"/>
      <c r="Y82" s="37"/>
      <c r="Z82" s="37"/>
      <c r="AA82" s="37"/>
      <c r="AB82" s="37"/>
      <c r="AC82" s="37"/>
      <c r="AD82" s="37"/>
      <c r="AE82" s="37"/>
    </row>
    <row r="83" s="2" customFormat="1" ht="6.96" customHeight="1">
      <c r="A83" s="37"/>
      <c r="B83" s="38"/>
      <c r="C83" s="39"/>
      <c r="D83" s="39"/>
      <c r="E83" s="39"/>
      <c r="F83" s="39"/>
      <c r="G83" s="39"/>
      <c r="H83" s="39"/>
      <c r="I83" s="39"/>
      <c r="J83" s="39"/>
      <c r="K83" s="39"/>
      <c r="L83" s="39"/>
      <c r="M83" s="62"/>
      <c r="S83" s="37"/>
      <c r="T83" s="37"/>
      <c r="U83" s="37"/>
      <c r="V83" s="37"/>
      <c r="W83" s="37"/>
      <c r="X83" s="37"/>
      <c r="Y83" s="37"/>
      <c r="Z83" s="37"/>
      <c r="AA83" s="37"/>
      <c r="AB83" s="37"/>
      <c r="AC83" s="37"/>
      <c r="AD83" s="37"/>
      <c r="AE83" s="37"/>
    </row>
    <row r="84" s="2" customFormat="1" ht="12" customHeight="1">
      <c r="A84" s="37"/>
      <c r="B84" s="38"/>
      <c r="C84" s="31" t="s">
        <v>17</v>
      </c>
      <c r="D84" s="39"/>
      <c r="E84" s="39"/>
      <c r="F84" s="39"/>
      <c r="G84" s="39"/>
      <c r="H84" s="39"/>
      <c r="I84" s="39"/>
      <c r="J84" s="39"/>
      <c r="K84" s="39"/>
      <c r="L84" s="39"/>
      <c r="M84" s="62"/>
      <c r="S84" s="37"/>
      <c r="T84" s="37"/>
      <c r="U84" s="37"/>
      <c r="V84" s="37"/>
      <c r="W84" s="37"/>
      <c r="X84" s="37"/>
      <c r="Y84" s="37"/>
      <c r="Z84" s="37"/>
      <c r="AA84" s="37"/>
      <c r="AB84" s="37"/>
      <c r="AC84" s="37"/>
      <c r="AD84" s="37"/>
      <c r="AE84" s="37"/>
    </row>
    <row r="85" s="2" customFormat="1" ht="16.5" customHeight="1">
      <c r="A85" s="37"/>
      <c r="B85" s="38"/>
      <c r="C85" s="39"/>
      <c r="D85" s="39"/>
      <c r="E85" s="185" t="str">
        <f>E7</f>
        <v>29-22 - Domov ´PRAMEN´ - úprava zahrady - II.etapa</v>
      </c>
      <c r="F85" s="31"/>
      <c r="G85" s="31"/>
      <c r="H85" s="31"/>
      <c r="I85" s="39"/>
      <c r="J85" s="39"/>
      <c r="K85" s="39"/>
      <c r="L85" s="39"/>
      <c r="M85" s="62"/>
      <c r="S85" s="37"/>
      <c r="T85" s="37"/>
      <c r="U85" s="37"/>
      <c r="V85" s="37"/>
      <c r="W85" s="37"/>
      <c r="X85" s="37"/>
      <c r="Y85" s="37"/>
      <c r="Z85" s="37"/>
      <c r="AA85" s="37"/>
      <c r="AB85" s="37"/>
      <c r="AC85" s="37"/>
      <c r="AD85" s="37"/>
      <c r="AE85" s="37"/>
    </row>
    <row r="86" s="2" customFormat="1" ht="12" customHeight="1">
      <c r="A86" s="37"/>
      <c r="B86" s="38"/>
      <c r="C86" s="31" t="s">
        <v>120</v>
      </c>
      <c r="D86" s="39"/>
      <c r="E86" s="39"/>
      <c r="F86" s="39"/>
      <c r="G86" s="39"/>
      <c r="H86" s="39"/>
      <c r="I86" s="39"/>
      <c r="J86" s="39"/>
      <c r="K86" s="39"/>
      <c r="L86" s="39"/>
      <c r="M86" s="62"/>
      <c r="S86" s="37"/>
      <c r="T86" s="37"/>
      <c r="U86" s="37"/>
      <c r="V86" s="37"/>
      <c r="W86" s="37"/>
      <c r="X86" s="37"/>
      <c r="Y86" s="37"/>
      <c r="Z86" s="37"/>
      <c r="AA86" s="37"/>
      <c r="AB86" s="37"/>
      <c r="AC86" s="37"/>
      <c r="AD86" s="37"/>
      <c r="AE86" s="37"/>
    </row>
    <row r="87" s="2" customFormat="1" ht="16.5" customHeight="1">
      <c r="A87" s="37"/>
      <c r="B87" s="38"/>
      <c r="C87" s="39"/>
      <c r="D87" s="39"/>
      <c r="E87" s="75" t="str">
        <f>E9</f>
        <v>SO 201.b - Vrchní část stavby</v>
      </c>
      <c r="F87" s="39"/>
      <c r="G87" s="39"/>
      <c r="H87" s="39"/>
      <c r="I87" s="39"/>
      <c r="J87" s="39"/>
      <c r="K87" s="39"/>
      <c r="L87" s="39"/>
      <c r="M87" s="62"/>
      <c r="S87" s="37"/>
      <c r="T87" s="37"/>
      <c r="U87" s="37"/>
      <c r="V87" s="37"/>
      <c r="W87" s="37"/>
      <c r="X87" s="37"/>
      <c r="Y87" s="37"/>
      <c r="Z87" s="37"/>
      <c r="AA87" s="37"/>
      <c r="AB87" s="37"/>
      <c r="AC87" s="37"/>
      <c r="AD87" s="37"/>
      <c r="AE87" s="37"/>
    </row>
    <row r="88" s="2" customFormat="1" ht="6.96" customHeight="1">
      <c r="A88" s="37"/>
      <c r="B88" s="38"/>
      <c r="C88" s="39"/>
      <c r="D88" s="39"/>
      <c r="E88" s="39"/>
      <c r="F88" s="39"/>
      <c r="G88" s="39"/>
      <c r="H88" s="39"/>
      <c r="I88" s="39"/>
      <c r="J88" s="39"/>
      <c r="K88" s="39"/>
      <c r="L88" s="39"/>
      <c r="M88" s="62"/>
      <c r="S88" s="37"/>
      <c r="T88" s="37"/>
      <c r="U88" s="37"/>
      <c r="V88" s="37"/>
      <c r="W88" s="37"/>
      <c r="X88" s="37"/>
      <c r="Y88" s="37"/>
      <c r="Z88" s="37"/>
      <c r="AA88" s="37"/>
      <c r="AB88" s="37"/>
      <c r="AC88" s="37"/>
      <c r="AD88" s="37"/>
      <c r="AE88" s="37"/>
    </row>
    <row r="89" s="2" customFormat="1" ht="12" customHeight="1">
      <c r="A89" s="37"/>
      <c r="B89" s="38"/>
      <c r="C89" s="31" t="s">
        <v>21</v>
      </c>
      <c r="D89" s="39"/>
      <c r="E89" s="39"/>
      <c r="F89" s="26" t="str">
        <f>F12</f>
        <v>Mnichov u Mar. Lázní</v>
      </c>
      <c r="G89" s="39"/>
      <c r="H89" s="39"/>
      <c r="I89" s="31" t="s">
        <v>23</v>
      </c>
      <c r="J89" s="78" t="str">
        <f>IF(J12="","",J12)</f>
        <v>6. 2. 2025</v>
      </c>
      <c r="K89" s="39"/>
      <c r="L89" s="39"/>
      <c r="M89" s="62"/>
      <c r="S89" s="37"/>
      <c r="T89" s="37"/>
      <c r="U89" s="37"/>
      <c r="V89" s="37"/>
      <c r="W89" s="37"/>
      <c r="X89" s="37"/>
      <c r="Y89" s="37"/>
      <c r="Z89" s="37"/>
      <c r="AA89" s="37"/>
      <c r="AB89" s="37"/>
      <c r="AC89" s="37"/>
      <c r="AD89" s="37"/>
      <c r="AE89" s="37"/>
    </row>
    <row r="90" s="2" customFormat="1" ht="6.96" customHeight="1">
      <c r="A90" s="37"/>
      <c r="B90" s="38"/>
      <c r="C90" s="39"/>
      <c r="D90" s="39"/>
      <c r="E90" s="39"/>
      <c r="F90" s="39"/>
      <c r="G90" s="39"/>
      <c r="H90" s="39"/>
      <c r="I90" s="39"/>
      <c r="J90" s="39"/>
      <c r="K90" s="39"/>
      <c r="L90" s="39"/>
      <c r="M90" s="62"/>
      <c r="S90" s="37"/>
      <c r="T90" s="37"/>
      <c r="U90" s="37"/>
      <c r="V90" s="37"/>
      <c r="W90" s="37"/>
      <c r="X90" s="37"/>
      <c r="Y90" s="37"/>
      <c r="Z90" s="37"/>
      <c r="AA90" s="37"/>
      <c r="AB90" s="37"/>
      <c r="AC90" s="37"/>
      <c r="AD90" s="37"/>
      <c r="AE90" s="37"/>
    </row>
    <row r="91" s="2" customFormat="1" ht="25.65" customHeight="1">
      <c r="A91" s="37"/>
      <c r="B91" s="38"/>
      <c r="C91" s="31" t="s">
        <v>25</v>
      </c>
      <c r="D91" s="39"/>
      <c r="E91" s="39"/>
      <c r="F91" s="26" t="str">
        <f>E15</f>
        <v xml:space="preserve">Domov pro osoby se zdravotním postižením Pramen </v>
      </c>
      <c r="G91" s="39"/>
      <c r="H91" s="39"/>
      <c r="I91" s="31" t="s">
        <v>32</v>
      </c>
      <c r="J91" s="35" t="str">
        <f>E21</f>
        <v>UNIART - projektová kancelář</v>
      </c>
      <c r="K91" s="39"/>
      <c r="L91" s="39"/>
      <c r="M91" s="62"/>
      <c r="S91" s="37"/>
      <c r="T91" s="37"/>
      <c r="U91" s="37"/>
      <c r="V91" s="37"/>
      <c r="W91" s="37"/>
      <c r="X91" s="37"/>
      <c r="Y91" s="37"/>
      <c r="Z91" s="37"/>
      <c r="AA91" s="37"/>
      <c r="AB91" s="37"/>
      <c r="AC91" s="37"/>
      <c r="AD91" s="37"/>
      <c r="AE91" s="37"/>
    </row>
    <row r="92" s="2" customFormat="1" ht="15.15" customHeight="1">
      <c r="A92" s="37"/>
      <c r="B92" s="38"/>
      <c r="C92" s="31" t="s">
        <v>30</v>
      </c>
      <c r="D92" s="39"/>
      <c r="E92" s="39"/>
      <c r="F92" s="26" t="str">
        <f>IF(E18="","",E18)</f>
        <v>Vyplň údaj</v>
      </c>
      <c r="G92" s="39"/>
      <c r="H92" s="39"/>
      <c r="I92" s="31" t="s">
        <v>35</v>
      </c>
      <c r="J92" s="35" t="str">
        <f>E24</f>
        <v xml:space="preserve"> </v>
      </c>
      <c r="K92" s="39"/>
      <c r="L92" s="39"/>
      <c r="M92" s="62"/>
      <c r="S92" s="37"/>
      <c r="T92" s="37"/>
      <c r="U92" s="37"/>
      <c r="V92" s="37"/>
      <c r="W92" s="37"/>
      <c r="X92" s="37"/>
      <c r="Y92" s="37"/>
      <c r="Z92" s="37"/>
      <c r="AA92" s="37"/>
      <c r="AB92" s="37"/>
      <c r="AC92" s="37"/>
      <c r="AD92" s="37"/>
      <c r="AE92" s="37"/>
    </row>
    <row r="93" s="2" customFormat="1" ht="10.32" customHeight="1">
      <c r="A93" s="37"/>
      <c r="B93" s="38"/>
      <c r="C93" s="39"/>
      <c r="D93" s="39"/>
      <c r="E93" s="39"/>
      <c r="F93" s="39"/>
      <c r="G93" s="39"/>
      <c r="H93" s="39"/>
      <c r="I93" s="39"/>
      <c r="J93" s="39"/>
      <c r="K93" s="39"/>
      <c r="L93" s="39"/>
      <c r="M93" s="62"/>
      <c r="S93" s="37"/>
      <c r="T93" s="37"/>
      <c r="U93" s="37"/>
      <c r="V93" s="37"/>
      <c r="W93" s="37"/>
      <c r="X93" s="37"/>
      <c r="Y93" s="37"/>
      <c r="Z93" s="37"/>
      <c r="AA93" s="37"/>
      <c r="AB93" s="37"/>
      <c r="AC93" s="37"/>
      <c r="AD93" s="37"/>
      <c r="AE93" s="37"/>
    </row>
    <row r="94" s="2" customFormat="1" ht="29.28" customHeight="1">
      <c r="A94" s="37"/>
      <c r="B94" s="38"/>
      <c r="C94" s="186" t="s">
        <v>127</v>
      </c>
      <c r="D94" s="187"/>
      <c r="E94" s="187"/>
      <c r="F94" s="187"/>
      <c r="G94" s="187"/>
      <c r="H94" s="187"/>
      <c r="I94" s="188" t="s">
        <v>128</v>
      </c>
      <c r="J94" s="188" t="s">
        <v>129</v>
      </c>
      <c r="K94" s="188" t="s">
        <v>130</v>
      </c>
      <c r="L94" s="187"/>
      <c r="M94" s="62"/>
      <c r="S94" s="37"/>
      <c r="T94" s="37"/>
      <c r="U94" s="37"/>
      <c r="V94" s="37"/>
      <c r="W94" s="37"/>
      <c r="X94" s="37"/>
      <c r="Y94" s="37"/>
      <c r="Z94" s="37"/>
      <c r="AA94" s="37"/>
      <c r="AB94" s="37"/>
      <c r="AC94" s="37"/>
      <c r="AD94" s="37"/>
      <c r="AE94" s="37"/>
    </row>
    <row r="95" s="2" customFormat="1" ht="10.32" customHeight="1">
      <c r="A95" s="37"/>
      <c r="B95" s="38"/>
      <c r="C95" s="39"/>
      <c r="D95" s="39"/>
      <c r="E95" s="39"/>
      <c r="F95" s="39"/>
      <c r="G95" s="39"/>
      <c r="H95" s="39"/>
      <c r="I95" s="39"/>
      <c r="J95" s="39"/>
      <c r="K95" s="39"/>
      <c r="L95" s="39"/>
      <c r="M95" s="62"/>
      <c r="S95" s="37"/>
      <c r="T95" s="37"/>
      <c r="U95" s="37"/>
      <c r="V95" s="37"/>
      <c r="W95" s="37"/>
      <c r="X95" s="37"/>
      <c r="Y95" s="37"/>
      <c r="Z95" s="37"/>
      <c r="AA95" s="37"/>
      <c r="AB95" s="37"/>
      <c r="AC95" s="37"/>
      <c r="AD95" s="37"/>
      <c r="AE95" s="37"/>
    </row>
    <row r="96" s="2" customFormat="1" ht="22.8" customHeight="1">
      <c r="A96" s="37"/>
      <c r="B96" s="38"/>
      <c r="C96" s="189" t="s">
        <v>131</v>
      </c>
      <c r="D96" s="39"/>
      <c r="E96" s="39"/>
      <c r="F96" s="39"/>
      <c r="G96" s="39"/>
      <c r="H96" s="39"/>
      <c r="I96" s="109">
        <f>Q126</f>
        <v>0</v>
      </c>
      <c r="J96" s="109">
        <f>R126</f>
        <v>0</v>
      </c>
      <c r="K96" s="109">
        <f>K126</f>
        <v>0</v>
      </c>
      <c r="L96" s="39"/>
      <c r="M96" s="62"/>
      <c r="S96" s="37"/>
      <c r="T96" s="37"/>
      <c r="U96" s="37"/>
      <c r="V96" s="37"/>
      <c r="W96" s="37"/>
      <c r="X96" s="37"/>
      <c r="Y96" s="37"/>
      <c r="Z96" s="37"/>
      <c r="AA96" s="37"/>
      <c r="AB96" s="37"/>
      <c r="AC96" s="37"/>
      <c r="AD96" s="37"/>
      <c r="AE96" s="37"/>
      <c r="AU96" s="16" t="s">
        <v>132</v>
      </c>
    </row>
    <row r="97" s="9" customFormat="1" ht="24.96" customHeight="1">
      <c r="A97" s="9"/>
      <c r="B97" s="190"/>
      <c r="C97" s="191"/>
      <c r="D97" s="192" t="s">
        <v>133</v>
      </c>
      <c r="E97" s="193"/>
      <c r="F97" s="193"/>
      <c r="G97" s="193"/>
      <c r="H97" s="193"/>
      <c r="I97" s="194">
        <f>Q127</f>
        <v>0</v>
      </c>
      <c r="J97" s="194">
        <f>R127</f>
        <v>0</v>
      </c>
      <c r="K97" s="194">
        <f>K127</f>
        <v>0</v>
      </c>
      <c r="L97" s="191"/>
      <c r="M97" s="195"/>
      <c r="S97" s="9"/>
      <c r="T97" s="9"/>
      <c r="U97" s="9"/>
      <c r="V97" s="9"/>
      <c r="W97" s="9"/>
      <c r="X97" s="9"/>
      <c r="Y97" s="9"/>
      <c r="Z97" s="9"/>
      <c r="AA97" s="9"/>
      <c r="AB97" s="9"/>
      <c r="AC97" s="9"/>
      <c r="AD97" s="9"/>
      <c r="AE97" s="9"/>
    </row>
    <row r="98" s="10" customFormat="1" ht="19.92" customHeight="1">
      <c r="A98" s="10"/>
      <c r="B98" s="196"/>
      <c r="C98" s="135"/>
      <c r="D98" s="197" t="s">
        <v>226</v>
      </c>
      <c r="E98" s="198"/>
      <c r="F98" s="198"/>
      <c r="G98" s="198"/>
      <c r="H98" s="198"/>
      <c r="I98" s="199">
        <f>Q128</f>
        <v>0</v>
      </c>
      <c r="J98" s="199">
        <f>R128</f>
        <v>0</v>
      </c>
      <c r="K98" s="199">
        <f>K128</f>
        <v>0</v>
      </c>
      <c r="L98" s="135"/>
      <c r="M98" s="200"/>
      <c r="S98" s="10"/>
      <c r="T98" s="10"/>
      <c r="U98" s="10"/>
      <c r="V98" s="10"/>
      <c r="W98" s="10"/>
      <c r="X98" s="10"/>
      <c r="Y98" s="10"/>
      <c r="Z98" s="10"/>
      <c r="AA98" s="10"/>
      <c r="AB98" s="10"/>
      <c r="AC98" s="10"/>
      <c r="AD98" s="10"/>
      <c r="AE98" s="10"/>
    </row>
    <row r="99" s="10" customFormat="1" ht="19.92" customHeight="1">
      <c r="A99" s="10"/>
      <c r="B99" s="196"/>
      <c r="C99" s="135"/>
      <c r="D99" s="197" t="s">
        <v>135</v>
      </c>
      <c r="E99" s="198"/>
      <c r="F99" s="198"/>
      <c r="G99" s="198"/>
      <c r="H99" s="198"/>
      <c r="I99" s="199">
        <f>Q129</f>
        <v>0</v>
      </c>
      <c r="J99" s="199">
        <f>R129</f>
        <v>0</v>
      </c>
      <c r="K99" s="199">
        <f>K129</f>
        <v>0</v>
      </c>
      <c r="L99" s="135"/>
      <c r="M99" s="200"/>
      <c r="S99" s="10"/>
      <c r="T99" s="10"/>
      <c r="U99" s="10"/>
      <c r="V99" s="10"/>
      <c r="W99" s="10"/>
      <c r="X99" s="10"/>
      <c r="Y99" s="10"/>
      <c r="Z99" s="10"/>
      <c r="AA99" s="10"/>
      <c r="AB99" s="10"/>
      <c r="AC99" s="10"/>
      <c r="AD99" s="10"/>
      <c r="AE99" s="10"/>
    </row>
    <row r="100" s="10" customFormat="1" ht="19.92" customHeight="1">
      <c r="A100" s="10"/>
      <c r="B100" s="196"/>
      <c r="C100" s="135"/>
      <c r="D100" s="197" t="s">
        <v>227</v>
      </c>
      <c r="E100" s="198"/>
      <c r="F100" s="198"/>
      <c r="G100" s="198"/>
      <c r="H100" s="198"/>
      <c r="I100" s="199">
        <f>Q130</f>
        <v>0</v>
      </c>
      <c r="J100" s="199">
        <f>R130</f>
        <v>0</v>
      </c>
      <c r="K100" s="199">
        <f>K130</f>
        <v>0</v>
      </c>
      <c r="L100" s="135"/>
      <c r="M100" s="200"/>
      <c r="S100" s="10"/>
      <c r="T100" s="10"/>
      <c r="U100" s="10"/>
      <c r="V100" s="10"/>
      <c r="W100" s="10"/>
      <c r="X100" s="10"/>
      <c r="Y100" s="10"/>
      <c r="Z100" s="10"/>
      <c r="AA100" s="10"/>
      <c r="AB100" s="10"/>
      <c r="AC100" s="10"/>
      <c r="AD100" s="10"/>
      <c r="AE100" s="10"/>
    </row>
    <row r="101" s="10" customFormat="1" ht="19.92" customHeight="1">
      <c r="A101" s="10"/>
      <c r="B101" s="196"/>
      <c r="C101" s="135"/>
      <c r="D101" s="197" t="s">
        <v>228</v>
      </c>
      <c r="E101" s="198"/>
      <c r="F101" s="198"/>
      <c r="G101" s="198"/>
      <c r="H101" s="198"/>
      <c r="I101" s="199">
        <f>Q139</f>
        <v>0</v>
      </c>
      <c r="J101" s="199">
        <f>R139</f>
        <v>0</v>
      </c>
      <c r="K101" s="199">
        <f>K139</f>
        <v>0</v>
      </c>
      <c r="L101" s="135"/>
      <c r="M101" s="200"/>
      <c r="S101" s="10"/>
      <c r="T101" s="10"/>
      <c r="U101" s="10"/>
      <c r="V101" s="10"/>
      <c r="W101" s="10"/>
      <c r="X101" s="10"/>
      <c r="Y101" s="10"/>
      <c r="Z101" s="10"/>
      <c r="AA101" s="10"/>
      <c r="AB101" s="10"/>
      <c r="AC101" s="10"/>
      <c r="AD101" s="10"/>
      <c r="AE101" s="10"/>
    </row>
    <row r="102" s="9" customFormat="1" ht="24.96" customHeight="1">
      <c r="A102" s="9"/>
      <c r="B102" s="190"/>
      <c r="C102" s="191"/>
      <c r="D102" s="192" t="s">
        <v>229</v>
      </c>
      <c r="E102" s="193"/>
      <c r="F102" s="193"/>
      <c r="G102" s="193"/>
      <c r="H102" s="193"/>
      <c r="I102" s="194">
        <f>Q142</f>
        <v>0</v>
      </c>
      <c r="J102" s="194">
        <f>R142</f>
        <v>0</v>
      </c>
      <c r="K102" s="194">
        <f>K142</f>
        <v>0</v>
      </c>
      <c r="L102" s="191"/>
      <c r="M102" s="195"/>
      <c r="S102" s="9"/>
      <c r="T102" s="9"/>
      <c r="U102" s="9"/>
      <c r="V102" s="9"/>
      <c r="W102" s="9"/>
      <c r="X102" s="9"/>
      <c r="Y102" s="9"/>
      <c r="Z102" s="9"/>
      <c r="AA102" s="9"/>
      <c r="AB102" s="9"/>
      <c r="AC102" s="9"/>
      <c r="AD102" s="9"/>
      <c r="AE102" s="9"/>
    </row>
    <row r="103" s="10" customFormat="1" ht="19.92" customHeight="1">
      <c r="A103" s="10"/>
      <c r="B103" s="196"/>
      <c r="C103" s="135"/>
      <c r="D103" s="197" t="s">
        <v>230</v>
      </c>
      <c r="E103" s="198"/>
      <c r="F103" s="198"/>
      <c r="G103" s="198"/>
      <c r="H103" s="198"/>
      <c r="I103" s="199">
        <f>Q143</f>
        <v>0</v>
      </c>
      <c r="J103" s="199">
        <f>R143</f>
        <v>0</v>
      </c>
      <c r="K103" s="199">
        <f>K143</f>
        <v>0</v>
      </c>
      <c r="L103" s="135"/>
      <c r="M103" s="200"/>
      <c r="S103" s="10"/>
      <c r="T103" s="10"/>
      <c r="U103" s="10"/>
      <c r="V103" s="10"/>
      <c r="W103" s="10"/>
      <c r="X103" s="10"/>
      <c r="Y103" s="10"/>
      <c r="Z103" s="10"/>
      <c r="AA103" s="10"/>
      <c r="AB103" s="10"/>
      <c r="AC103" s="10"/>
      <c r="AD103" s="10"/>
      <c r="AE103" s="10"/>
    </row>
    <row r="104" s="10" customFormat="1" ht="19.92" customHeight="1">
      <c r="A104" s="10"/>
      <c r="B104" s="196"/>
      <c r="C104" s="135"/>
      <c r="D104" s="197" t="s">
        <v>231</v>
      </c>
      <c r="E104" s="198"/>
      <c r="F104" s="198"/>
      <c r="G104" s="198"/>
      <c r="H104" s="198"/>
      <c r="I104" s="199">
        <f>Q254</f>
        <v>0</v>
      </c>
      <c r="J104" s="199">
        <f>R254</f>
        <v>0</v>
      </c>
      <c r="K104" s="199">
        <f>K254</f>
        <v>0</v>
      </c>
      <c r="L104" s="135"/>
      <c r="M104" s="200"/>
      <c r="S104" s="10"/>
      <c r="T104" s="10"/>
      <c r="U104" s="10"/>
      <c r="V104" s="10"/>
      <c r="W104" s="10"/>
      <c r="X104" s="10"/>
      <c r="Y104" s="10"/>
      <c r="Z104" s="10"/>
      <c r="AA104" s="10"/>
      <c r="AB104" s="10"/>
      <c r="AC104" s="10"/>
      <c r="AD104" s="10"/>
      <c r="AE104" s="10"/>
    </row>
    <row r="105" s="10" customFormat="1" ht="19.92" customHeight="1">
      <c r="A105" s="10"/>
      <c r="B105" s="196"/>
      <c r="C105" s="135"/>
      <c r="D105" s="197" t="s">
        <v>232</v>
      </c>
      <c r="E105" s="198"/>
      <c r="F105" s="198"/>
      <c r="G105" s="198"/>
      <c r="H105" s="198"/>
      <c r="I105" s="199">
        <f>Q281</f>
        <v>0</v>
      </c>
      <c r="J105" s="199">
        <f>R281</f>
        <v>0</v>
      </c>
      <c r="K105" s="199">
        <f>K281</f>
        <v>0</v>
      </c>
      <c r="L105" s="135"/>
      <c r="M105" s="200"/>
      <c r="S105" s="10"/>
      <c r="T105" s="10"/>
      <c r="U105" s="10"/>
      <c r="V105" s="10"/>
      <c r="W105" s="10"/>
      <c r="X105" s="10"/>
      <c r="Y105" s="10"/>
      <c r="Z105" s="10"/>
      <c r="AA105" s="10"/>
      <c r="AB105" s="10"/>
      <c r="AC105" s="10"/>
      <c r="AD105" s="10"/>
      <c r="AE105" s="10"/>
    </row>
    <row r="106" s="10" customFormat="1" ht="19.92" customHeight="1">
      <c r="A106" s="10"/>
      <c r="B106" s="196"/>
      <c r="C106" s="135"/>
      <c r="D106" s="197" t="s">
        <v>233</v>
      </c>
      <c r="E106" s="198"/>
      <c r="F106" s="198"/>
      <c r="G106" s="198"/>
      <c r="H106" s="198"/>
      <c r="I106" s="199">
        <f>Q303</f>
        <v>0</v>
      </c>
      <c r="J106" s="199">
        <f>R303</f>
        <v>0</v>
      </c>
      <c r="K106" s="199">
        <f>K303</f>
        <v>0</v>
      </c>
      <c r="L106" s="135"/>
      <c r="M106" s="200"/>
      <c r="S106" s="10"/>
      <c r="T106" s="10"/>
      <c r="U106" s="10"/>
      <c r="V106" s="10"/>
      <c r="W106" s="10"/>
      <c r="X106" s="10"/>
      <c r="Y106" s="10"/>
      <c r="Z106" s="10"/>
      <c r="AA106" s="10"/>
      <c r="AB106" s="10"/>
      <c r="AC106" s="10"/>
      <c r="AD106" s="10"/>
      <c r="AE106" s="10"/>
    </row>
    <row r="107" s="2" customFormat="1" ht="21.84" customHeight="1">
      <c r="A107" s="37"/>
      <c r="B107" s="38"/>
      <c r="C107" s="39"/>
      <c r="D107" s="39"/>
      <c r="E107" s="39"/>
      <c r="F107" s="39"/>
      <c r="G107" s="39"/>
      <c r="H107" s="39"/>
      <c r="I107" s="39"/>
      <c r="J107" s="39"/>
      <c r="K107" s="39"/>
      <c r="L107" s="39"/>
      <c r="M107" s="62"/>
      <c r="S107" s="37"/>
      <c r="T107" s="37"/>
      <c r="U107" s="37"/>
      <c r="V107" s="37"/>
      <c r="W107" s="37"/>
      <c r="X107" s="37"/>
      <c r="Y107" s="37"/>
      <c r="Z107" s="37"/>
      <c r="AA107" s="37"/>
      <c r="AB107" s="37"/>
      <c r="AC107" s="37"/>
      <c r="AD107" s="37"/>
      <c r="AE107" s="37"/>
    </row>
    <row r="108" s="2" customFormat="1" ht="6.96" customHeight="1">
      <c r="A108" s="37"/>
      <c r="B108" s="65"/>
      <c r="C108" s="66"/>
      <c r="D108" s="66"/>
      <c r="E108" s="66"/>
      <c r="F108" s="66"/>
      <c r="G108" s="66"/>
      <c r="H108" s="66"/>
      <c r="I108" s="66"/>
      <c r="J108" s="66"/>
      <c r="K108" s="66"/>
      <c r="L108" s="66"/>
      <c r="M108" s="62"/>
      <c r="S108" s="37"/>
      <c r="T108" s="37"/>
      <c r="U108" s="37"/>
      <c r="V108" s="37"/>
      <c r="W108" s="37"/>
      <c r="X108" s="37"/>
      <c r="Y108" s="37"/>
      <c r="Z108" s="37"/>
      <c r="AA108" s="37"/>
      <c r="AB108" s="37"/>
      <c r="AC108" s="37"/>
      <c r="AD108" s="37"/>
      <c r="AE108" s="37"/>
    </row>
    <row r="112" s="2" customFormat="1" ht="6.96" customHeight="1">
      <c r="A112" s="37"/>
      <c r="B112" s="67"/>
      <c r="C112" s="68"/>
      <c r="D112" s="68"/>
      <c r="E112" s="68"/>
      <c r="F112" s="68"/>
      <c r="G112" s="68"/>
      <c r="H112" s="68"/>
      <c r="I112" s="68"/>
      <c r="J112" s="68"/>
      <c r="K112" s="68"/>
      <c r="L112" s="68"/>
      <c r="M112" s="62"/>
      <c r="S112" s="37"/>
      <c r="T112" s="37"/>
      <c r="U112" s="37"/>
      <c r="V112" s="37"/>
      <c r="W112" s="37"/>
      <c r="X112" s="37"/>
      <c r="Y112" s="37"/>
      <c r="Z112" s="37"/>
      <c r="AA112" s="37"/>
      <c r="AB112" s="37"/>
      <c r="AC112" s="37"/>
      <c r="AD112" s="37"/>
      <c r="AE112" s="37"/>
    </row>
    <row r="113" s="2" customFormat="1" ht="24.96" customHeight="1">
      <c r="A113" s="37"/>
      <c r="B113" s="38"/>
      <c r="C113" s="22" t="s">
        <v>136</v>
      </c>
      <c r="D113" s="39"/>
      <c r="E113" s="39"/>
      <c r="F113" s="39"/>
      <c r="G113" s="39"/>
      <c r="H113" s="39"/>
      <c r="I113" s="39"/>
      <c r="J113" s="39"/>
      <c r="K113" s="39"/>
      <c r="L113" s="39"/>
      <c r="M113" s="62"/>
      <c r="S113" s="37"/>
      <c r="T113" s="37"/>
      <c r="U113" s="37"/>
      <c r="V113" s="37"/>
      <c r="W113" s="37"/>
      <c r="X113" s="37"/>
      <c r="Y113" s="37"/>
      <c r="Z113" s="37"/>
      <c r="AA113" s="37"/>
      <c r="AB113" s="37"/>
      <c r="AC113" s="37"/>
      <c r="AD113" s="37"/>
      <c r="AE113" s="37"/>
    </row>
    <row r="114" s="2" customFormat="1" ht="6.96" customHeight="1">
      <c r="A114" s="37"/>
      <c r="B114" s="38"/>
      <c r="C114" s="39"/>
      <c r="D114" s="39"/>
      <c r="E114" s="39"/>
      <c r="F114" s="39"/>
      <c r="G114" s="39"/>
      <c r="H114" s="39"/>
      <c r="I114" s="39"/>
      <c r="J114" s="39"/>
      <c r="K114" s="39"/>
      <c r="L114" s="39"/>
      <c r="M114" s="62"/>
      <c r="S114" s="37"/>
      <c r="T114" s="37"/>
      <c r="U114" s="37"/>
      <c r="V114" s="37"/>
      <c r="W114" s="37"/>
      <c r="X114" s="37"/>
      <c r="Y114" s="37"/>
      <c r="Z114" s="37"/>
      <c r="AA114" s="37"/>
      <c r="AB114" s="37"/>
      <c r="AC114" s="37"/>
      <c r="AD114" s="37"/>
      <c r="AE114" s="37"/>
    </row>
    <row r="115" s="2" customFormat="1" ht="12" customHeight="1">
      <c r="A115" s="37"/>
      <c r="B115" s="38"/>
      <c r="C115" s="31" t="s">
        <v>17</v>
      </c>
      <c r="D115" s="39"/>
      <c r="E115" s="39"/>
      <c r="F115" s="39"/>
      <c r="G115" s="39"/>
      <c r="H115" s="39"/>
      <c r="I115" s="39"/>
      <c r="J115" s="39"/>
      <c r="K115" s="39"/>
      <c r="L115" s="39"/>
      <c r="M115" s="62"/>
      <c r="S115" s="37"/>
      <c r="T115" s="37"/>
      <c r="U115" s="37"/>
      <c r="V115" s="37"/>
      <c r="W115" s="37"/>
      <c r="X115" s="37"/>
      <c r="Y115" s="37"/>
      <c r="Z115" s="37"/>
      <c r="AA115" s="37"/>
      <c r="AB115" s="37"/>
      <c r="AC115" s="37"/>
      <c r="AD115" s="37"/>
      <c r="AE115" s="37"/>
    </row>
    <row r="116" s="2" customFormat="1" ht="16.5" customHeight="1">
      <c r="A116" s="37"/>
      <c r="B116" s="38"/>
      <c r="C116" s="39"/>
      <c r="D116" s="39"/>
      <c r="E116" s="185" t="str">
        <f>E7</f>
        <v>29-22 - Domov ´PRAMEN´ - úprava zahrady - II.etapa</v>
      </c>
      <c r="F116" s="31"/>
      <c r="G116" s="31"/>
      <c r="H116" s="31"/>
      <c r="I116" s="39"/>
      <c r="J116" s="39"/>
      <c r="K116" s="39"/>
      <c r="L116" s="39"/>
      <c r="M116" s="62"/>
      <c r="S116" s="37"/>
      <c r="T116" s="37"/>
      <c r="U116" s="37"/>
      <c r="V116" s="37"/>
      <c r="W116" s="37"/>
      <c r="X116" s="37"/>
      <c r="Y116" s="37"/>
      <c r="Z116" s="37"/>
      <c r="AA116" s="37"/>
      <c r="AB116" s="37"/>
      <c r="AC116" s="37"/>
      <c r="AD116" s="37"/>
      <c r="AE116" s="37"/>
    </row>
    <row r="117" s="2" customFormat="1" ht="12" customHeight="1">
      <c r="A117" s="37"/>
      <c r="B117" s="38"/>
      <c r="C117" s="31" t="s">
        <v>120</v>
      </c>
      <c r="D117" s="39"/>
      <c r="E117" s="39"/>
      <c r="F117" s="39"/>
      <c r="G117" s="39"/>
      <c r="H117" s="39"/>
      <c r="I117" s="39"/>
      <c r="J117" s="39"/>
      <c r="K117" s="39"/>
      <c r="L117" s="39"/>
      <c r="M117" s="62"/>
      <c r="S117" s="37"/>
      <c r="T117" s="37"/>
      <c r="U117" s="37"/>
      <c r="V117" s="37"/>
      <c r="W117" s="37"/>
      <c r="X117" s="37"/>
      <c r="Y117" s="37"/>
      <c r="Z117" s="37"/>
      <c r="AA117" s="37"/>
      <c r="AB117" s="37"/>
      <c r="AC117" s="37"/>
      <c r="AD117" s="37"/>
      <c r="AE117" s="37"/>
    </row>
    <row r="118" s="2" customFormat="1" ht="16.5" customHeight="1">
      <c r="A118" s="37"/>
      <c r="B118" s="38"/>
      <c r="C118" s="39"/>
      <c r="D118" s="39"/>
      <c r="E118" s="75" t="str">
        <f>E9</f>
        <v>SO 201.b - Vrchní část stavby</v>
      </c>
      <c r="F118" s="39"/>
      <c r="G118" s="39"/>
      <c r="H118" s="39"/>
      <c r="I118" s="39"/>
      <c r="J118" s="39"/>
      <c r="K118" s="39"/>
      <c r="L118" s="39"/>
      <c r="M118" s="62"/>
      <c r="S118" s="37"/>
      <c r="T118" s="37"/>
      <c r="U118" s="37"/>
      <c r="V118" s="37"/>
      <c r="W118" s="37"/>
      <c r="X118" s="37"/>
      <c r="Y118" s="37"/>
      <c r="Z118" s="37"/>
      <c r="AA118" s="37"/>
      <c r="AB118" s="37"/>
      <c r="AC118" s="37"/>
      <c r="AD118" s="37"/>
      <c r="AE118" s="37"/>
    </row>
    <row r="119" s="2" customFormat="1" ht="6.96" customHeight="1">
      <c r="A119" s="37"/>
      <c r="B119" s="38"/>
      <c r="C119" s="39"/>
      <c r="D119" s="39"/>
      <c r="E119" s="39"/>
      <c r="F119" s="39"/>
      <c r="G119" s="39"/>
      <c r="H119" s="39"/>
      <c r="I119" s="39"/>
      <c r="J119" s="39"/>
      <c r="K119" s="39"/>
      <c r="L119" s="39"/>
      <c r="M119" s="62"/>
      <c r="S119" s="37"/>
      <c r="T119" s="37"/>
      <c r="U119" s="37"/>
      <c r="V119" s="37"/>
      <c r="W119" s="37"/>
      <c r="X119" s="37"/>
      <c r="Y119" s="37"/>
      <c r="Z119" s="37"/>
      <c r="AA119" s="37"/>
      <c r="AB119" s="37"/>
      <c r="AC119" s="37"/>
      <c r="AD119" s="37"/>
      <c r="AE119" s="37"/>
    </row>
    <row r="120" s="2" customFormat="1" ht="12" customHeight="1">
      <c r="A120" s="37"/>
      <c r="B120" s="38"/>
      <c r="C120" s="31" t="s">
        <v>21</v>
      </c>
      <c r="D120" s="39"/>
      <c r="E120" s="39"/>
      <c r="F120" s="26" t="str">
        <f>F12</f>
        <v>Mnichov u Mar. Lázní</v>
      </c>
      <c r="G120" s="39"/>
      <c r="H120" s="39"/>
      <c r="I120" s="31" t="s">
        <v>23</v>
      </c>
      <c r="J120" s="78" t="str">
        <f>IF(J12="","",J12)</f>
        <v>6. 2. 2025</v>
      </c>
      <c r="K120" s="39"/>
      <c r="L120" s="39"/>
      <c r="M120" s="62"/>
      <c r="S120" s="37"/>
      <c r="T120" s="37"/>
      <c r="U120" s="37"/>
      <c r="V120" s="37"/>
      <c r="W120" s="37"/>
      <c r="X120" s="37"/>
      <c r="Y120" s="37"/>
      <c r="Z120" s="37"/>
      <c r="AA120" s="37"/>
      <c r="AB120" s="37"/>
      <c r="AC120" s="37"/>
      <c r="AD120" s="37"/>
      <c r="AE120" s="37"/>
    </row>
    <row r="121" s="2" customFormat="1" ht="6.96" customHeight="1">
      <c r="A121" s="37"/>
      <c r="B121" s="38"/>
      <c r="C121" s="39"/>
      <c r="D121" s="39"/>
      <c r="E121" s="39"/>
      <c r="F121" s="39"/>
      <c r="G121" s="39"/>
      <c r="H121" s="39"/>
      <c r="I121" s="39"/>
      <c r="J121" s="39"/>
      <c r="K121" s="39"/>
      <c r="L121" s="39"/>
      <c r="M121" s="62"/>
      <c r="S121" s="37"/>
      <c r="T121" s="37"/>
      <c r="U121" s="37"/>
      <c r="V121" s="37"/>
      <c r="W121" s="37"/>
      <c r="X121" s="37"/>
      <c r="Y121" s="37"/>
      <c r="Z121" s="37"/>
      <c r="AA121" s="37"/>
      <c r="AB121" s="37"/>
      <c r="AC121" s="37"/>
      <c r="AD121" s="37"/>
      <c r="AE121" s="37"/>
    </row>
    <row r="122" s="2" customFormat="1" ht="25.65" customHeight="1">
      <c r="A122" s="37"/>
      <c r="B122" s="38"/>
      <c r="C122" s="31" t="s">
        <v>25</v>
      </c>
      <c r="D122" s="39"/>
      <c r="E122" s="39"/>
      <c r="F122" s="26" t="str">
        <f>E15</f>
        <v xml:space="preserve">Domov pro osoby se zdravotním postižením Pramen </v>
      </c>
      <c r="G122" s="39"/>
      <c r="H122" s="39"/>
      <c r="I122" s="31" t="s">
        <v>32</v>
      </c>
      <c r="J122" s="35" t="str">
        <f>E21</f>
        <v>UNIART - projektová kancelář</v>
      </c>
      <c r="K122" s="39"/>
      <c r="L122" s="39"/>
      <c r="M122" s="62"/>
      <c r="S122" s="37"/>
      <c r="T122" s="37"/>
      <c r="U122" s="37"/>
      <c r="V122" s="37"/>
      <c r="W122" s="37"/>
      <c r="X122" s="37"/>
      <c r="Y122" s="37"/>
      <c r="Z122" s="37"/>
      <c r="AA122" s="37"/>
      <c r="AB122" s="37"/>
      <c r="AC122" s="37"/>
      <c r="AD122" s="37"/>
      <c r="AE122" s="37"/>
    </row>
    <row r="123" s="2" customFormat="1" ht="15.15" customHeight="1">
      <c r="A123" s="37"/>
      <c r="B123" s="38"/>
      <c r="C123" s="31" t="s">
        <v>30</v>
      </c>
      <c r="D123" s="39"/>
      <c r="E123" s="39"/>
      <c r="F123" s="26" t="str">
        <f>IF(E18="","",E18)</f>
        <v>Vyplň údaj</v>
      </c>
      <c r="G123" s="39"/>
      <c r="H123" s="39"/>
      <c r="I123" s="31" t="s">
        <v>35</v>
      </c>
      <c r="J123" s="35" t="str">
        <f>E24</f>
        <v xml:space="preserve"> </v>
      </c>
      <c r="K123" s="39"/>
      <c r="L123" s="39"/>
      <c r="M123" s="62"/>
      <c r="S123" s="37"/>
      <c r="T123" s="37"/>
      <c r="U123" s="37"/>
      <c r="V123" s="37"/>
      <c r="W123" s="37"/>
      <c r="X123" s="37"/>
      <c r="Y123" s="37"/>
      <c r="Z123" s="37"/>
      <c r="AA123" s="37"/>
      <c r="AB123" s="37"/>
      <c r="AC123" s="37"/>
      <c r="AD123" s="37"/>
      <c r="AE123" s="37"/>
    </row>
    <row r="124" s="2" customFormat="1" ht="10.32" customHeight="1">
      <c r="A124" s="37"/>
      <c r="B124" s="38"/>
      <c r="C124" s="39"/>
      <c r="D124" s="39"/>
      <c r="E124" s="39"/>
      <c r="F124" s="39"/>
      <c r="G124" s="39"/>
      <c r="H124" s="39"/>
      <c r="I124" s="39"/>
      <c r="J124" s="39"/>
      <c r="K124" s="39"/>
      <c r="L124" s="39"/>
      <c r="M124" s="62"/>
      <c r="S124" s="37"/>
      <c r="T124" s="37"/>
      <c r="U124" s="37"/>
      <c r="V124" s="37"/>
      <c r="W124" s="37"/>
      <c r="X124" s="37"/>
      <c r="Y124" s="37"/>
      <c r="Z124" s="37"/>
      <c r="AA124" s="37"/>
      <c r="AB124" s="37"/>
      <c r="AC124" s="37"/>
      <c r="AD124" s="37"/>
      <c r="AE124" s="37"/>
    </row>
    <row r="125" s="11" customFormat="1" ht="29.28" customHeight="1">
      <c r="A125" s="201"/>
      <c r="B125" s="202"/>
      <c r="C125" s="203" t="s">
        <v>137</v>
      </c>
      <c r="D125" s="204" t="s">
        <v>63</v>
      </c>
      <c r="E125" s="204" t="s">
        <v>59</v>
      </c>
      <c r="F125" s="204" t="s">
        <v>60</v>
      </c>
      <c r="G125" s="204" t="s">
        <v>138</v>
      </c>
      <c r="H125" s="204" t="s">
        <v>139</v>
      </c>
      <c r="I125" s="204" t="s">
        <v>140</v>
      </c>
      <c r="J125" s="204" t="s">
        <v>141</v>
      </c>
      <c r="K125" s="204" t="s">
        <v>130</v>
      </c>
      <c r="L125" s="205" t="s">
        <v>142</v>
      </c>
      <c r="M125" s="206"/>
      <c r="N125" s="99" t="s">
        <v>1</v>
      </c>
      <c r="O125" s="100" t="s">
        <v>42</v>
      </c>
      <c r="P125" s="100" t="s">
        <v>143</v>
      </c>
      <c r="Q125" s="100" t="s">
        <v>144</v>
      </c>
      <c r="R125" s="100" t="s">
        <v>145</v>
      </c>
      <c r="S125" s="100" t="s">
        <v>146</v>
      </c>
      <c r="T125" s="100" t="s">
        <v>147</v>
      </c>
      <c r="U125" s="100" t="s">
        <v>148</v>
      </c>
      <c r="V125" s="100" t="s">
        <v>149</v>
      </c>
      <c r="W125" s="100" t="s">
        <v>150</v>
      </c>
      <c r="X125" s="101" t="s">
        <v>151</v>
      </c>
      <c r="Y125" s="201"/>
      <c r="Z125" s="201"/>
      <c r="AA125" s="201"/>
      <c r="AB125" s="201"/>
      <c r="AC125" s="201"/>
      <c r="AD125" s="201"/>
      <c r="AE125" s="201"/>
    </row>
    <row r="126" s="2" customFormat="1" ht="22.8" customHeight="1">
      <c r="A126" s="37"/>
      <c r="B126" s="38"/>
      <c r="C126" s="106" t="s">
        <v>152</v>
      </c>
      <c r="D126" s="39"/>
      <c r="E126" s="39"/>
      <c r="F126" s="39"/>
      <c r="G126" s="39"/>
      <c r="H126" s="39"/>
      <c r="I126" s="39"/>
      <c r="J126" s="39"/>
      <c r="K126" s="207">
        <f>BK126</f>
        <v>0</v>
      </c>
      <c r="L126" s="39"/>
      <c r="M126" s="43"/>
      <c r="N126" s="102"/>
      <c r="O126" s="208"/>
      <c r="P126" s="103"/>
      <c r="Q126" s="209">
        <f>Q127+Q142</f>
        <v>0</v>
      </c>
      <c r="R126" s="209">
        <f>R127+R142</f>
        <v>0</v>
      </c>
      <c r="S126" s="103"/>
      <c r="T126" s="210">
        <f>T127+T142</f>
        <v>0</v>
      </c>
      <c r="U126" s="103"/>
      <c r="V126" s="210">
        <f>V127+V142</f>
        <v>26.598909509999999</v>
      </c>
      <c r="W126" s="103"/>
      <c r="X126" s="211">
        <f>X127+X142</f>
        <v>0</v>
      </c>
      <c r="Y126" s="37"/>
      <c r="Z126" s="37"/>
      <c r="AA126" s="37"/>
      <c r="AB126" s="37"/>
      <c r="AC126" s="37"/>
      <c r="AD126" s="37"/>
      <c r="AE126" s="37"/>
      <c r="AT126" s="16" t="s">
        <v>79</v>
      </c>
      <c r="AU126" s="16" t="s">
        <v>132</v>
      </c>
      <c r="BK126" s="212">
        <f>BK127+BK142</f>
        <v>0</v>
      </c>
    </row>
    <row r="127" s="12" customFormat="1" ht="25.92" customHeight="1">
      <c r="A127" s="12"/>
      <c r="B127" s="213"/>
      <c r="C127" s="214"/>
      <c r="D127" s="215" t="s">
        <v>79</v>
      </c>
      <c r="E127" s="216" t="s">
        <v>153</v>
      </c>
      <c r="F127" s="216" t="s">
        <v>154</v>
      </c>
      <c r="G127" s="214"/>
      <c r="H127" s="214"/>
      <c r="I127" s="217"/>
      <c r="J127" s="217"/>
      <c r="K127" s="218">
        <f>BK127</f>
        <v>0</v>
      </c>
      <c r="L127" s="214"/>
      <c r="M127" s="219"/>
      <c r="N127" s="220"/>
      <c r="O127" s="221"/>
      <c r="P127" s="221"/>
      <c r="Q127" s="222">
        <f>Q128+Q129+Q130+Q139</f>
        <v>0</v>
      </c>
      <c r="R127" s="222">
        <f>R128+R129+R130+R139</f>
        <v>0</v>
      </c>
      <c r="S127" s="221"/>
      <c r="T127" s="223">
        <f>T128+T129+T130+T139</f>
        <v>0</v>
      </c>
      <c r="U127" s="221"/>
      <c r="V127" s="223">
        <f>V128+V129+V130+V139</f>
        <v>13.574407000000001</v>
      </c>
      <c r="W127" s="221"/>
      <c r="X127" s="224">
        <f>X128+X129+X130+X139</f>
        <v>0</v>
      </c>
      <c r="Y127" s="12"/>
      <c r="Z127" s="12"/>
      <c r="AA127" s="12"/>
      <c r="AB127" s="12"/>
      <c r="AC127" s="12"/>
      <c r="AD127" s="12"/>
      <c r="AE127" s="12"/>
      <c r="AR127" s="225" t="s">
        <v>88</v>
      </c>
      <c r="AT127" s="226" t="s">
        <v>79</v>
      </c>
      <c r="AU127" s="226" t="s">
        <v>80</v>
      </c>
      <c r="AY127" s="225" t="s">
        <v>155</v>
      </c>
      <c r="BK127" s="227">
        <f>BK128+BK129+BK130+BK139</f>
        <v>0</v>
      </c>
    </row>
    <row r="128" s="12" customFormat="1" ht="22.8" customHeight="1">
      <c r="A128" s="12"/>
      <c r="B128" s="213"/>
      <c r="C128" s="214"/>
      <c r="D128" s="215" t="s">
        <v>79</v>
      </c>
      <c r="E128" s="228" t="s">
        <v>161</v>
      </c>
      <c r="F128" s="228" t="s">
        <v>234</v>
      </c>
      <c r="G128" s="214"/>
      <c r="H128" s="214"/>
      <c r="I128" s="217"/>
      <c r="J128" s="217"/>
      <c r="K128" s="229">
        <f>BK128</f>
        <v>0</v>
      </c>
      <c r="L128" s="214"/>
      <c r="M128" s="219"/>
      <c r="N128" s="220"/>
      <c r="O128" s="221"/>
      <c r="P128" s="221"/>
      <c r="Q128" s="222">
        <v>0</v>
      </c>
      <c r="R128" s="222">
        <v>0</v>
      </c>
      <c r="S128" s="221"/>
      <c r="T128" s="223">
        <v>0</v>
      </c>
      <c r="U128" s="221"/>
      <c r="V128" s="223">
        <v>0</v>
      </c>
      <c r="W128" s="221"/>
      <c r="X128" s="224">
        <v>0</v>
      </c>
      <c r="Y128" s="12"/>
      <c r="Z128" s="12"/>
      <c r="AA128" s="12"/>
      <c r="AB128" s="12"/>
      <c r="AC128" s="12"/>
      <c r="AD128" s="12"/>
      <c r="AE128" s="12"/>
      <c r="AR128" s="225" t="s">
        <v>88</v>
      </c>
      <c r="AT128" s="226" t="s">
        <v>79</v>
      </c>
      <c r="AU128" s="226" t="s">
        <v>88</v>
      </c>
      <c r="AY128" s="225" t="s">
        <v>155</v>
      </c>
      <c r="BK128" s="227">
        <v>0</v>
      </c>
    </row>
    <row r="129" s="12" customFormat="1" ht="22.8" customHeight="1">
      <c r="A129" s="12"/>
      <c r="B129" s="213"/>
      <c r="C129" s="214"/>
      <c r="D129" s="215" t="s">
        <v>79</v>
      </c>
      <c r="E129" s="228" t="s">
        <v>186</v>
      </c>
      <c r="F129" s="228" t="s">
        <v>213</v>
      </c>
      <c r="G129" s="214"/>
      <c r="H129" s="214"/>
      <c r="I129" s="217"/>
      <c r="J129" s="217"/>
      <c r="K129" s="229">
        <f>BK129</f>
        <v>0</v>
      </c>
      <c r="L129" s="214"/>
      <c r="M129" s="219"/>
      <c r="N129" s="220"/>
      <c r="O129" s="221"/>
      <c r="P129" s="221"/>
      <c r="Q129" s="222">
        <v>0</v>
      </c>
      <c r="R129" s="222">
        <v>0</v>
      </c>
      <c r="S129" s="221"/>
      <c r="T129" s="223">
        <v>0</v>
      </c>
      <c r="U129" s="221"/>
      <c r="V129" s="223">
        <v>0</v>
      </c>
      <c r="W129" s="221"/>
      <c r="X129" s="224">
        <v>0</v>
      </c>
      <c r="Y129" s="12"/>
      <c r="Z129" s="12"/>
      <c r="AA129" s="12"/>
      <c r="AB129" s="12"/>
      <c r="AC129" s="12"/>
      <c r="AD129" s="12"/>
      <c r="AE129" s="12"/>
      <c r="AR129" s="225" t="s">
        <v>88</v>
      </c>
      <c r="AT129" s="226" t="s">
        <v>79</v>
      </c>
      <c r="AU129" s="226" t="s">
        <v>88</v>
      </c>
      <c r="AY129" s="225" t="s">
        <v>155</v>
      </c>
      <c r="BK129" s="227">
        <v>0</v>
      </c>
    </row>
    <row r="130" s="12" customFormat="1" ht="22.8" customHeight="1">
      <c r="A130" s="12"/>
      <c r="B130" s="213"/>
      <c r="C130" s="214"/>
      <c r="D130" s="215" t="s">
        <v>79</v>
      </c>
      <c r="E130" s="228" t="s">
        <v>192</v>
      </c>
      <c r="F130" s="228" t="s">
        <v>235</v>
      </c>
      <c r="G130" s="214"/>
      <c r="H130" s="214"/>
      <c r="I130" s="217"/>
      <c r="J130" s="217"/>
      <c r="K130" s="229">
        <f>BK130</f>
        <v>0</v>
      </c>
      <c r="L130" s="214"/>
      <c r="M130" s="219"/>
      <c r="N130" s="220"/>
      <c r="O130" s="221"/>
      <c r="P130" s="221"/>
      <c r="Q130" s="222">
        <f>SUM(Q131:Q138)</f>
        <v>0</v>
      </c>
      <c r="R130" s="222">
        <f>SUM(R131:R138)</f>
        <v>0</v>
      </c>
      <c r="S130" s="221"/>
      <c r="T130" s="223">
        <f>SUM(T131:T138)</f>
        <v>0</v>
      </c>
      <c r="U130" s="221"/>
      <c r="V130" s="223">
        <f>SUM(V131:V138)</f>
        <v>13.574407000000001</v>
      </c>
      <c r="W130" s="221"/>
      <c r="X130" s="224">
        <f>SUM(X131:X138)</f>
        <v>0</v>
      </c>
      <c r="Y130" s="12"/>
      <c r="Z130" s="12"/>
      <c r="AA130" s="12"/>
      <c r="AB130" s="12"/>
      <c r="AC130" s="12"/>
      <c r="AD130" s="12"/>
      <c r="AE130" s="12"/>
      <c r="AR130" s="225" t="s">
        <v>88</v>
      </c>
      <c r="AT130" s="226" t="s">
        <v>79</v>
      </c>
      <c r="AU130" s="226" t="s">
        <v>88</v>
      </c>
      <c r="AY130" s="225" t="s">
        <v>155</v>
      </c>
      <c r="BK130" s="227">
        <f>SUM(BK131:BK138)</f>
        <v>0</v>
      </c>
    </row>
    <row r="131" s="2" customFormat="1" ht="24.15" customHeight="1">
      <c r="A131" s="37"/>
      <c r="B131" s="38"/>
      <c r="C131" s="230" t="s">
        <v>161</v>
      </c>
      <c r="D131" s="230" t="s">
        <v>157</v>
      </c>
      <c r="E131" s="231" t="s">
        <v>236</v>
      </c>
      <c r="F131" s="232" t="s">
        <v>237</v>
      </c>
      <c r="G131" s="233" t="s">
        <v>160</v>
      </c>
      <c r="H131" s="234">
        <v>25.620000000000001</v>
      </c>
      <c r="I131" s="235"/>
      <c r="J131" s="235"/>
      <c r="K131" s="236">
        <f>ROUND(P131*H131,2)</f>
        <v>0</v>
      </c>
      <c r="L131" s="232" t="s">
        <v>170</v>
      </c>
      <c r="M131" s="43"/>
      <c r="N131" s="237" t="s">
        <v>1</v>
      </c>
      <c r="O131" s="238" t="s">
        <v>43</v>
      </c>
      <c r="P131" s="239">
        <f>I131+J131</f>
        <v>0</v>
      </c>
      <c r="Q131" s="239">
        <f>ROUND(I131*H131,2)</f>
        <v>0</v>
      </c>
      <c r="R131" s="239">
        <f>ROUND(J131*H131,2)</f>
        <v>0</v>
      </c>
      <c r="S131" s="90"/>
      <c r="T131" s="240">
        <f>S131*H131</f>
        <v>0</v>
      </c>
      <c r="U131" s="240">
        <v>0.1837</v>
      </c>
      <c r="V131" s="240">
        <f>U131*H131</f>
        <v>4.7063940000000004</v>
      </c>
      <c r="W131" s="240">
        <v>0</v>
      </c>
      <c r="X131" s="241">
        <f>W131*H131</f>
        <v>0</v>
      </c>
      <c r="Y131" s="37"/>
      <c r="Z131" s="37"/>
      <c r="AA131" s="37"/>
      <c r="AB131" s="37"/>
      <c r="AC131" s="37"/>
      <c r="AD131" s="37"/>
      <c r="AE131" s="37"/>
      <c r="AR131" s="242" t="s">
        <v>161</v>
      </c>
      <c r="AT131" s="242" t="s">
        <v>157</v>
      </c>
      <c r="AU131" s="242" t="s">
        <v>90</v>
      </c>
      <c r="AY131" s="16" t="s">
        <v>155</v>
      </c>
      <c r="BE131" s="243">
        <f>IF(O131="základní",K131,0)</f>
        <v>0</v>
      </c>
      <c r="BF131" s="243">
        <f>IF(O131="snížená",K131,0)</f>
        <v>0</v>
      </c>
      <c r="BG131" s="243">
        <f>IF(O131="zákl. přenesená",K131,0)</f>
        <v>0</v>
      </c>
      <c r="BH131" s="243">
        <f>IF(O131="sníž. přenesená",K131,0)</f>
        <v>0</v>
      </c>
      <c r="BI131" s="243">
        <f>IF(O131="nulová",K131,0)</f>
        <v>0</v>
      </c>
      <c r="BJ131" s="16" t="s">
        <v>88</v>
      </c>
      <c r="BK131" s="243">
        <f>ROUND(P131*H131,2)</f>
        <v>0</v>
      </c>
      <c r="BL131" s="16" t="s">
        <v>161</v>
      </c>
      <c r="BM131" s="242" t="s">
        <v>202</v>
      </c>
    </row>
    <row r="132" s="2" customFormat="1">
      <c r="A132" s="37"/>
      <c r="B132" s="38"/>
      <c r="C132" s="39"/>
      <c r="D132" s="271" t="s">
        <v>172</v>
      </c>
      <c r="E132" s="39"/>
      <c r="F132" s="272" t="s">
        <v>238</v>
      </c>
      <c r="G132" s="39"/>
      <c r="H132" s="39"/>
      <c r="I132" s="246"/>
      <c r="J132" s="246"/>
      <c r="K132" s="39"/>
      <c r="L132" s="39"/>
      <c r="M132" s="43"/>
      <c r="N132" s="247"/>
      <c r="O132" s="248"/>
      <c r="P132" s="90"/>
      <c r="Q132" s="90"/>
      <c r="R132" s="90"/>
      <c r="S132" s="90"/>
      <c r="T132" s="90"/>
      <c r="U132" s="90"/>
      <c r="V132" s="90"/>
      <c r="W132" s="90"/>
      <c r="X132" s="91"/>
      <c r="Y132" s="37"/>
      <c r="Z132" s="37"/>
      <c r="AA132" s="37"/>
      <c r="AB132" s="37"/>
      <c r="AC132" s="37"/>
      <c r="AD132" s="37"/>
      <c r="AE132" s="37"/>
      <c r="AT132" s="16" t="s">
        <v>172</v>
      </c>
      <c r="AU132" s="16" t="s">
        <v>90</v>
      </c>
    </row>
    <row r="133" s="13" customFormat="1">
      <c r="A133" s="13"/>
      <c r="B133" s="249"/>
      <c r="C133" s="250"/>
      <c r="D133" s="244" t="s">
        <v>165</v>
      </c>
      <c r="E133" s="251" t="s">
        <v>1</v>
      </c>
      <c r="F133" s="252" t="s">
        <v>239</v>
      </c>
      <c r="G133" s="250"/>
      <c r="H133" s="253">
        <v>25.620000000000001</v>
      </c>
      <c r="I133" s="254"/>
      <c r="J133" s="254"/>
      <c r="K133" s="250"/>
      <c r="L133" s="250"/>
      <c r="M133" s="255"/>
      <c r="N133" s="256"/>
      <c r="O133" s="257"/>
      <c r="P133" s="257"/>
      <c r="Q133" s="257"/>
      <c r="R133" s="257"/>
      <c r="S133" s="257"/>
      <c r="T133" s="257"/>
      <c r="U133" s="257"/>
      <c r="V133" s="257"/>
      <c r="W133" s="257"/>
      <c r="X133" s="258"/>
      <c r="Y133" s="13"/>
      <c r="Z133" s="13"/>
      <c r="AA133" s="13"/>
      <c r="AB133" s="13"/>
      <c r="AC133" s="13"/>
      <c r="AD133" s="13"/>
      <c r="AE133" s="13"/>
      <c r="AT133" s="259" t="s">
        <v>165</v>
      </c>
      <c r="AU133" s="259" t="s">
        <v>90</v>
      </c>
      <c r="AV133" s="13" t="s">
        <v>90</v>
      </c>
      <c r="AW133" s="13" t="s">
        <v>5</v>
      </c>
      <c r="AX133" s="13" t="s">
        <v>80</v>
      </c>
      <c r="AY133" s="259" t="s">
        <v>155</v>
      </c>
    </row>
    <row r="134" s="14" customFormat="1">
      <c r="A134" s="14"/>
      <c r="B134" s="260"/>
      <c r="C134" s="261"/>
      <c r="D134" s="244" t="s">
        <v>165</v>
      </c>
      <c r="E134" s="262" t="s">
        <v>1</v>
      </c>
      <c r="F134" s="263" t="s">
        <v>167</v>
      </c>
      <c r="G134" s="261"/>
      <c r="H134" s="264">
        <v>25.620000000000001</v>
      </c>
      <c r="I134" s="265"/>
      <c r="J134" s="265"/>
      <c r="K134" s="261"/>
      <c r="L134" s="261"/>
      <c r="M134" s="266"/>
      <c r="N134" s="267"/>
      <c r="O134" s="268"/>
      <c r="P134" s="268"/>
      <c r="Q134" s="268"/>
      <c r="R134" s="268"/>
      <c r="S134" s="268"/>
      <c r="T134" s="268"/>
      <c r="U134" s="268"/>
      <c r="V134" s="268"/>
      <c r="W134" s="268"/>
      <c r="X134" s="269"/>
      <c r="Y134" s="14"/>
      <c r="Z134" s="14"/>
      <c r="AA134" s="14"/>
      <c r="AB134" s="14"/>
      <c r="AC134" s="14"/>
      <c r="AD134" s="14"/>
      <c r="AE134" s="14"/>
      <c r="AT134" s="270" t="s">
        <v>165</v>
      </c>
      <c r="AU134" s="270" t="s">
        <v>90</v>
      </c>
      <c r="AV134" s="14" t="s">
        <v>161</v>
      </c>
      <c r="AW134" s="14" t="s">
        <v>5</v>
      </c>
      <c r="AX134" s="14" t="s">
        <v>88</v>
      </c>
      <c r="AY134" s="270" t="s">
        <v>155</v>
      </c>
    </row>
    <row r="135" s="2" customFormat="1" ht="44.25" customHeight="1">
      <c r="A135" s="37"/>
      <c r="B135" s="38"/>
      <c r="C135" s="230" t="s">
        <v>186</v>
      </c>
      <c r="D135" s="230" t="s">
        <v>157</v>
      </c>
      <c r="E135" s="231" t="s">
        <v>240</v>
      </c>
      <c r="F135" s="232" t="s">
        <v>241</v>
      </c>
      <c r="G135" s="233" t="s">
        <v>242</v>
      </c>
      <c r="H135" s="234">
        <v>45.100000000000001</v>
      </c>
      <c r="I135" s="235"/>
      <c r="J135" s="235"/>
      <c r="K135" s="236">
        <f>ROUND(P135*H135,2)</f>
        <v>0</v>
      </c>
      <c r="L135" s="232" t="s">
        <v>170</v>
      </c>
      <c r="M135" s="43"/>
      <c r="N135" s="237" t="s">
        <v>1</v>
      </c>
      <c r="O135" s="238" t="s">
        <v>43</v>
      </c>
      <c r="P135" s="239">
        <f>I135+J135</f>
        <v>0</v>
      </c>
      <c r="Q135" s="239">
        <f>ROUND(I135*H135,2)</f>
        <v>0</v>
      </c>
      <c r="R135" s="239">
        <f>ROUND(J135*H135,2)</f>
        <v>0</v>
      </c>
      <c r="S135" s="90"/>
      <c r="T135" s="240">
        <f>S135*H135</f>
        <v>0</v>
      </c>
      <c r="U135" s="240">
        <v>0.19663</v>
      </c>
      <c r="V135" s="240">
        <f>U135*H135</f>
        <v>8.8680129999999995</v>
      </c>
      <c r="W135" s="240">
        <v>0</v>
      </c>
      <c r="X135" s="241">
        <f>W135*H135</f>
        <v>0</v>
      </c>
      <c r="Y135" s="37"/>
      <c r="Z135" s="37"/>
      <c r="AA135" s="37"/>
      <c r="AB135" s="37"/>
      <c r="AC135" s="37"/>
      <c r="AD135" s="37"/>
      <c r="AE135" s="37"/>
      <c r="AR135" s="242" t="s">
        <v>161</v>
      </c>
      <c r="AT135" s="242" t="s">
        <v>157</v>
      </c>
      <c r="AU135" s="242" t="s">
        <v>90</v>
      </c>
      <c r="AY135" s="16" t="s">
        <v>155</v>
      </c>
      <c r="BE135" s="243">
        <f>IF(O135="základní",K135,0)</f>
        <v>0</v>
      </c>
      <c r="BF135" s="243">
        <f>IF(O135="snížená",K135,0)</f>
        <v>0</v>
      </c>
      <c r="BG135" s="243">
        <f>IF(O135="zákl. přenesená",K135,0)</f>
        <v>0</v>
      </c>
      <c r="BH135" s="243">
        <f>IF(O135="sníž. přenesená",K135,0)</f>
        <v>0</v>
      </c>
      <c r="BI135" s="243">
        <f>IF(O135="nulová",K135,0)</f>
        <v>0</v>
      </c>
      <c r="BJ135" s="16" t="s">
        <v>88</v>
      </c>
      <c r="BK135" s="243">
        <f>ROUND(P135*H135,2)</f>
        <v>0</v>
      </c>
      <c r="BL135" s="16" t="s">
        <v>161</v>
      </c>
      <c r="BM135" s="242" t="s">
        <v>214</v>
      </c>
    </row>
    <row r="136" s="2" customFormat="1">
      <c r="A136" s="37"/>
      <c r="B136" s="38"/>
      <c r="C136" s="39"/>
      <c r="D136" s="271" t="s">
        <v>172</v>
      </c>
      <c r="E136" s="39"/>
      <c r="F136" s="272" t="s">
        <v>243</v>
      </c>
      <c r="G136" s="39"/>
      <c r="H136" s="39"/>
      <c r="I136" s="246"/>
      <c r="J136" s="246"/>
      <c r="K136" s="39"/>
      <c r="L136" s="39"/>
      <c r="M136" s="43"/>
      <c r="N136" s="247"/>
      <c r="O136" s="248"/>
      <c r="P136" s="90"/>
      <c r="Q136" s="90"/>
      <c r="R136" s="90"/>
      <c r="S136" s="90"/>
      <c r="T136" s="90"/>
      <c r="U136" s="90"/>
      <c r="V136" s="90"/>
      <c r="W136" s="90"/>
      <c r="X136" s="91"/>
      <c r="Y136" s="37"/>
      <c r="Z136" s="37"/>
      <c r="AA136" s="37"/>
      <c r="AB136" s="37"/>
      <c r="AC136" s="37"/>
      <c r="AD136" s="37"/>
      <c r="AE136" s="37"/>
      <c r="AT136" s="16" t="s">
        <v>172</v>
      </c>
      <c r="AU136" s="16" t="s">
        <v>90</v>
      </c>
    </row>
    <row r="137" s="13" customFormat="1">
      <c r="A137" s="13"/>
      <c r="B137" s="249"/>
      <c r="C137" s="250"/>
      <c r="D137" s="244" t="s">
        <v>165</v>
      </c>
      <c r="E137" s="251" t="s">
        <v>1</v>
      </c>
      <c r="F137" s="252" t="s">
        <v>244</v>
      </c>
      <c r="G137" s="250"/>
      <c r="H137" s="253">
        <v>45.100000000000001</v>
      </c>
      <c r="I137" s="254"/>
      <c r="J137" s="254"/>
      <c r="K137" s="250"/>
      <c r="L137" s="250"/>
      <c r="M137" s="255"/>
      <c r="N137" s="256"/>
      <c r="O137" s="257"/>
      <c r="P137" s="257"/>
      <c r="Q137" s="257"/>
      <c r="R137" s="257"/>
      <c r="S137" s="257"/>
      <c r="T137" s="257"/>
      <c r="U137" s="257"/>
      <c r="V137" s="257"/>
      <c r="W137" s="257"/>
      <c r="X137" s="258"/>
      <c r="Y137" s="13"/>
      <c r="Z137" s="13"/>
      <c r="AA137" s="13"/>
      <c r="AB137" s="13"/>
      <c r="AC137" s="13"/>
      <c r="AD137" s="13"/>
      <c r="AE137" s="13"/>
      <c r="AT137" s="259" t="s">
        <v>165</v>
      </c>
      <c r="AU137" s="259" t="s">
        <v>90</v>
      </c>
      <c r="AV137" s="13" t="s">
        <v>90</v>
      </c>
      <c r="AW137" s="13" t="s">
        <v>5</v>
      </c>
      <c r="AX137" s="13" t="s">
        <v>80</v>
      </c>
      <c r="AY137" s="259" t="s">
        <v>155</v>
      </c>
    </row>
    <row r="138" s="14" customFormat="1">
      <c r="A138" s="14"/>
      <c r="B138" s="260"/>
      <c r="C138" s="261"/>
      <c r="D138" s="244" t="s">
        <v>165</v>
      </c>
      <c r="E138" s="262" t="s">
        <v>1</v>
      </c>
      <c r="F138" s="263" t="s">
        <v>167</v>
      </c>
      <c r="G138" s="261"/>
      <c r="H138" s="264">
        <v>45.100000000000001</v>
      </c>
      <c r="I138" s="265"/>
      <c r="J138" s="265"/>
      <c r="K138" s="261"/>
      <c r="L138" s="261"/>
      <c r="M138" s="266"/>
      <c r="N138" s="267"/>
      <c r="O138" s="268"/>
      <c r="P138" s="268"/>
      <c r="Q138" s="268"/>
      <c r="R138" s="268"/>
      <c r="S138" s="268"/>
      <c r="T138" s="268"/>
      <c r="U138" s="268"/>
      <c r="V138" s="268"/>
      <c r="W138" s="268"/>
      <c r="X138" s="269"/>
      <c r="Y138" s="14"/>
      <c r="Z138" s="14"/>
      <c r="AA138" s="14"/>
      <c r="AB138" s="14"/>
      <c r="AC138" s="14"/>
      <c r="AD138" s="14"/>
      <c r="AE138" s="14"/>
      <c r="AT138" s="270" t="s">
        <v>165</v>
      </c>
      <c r="AU138" s="270" t="s">
        <v>90</v>
      </c>
      <c r="AV138" s="14" t="s">
        <v>161</v>
      </c>
      <c r="AW138" s="14" t="s">
        <v>5</v>
      </c>
      <c r="AX138" s="14" t="s">
        <v>88</v>
      </c>
      <c r="AY138" s="270" t="s">
        <v>155</v>
      </c>
    </row>
    <row r="139" s="12" customFormat="1" ht="22.8" customHeight="1">
      <c r="A139" s="12"/>
      <c r="B139" s="213"/>
      <c r="C139" s="214"/>
      <c r="D139" s="215" t="s">
        <v>79</v>
      </c>
      <c r="E139" s="228" t="s">
        <v>208</v>
      </c>
      <c r="F139" s="228" t="s">
        <v>245</v>
      </c>
      <c r="G139" s="214"/>
      <c r="H139" s="214"/>
      <c r="I139" s="217"/>
      <c r="J139" s="217"/>
      <c r="K139" s="229">
        <f>BK139</f>
        <v>0</v>
      </c>
      <c r="L139" s="214"/>
      <c r="M139" s="219"/>
      <c r="N139" s="220"/>
      <c r="O139" s="221"/>
      <c r="P139" s="221"/>
      <c r="Q139" s="222">
        <f>SUM(Q140:Q141)</f>
        <v>0</v>
      </c>
      <c r="R139" s="222">
        <f>SUM(R140:R141)</f>
        <v>0</v>
      </c>
      <c r="S139" s="221"/>
      <c r="T139" s="223">
        <f>SUM(T140:T141)</f>
        <v>0</v>
      </c>
      <c r="U139" s="221"/>
      <c r="V139" s="223">
        <f>SUM(V140:V141)</f>
        <v>0</v>
      </c>
      <c r="W139" s="221"/>
      <c r="X139" s="224">
        <f>SUM(X140:X141)</f>
        <v>0</v>
      </c>
      <c r="Y139" s="12"/>
      <c r="Z139" s="12"/>
      <c r="AA139" s="12"/>
      <c r="AB139" s="12"/>
      <c r="AC139" s="12"/>
      <c r="AD139" s="12"/>
      <c r="AE139" s="12"/>
      <c r="AR139" s="225" t="s">
        <v>88</v>
      </c>
      <c r="AT139" s="226" t="s">
        <v>79</v>
      </c>
      <c r="AU139" s="226" t="s">
        <v>88</v>
      </c>
      <c r="AY139" s="225" t="s">
        <v>155</v>
      </c>
      <c r="BK139" s="227">
        <f>SUM(BK140:BK141)</f>
        <v>0</v>
      </c>
    </row>
    <row r="140" s="2" customFormat="1" ht="37.8" customHeight="1">
      <c r="A140" s="37"/>
      <c r="B140" s="38"/>
      <c r="C140" s="230" t="s">
        <v>192</v>
      </c>
      <c r="D140" s="230" t="s">
        <v>157</v>
      </c>
      <c r="E140" s="231" t="s">
        <v>246</v>
      </c>
      <c r="F140" s="232" t="s">
        <v>247</v>
      </c>
      <c r="G140" s="233" t="s">
        <v>160</v>
      </c>
      <c r="H140" s="234">
        <v>110</v>
      </c>
      <c r="I140" s="235"/>
      <c r="J140" s="235"/>
      <c r="K140" s="236">
        <f>ROUND(P140*H140,2)</f>
        <v>0</v>
      </c>
      <c r="L140" s="232" t="s">
        <v>170</v>
      </c>
      <c r="M140" s="43"/>
      <c r="N140" s="237" t="s">
        <v>1</v>
      </c>
      <c r="O140" s="238" t="s">
        <v>43</v>
      </c>
      <c r="P140" s="239">
        <f>I140+J140</f>
        <v>0</v>
      </c>
      <c r="Q140" s="239">
        <f>ROUND(I140*H140,2)</f>
        <v>0</v>
      </c>
      <c r="R140" s="239">
        <f>ROUND(J140*H140,2)</f>
        <v>0</v>
      </c>
      <c r="S140" s="90"/>
      <c r="T140" s="240">
        <f>S140*H140</f>
        <v>0</v>
      </c>
      <c r="U140" s="240">
        <v>0</v>
      </c>
      <c r="V140" s="240">
        <f>U140*H140</f>
        <v>0</v>
      </c>
      <c r="W140" s="240">
        <v>0</v>
      </c>
      <c r="X140" s="241">
        <f>W140*H140</f>
        <v>0</v>
      </c>
      <c r="Y140" s="37"/>
      <c r="Z140" s="37"/>
      <c r="AA140" s="37"/>
      <c r="AB140" s="37"/>
      <c r="AC140" s="37"/>
      <c r="AD140" s="37"/>
      <c r="AE140" s="37"/>
      <c r="AR140" s="242" t="s">
        <v>161</v>
      </c>
      <c r="AT140" s="242" t="s">
        <v>157</v>
      </c>
      <c r="AU140" s="242" t="s">
        <v>90</v>
      </c>
      <c r="AY140" s="16" t="s">
        <v>155</v>
      </c>
      <c r="BE140" s="243">
        <f>IF(O140="základní",K140,0)</f>
        <v>0</v>
      </c>
      <c r="BF140" s="243">
        <f>IF(O140="snížená",K140,0)</f>
        <v>0</v>
      </c>
      <c r="BG140" s="243">
        <f>IF(O140="zákl. přenesená",K140,0)</f>
        <v>0</v>
      </c>
      <c r="BH140" s="243">
        <f>IF(O140="sníž. přenesená",K140,0)</f>
        <v>0</v>
      </c>
      <c r="BI140" s="243">
        <f>IF(O140="nulová",K140,0)</f>
        <v>0</v>
      </c>
      <c r="BJ140" s="16" t="s">
        <v>88</v>
      </c>
      <c r="BK140" s="243">
        <f>ROUND(P140*H140,2)</f>
        <v>0</v>
      </c>
      <c r="BL140" s="16" t="s">
        <v>161</v>
      </c>
      <c r="BM140" s="242" t="s">
        <v>9</v>
      </c>
    </row>
    <row r="141" s="2" customFormat="1">
      <c r="A141" s="37"/>
      <c r="B141" s="38"/>
      <c r="C141" s="39"/>
      <c r="D141" s="271" t="s">
        <v>172</v>
      </c>
      <c r="E141" s="39"/>
      <c r="F141" s="272" t="s">
        <v>248</v>
      </c>
      <c r="G141" s="39"/>
      <c r="H141" s="39"/>
      <c r="I141" s="246"/>
      <c r="J141" s="246"/>
      <c r="K141" s="39"/>
      <c r="L141" s="39"/>
      <c r="M141" s="43"/>
      <c r="N141" s="247"/>
      <c r="O141" s="248"/>
      <c r="P141" s="90"/>
      <c r="Q141" s="90"/>
      <c r="R141" s="90"/>
      <c r="S141" s="90"/>
      <c r="T141" s="90"/>
      <c r="U141" s="90"/>
      <c r="V141" s="90"/>
      <c r="W141" s="90"/>
      <c r="X141" s="91"/>
      <c r="Y141" s="37"/>
      <c r="Z141" s="37"/>
      <c r="AA141" s="37"/>
      <c r="AB141" s="37"/>
      <c r="AC141" s="37"/>
      <c r="AD141" s="37"/>
      <c r="AE141" s="37"/>
      <c r="AT141" s="16" t="s">
        <v>172</v>
      </c>
      <c r="AU141" s="16" t="s">
        <v>90</v>
      </c>
    </row>
    <row r="142" s="12" customFormat="1" ht="25.92" customHeight="1">
      <c r="A142" s="12"/>
      <c r="B142" s="213"/>
      <c r="C142" s="214"/>
      <c r="D142" s="215" t="s">
        <v>79</v>
      </c>
      <c r="E142" s="216" t="s">
        <v>249</v>
      </c>
      <c r="F142" s="216" t="s">
        <v>250</v>
      </c>
      <c r="G142" s="214"/>
      <c r="H142" s="214"/>
      <c r="I142" s="217"/>
      <c r="J142" s="217"/>
      <c r="K142" s="218">
        <f>BK142</f>
        <v>0</v>
      </c>
      <c r="L142" s="214"/>
      <c r="M142" s="219"/>
      <c r="N142" s="220"/>
      <c r="O142" s="221"/>
      <c r="P142" s="221"/>
      <c r="Q142" s="222">
        <f>Q143+Q254+Q281+Q303</f>
        <v>0</v>
      </c>
      <c r="R142" s="222">
        <f>R143+R254+R281+R303</f>
        <v>0</v>
      </c>
      <c r="S142" s="221"/>
      <c r="T142" s="223">
        <f>T143+T254+T281+T303</f>
        <v>0</v>
      </c>
      <c r="U142" s="221"/>
      <c r="V142" s="223">
        <f>V143+V254+V281+V303</f>
        <v>13.02450251</v>
      </c>
      <c r="W142" s="221"/>
      <c r="X142" s="224">
        <f>X143+X254+X281+X303</f>
        <v>0</v>
      </c>
      <c r="Y142" s="12"/>
      <c r="Z142" s="12"/>
      <c r="AA142" s="12"/>
      <c r="AB142" s="12"/>
      <c r="AC142" s="12"/>
      <c r="AD142" s="12"/>
      <c r="AE142" s="12"/>
      <c r="AR142" s="225" t="s">
        <v>90</v>
      </c>
      <c r="AT142" s="226" t="s">
        <v>79</v>
      </c>
      <c r="AU142" s="226" t="s">
        <v>80</v>
      </c>
      <c r="AY142" s="225" t="s">
        <v>155</v>
      </c>
      <c r="BK142" s="227">
        <f>BK143+BK254+BK281+BK303</f>
        <v>0</v>
      </c>
    </row>
    <row r="143" s="12" customFormat="1" ht="22.8" customHeight="1">
      <c r="A143" s="12"/>
      <c r="B143" s="213"/>
      <c r="C143" s="214"/>
      <c r="D143" s="215" t="s">
        <v>79</v>
      </c>
      <c r="E143" s="228" t="s">
        <v>251</v>
      </c>
      <c r="F143" s="228" t="s">
        <v>252</v>
      </c>
      <c r="G143" s="214"/>
      <c r="H143" s="214"/>
      <c r="I143" s="217"/>
      <c r="J143" s="217"/>
      <c r="K143" s="229">
        <f>BK143</f>
        <v>0</v>
      </c>
      <c r="L143" s="214"/>
      <c r="M143" s="219"/>
      <c r="N143" s="220"/>
      <c r="O143" s="221"/>
      <c r="P143" s="221"/>
      <c r="Q143" s="222">
        <f>SUM(Q144:Q253)</f>
        <v>0</v>
      </c>
      <c r="R143" s="222">
        <f>SUM(R144:R253)</f>
        <v>0</v>
      </c>
      <c r="S143" s="221"/>
      <c r="T143" s="223">
        <f>SUM(T144:T253)</f>
        <v>0</v>
      </c>
      <c r="U143" s="221"/>
      <c r="V143" s="223">
        <f>SUM(V144:V253)</f>
        <v>11.02492593</v>
      </c>
      <c r="W143" s="221"/>
      <c r="X143" s="224">
        <f>SUM(X144:X253)</f>
        <v>0</v>
      </c>
      <c r="Y143" s="12"/>
      <c r="Z143" s="12"/>
      <c r="AA143" s="12"/>
      <c r="AB143" s="12"/>
      <c r="AC143" s="12"/>
      <c r="AD143" s="12"/>
      <c r="AE143" s="12"/>
      <c r="AR143" s="225" t="s">
        <v>90</v>
      </c>
      <c r="AT143" s="226" t="s">
        <v>79</v>
      </c>
      <c r="AU143" s="226" t="s">
        <v>88</v>
      </c>
      <c r="AY143" s="225" t="s">
        <v>155</v>
      </c>
      <c r="BK143" s="227">
        <f>SUM(BK144:BK253)</f>
        <v>0</v>
      </c>
    </row>
    <row r="144" s="2" customFormat="1" ht="24.15" customHeight="1">
      <c r="A144" s="37"/>
      <c r="B144" s="38"/>
      <c r="C144" s="230" t="s">
        <v>197</v>
      </c>
      <c r="D144" s="230" t="s">
        <v>157</v>
      </c>
      <c r="E144" s="231" t="s">
        <v>253</v>
      </c>
      <c r="F144" s="232" t="s">
        <v>254</v>
      </c>
      <c r="G144" s="233" t="s">
        <v>178</v>
      </c>
      <c r="H144" s="234">
        <v>10.856</v>
      </c>
      <c r="I144" s="235"/>
      <c r="J144" s="235"/>
      <c r="K144" s="236">
        <f>ROUND(P144*H144,2)</f>
        <v>0</v>
      </c>
      <c r="L144" s="232" t="s">
        <v>170</v>
      </c>
      <c r="M144" s="43"/>
      <c r="N144" s="237" t="s">
        <v>1</v>
      </c>
      <c r="O144" s="238" t="s">
        <v>43</v>
      </c>
      <c r="P144" s="239">
        <f>I144+J144</f>
        <v>0</v>
      </c>
      <c r="Q144" s="239">
        <f>ROUND(I144*H144,2)</f>
        <v>0</v>
      </c>
      <c r="R144" s="239">
        <f>ROUND(J144*H144,2)</f>
        <v>0</v>
      </c>
      <c r="S144" s="90"/>
      <c r="T144" s="240">
        <f>S144*H144</f>
        <v>0</v>
      </c>
      <c r="U144" s="240">
        <v>0</v>
      </c>
      <c r="V144" s="240">
        <f>U144*H144</f>
        <v>0</v>
      </c>
      <c r="W144" s="240">
        <v>0</v>
      </c>
      <c r="X144" s="241">
        <f>W144*H144</f>
        <v>0</v>
      </c>
      <c r="Y144" s="37"/>
      <c r="Z144" s="37"/>
      <c r="AA144" s="37"/>
      <c r="AB144" s="37"/>
      <c r="AC144" s="37"/>
      <c r="AD144" s="37"/>
      <c r="AE144" s="37"/>
      <c r="AR144" s="242" t="s">
        <v>255</v>
      </c>
      <c r="AT144" s="242" t="s">
        <v>157</v>
      </c>
      <c r="AU144" s="242" t="s">
        <v>90</v>
      </c>
      <c r="AY144" s="16" t="s">
        <v>155</v>
      </c>
      <c r="BE144" s="243">
        <f>IF(O144="základní",K144,0)</f>
        <v>0</v>
      </c>
      <c r="BF144" s="243">
        <f>IF(O144="snížená",K144,0)</f>
        <v>0</v>
      </c>
      <c r="BG144" s="243">
        <f>IF(O144="zákl. přenesená",K144,0)</f>
        <v>0</v>
      </c>
      <c r="BH144" s="243">
        <f>IF(O144="sníž. přenesená",K144,0)</f>
        <v>0</v>
      </c>
      <c r="BI144" s="243">
        <f>IF(O144="nulová",K144,0)</f>
        <v>0</v>
      </c>
      <c r="BJ144" s="16" t="s">
        <v>88</v>
      </c>
      <c r="BK144" s="243">
        <f>ROUND(P144*H144,2)</f>
        <v>0</v>
      </c>
      <c r="BL144" s="16" t="s">
        <v>255</v>
      </c>
      <c r="BM144" s="242" t="s">
        <v>256</v>
      </c>
    </row>
    <row r="145" s="2" customFormat="1">
      <c r="A145" s="37"/>
      <c r="B145" s="38"/>
      <c r="C145" s="39"/>
      <c r="D145" s="271" t="s">
        <v>172</v>
      </c>
      <c r="E145" s="39"/>
      <c r="F145" s="272" t="s">
        <v>257</v>
      </c>
      <c r="G145" s="39"/>
      <c r="H145" s="39"/>
      <c r="I145" s="246"/>
      <c r="J145" s="246"/>
      <c r="K145" s="39"/>
      <c r="L145" s="39"/>
      <c r="M145" s="43"/>
      <c r="N145" s="247"/>
      <c r="O145" s="248"/>
      <c r="P145" s="90"/>
      <c r="Q145" s="90"/>
      <c r="R145" s="90"/>
      <c r="S145" s="90"/>
      <c r="T145" s="90"/>
      <c r="U145" s="90"/>
      <c r="V145" s="90"/>
      <c r="W145" s="90"/>
      <c r="X145" s="91"/>
      <c r="Y145" s="37"/>
      <c r="Z145" s="37"/>
      <c r="AA145" s="37"/>
      <c r="AB145" s="37"/>
      <c r="AC145" s="37"/>
      <c r="AD145" s="37"/>
      <c r="AE145" s="37"/>
      <c r="AT145" s="16" t="s">
        <v>172</v>
      </c>
      <c r="AU145" s="16" t="s">
        <v>90</v>
      </c>
    </row>
    <row r="146" s="13" customFormat="1">
      <c r="A146" s="13"/>
      <c r="B146" s="249"/>
      <c r="C146" s="250"/>
      <c r="D146" s="244" t="s">
        <v>165</v>
      </c>
      <c r="E146" s="251" t="s">
        <v>1</v>
      </c>
      <c r="F146" s="252" t="s">
        <v>258</v>
      </c>
      <c r="G146" s="250"/>
      <c r="H146" s="253">
        <v>0.86499999999999999</v>
      </c>
      <c r="I146" s="254"/>
      <c r="J146" s="254"/>
      <c r="K146" s="250"/>
      <c r="L146" s="250"/>
      <c r="M146" s="255"/>
      <c r="N146" s="256"/>
      <c r="O146" s="257"/>
      <c r="P146" s="257"/>
      <c r="Q146" s="257"/>
      <c r="R146" s="257"/>
      <c r="S146" s="257"/>
      <c r="T146" s="257"/>
      <c r="U146" s="257"/>
      <c r="V146" s="257"/>
      <c r="W146" s="257"/>
      <c r="X146" s="258"/>
      <c r="Y146" s="13"/>
      <c r="Z146" s="13"/>
      <c r="AA146" s="13"/>
      <c r="AB146" s="13"/>
      <c r="AC146" s="13"/>
      <c r="AD146" s="13"/>
      <c r="AE146" s="13"/>
      <c r="AT146" s="259" t="s">
        <v>165</v>
      </c>
      <c r="AU146" s="259" t="s">
        <v>90</v>
      </c>
      <c r="AV146" s="13" t="s">
        <v>90</v>
      </c>
      <c r="AW146" s="13" t="s">
        <v>5</v>
      </c>
      <c r="AX146" s="13" t="s">
        <v>80</v>
      </c>
      <c r="AY146" s="259" t="s">
        <v>155</v>
      </c>
    </row>
    <row r="147" s="13" customFormat="1">
      <c r="A147" s="13"/>
      <c r="B147" s="249"/>
      <c r="C147" s="250"/>
      <c r="D147" s="244" t="s">
        <v>165</v>
      </c>
      <c r="E147" s="251" t="s">
        <v>1</v>
      </c>
      <c r="F147" s="252" t="s">
        <v>259</v>
      </c>
      <c r="G147" s="250"/>
      <c r="H147" s="253">
        <v>0.24099999999999999</v>
      </c>
      <c r="I147" s="254"/>
      <c r="J147" s="254"/>
      <c r="K147" s="250"/>
      <c r="L147" s="250"/>
      <c r="M147" s="255"/>
      <c r="N147" s="256"/>
      <c r="O147" s="257"/>
      <c r="P147" s="257"/>
      <c r="Q147" s="257"/>
      <c r="R147" s="257"/>
      <c r="S147" s="257"/>
      <c r="T147" s="257"/>
      <c r="U147" s="257"/>
      <c r="V147" s="257"/>
      <c r="W147" s="257"/>
      <c r="X147" s="258"/>
      <c r="Y147" s="13"/>
      <c r="Z147" s="13"/>
      <c r="AA147" s="13"/>
      <c r="AB147" s="13"/>
      <c r="AC147" s="13"/>
      <c r="AD147" s="13"/>
      <c r="AE147" s="13"/>
      <c r="AT147" s="259" t="s">
        <v>165</v>
      </c>
      <c r="AU147" s="259" t="s">
        <v>90</v>
      </c>
      <c r="AV147" s="13" t="s">
        <v>90</v>
      </c>
      <c r="AW147" s="13" t="s">
        <v>5</v>
      </c>
      <c r="AX147" s="13" t="s">
        <v>80</v>
      </c>
      <c r="AY147" s="259" t="s">
        <v>155</v>
      </c>
    </row>
    <row r="148" s="13" customFormat="1">
      <c r="A148" s="13"/>
      <c r="B148" s="249"/>
      <c r="C148" s="250"/>
      <c r="D148" s="244" t="s">
        <v>165</v>
      </c>
      <c r="E148" s="251" t="s">
        <v>1</v>
      </c>
      <c r="F148" s="252" t="s">
        <v>260</v>
      </c>
      <c r="G148" s="250"/>
      <c r="H148" s="253">
        <v>1.0509999999999999</v>
      </c>
      <c r="I148" s="254"/>
      <c r="J148" s="254"/>
      <c r="K148" s="250"/>
      <c r="L148" s="250"/>
      <c r="M148" s="255"/>
      <c r="N148" s="256"/>
      <c r="O148" s="257"/>
      <c r="P148" s="257"/>
      <c r="Q148" s="257"/>
      <c r="R148" s="257"/>
      <c r="S148" s="257"/>
      <c r="T148" s="257"/>
      <c r="U148" s="257"/>
      <c r="V148" s="257"/>
      <c r="W148" s="257"/>
      <c r="X148" s="258"/>
      <c r="Y148" s="13"/>
      <c r="Z148" s="13"/>
      <c r="AA148" s="13"/>
      <c r="AB148" s="13"/>
      <c r="AC148" s="13"/>
      <c r="AD148" s="13"/>
      <c r="AE148" s="13"/>
      <c r="AT148" s="259" t="s">
        <v>165</v>
      </c>
      <c r="AU148" s="259" t="s">
        <v>90</v>
      </c>
      <c r="AV148" s="13" t="s">
        <v>90</v>
      </c>
      <c r="AW148" s="13" t="s">
        <v>5</v>
      </c>
      <c r="AX148" s="13" t="s">
        <v>80</v>
      </c>
      <c r="AY148" s="259" t="s">
        <v>155</v>
      </c>
    </row>
    <row r="149" s="13" customFormat="1">
      <c r="A149" s="13"/>
      <c r="B149" s="249"/>
      <c r="C149" s="250"/>
      <c r="D149" s="244" t="s">
        <v>165</v>
      </c>
      <c r="E149" s="251" t="s">
        <v>1</v>
      </c>
      <c r="F149" s="252" t="s">
        <v>261</v>
      </c>
      <c r="G149" s="250"/>
      <c r="H149" s="253">
        <v>0.109</v>
      </c>
      <c r="I149" s="254"/>
      <c r="J149" s="254"/>
      <c r="K149" s="250"/>
      <c r="L149" s="250"/>
      <c r="M149" s="255"/>
      <c r="N149" s="256"/>
      <c r="O149" s="257"/>
      <c r="P149" s="257"/>
      <c r="Q149" s="257"/>
      <c r="R149" s="257"/>
      <c r="S149" s="257"/>
      <c r="T149" s="257"/>
      <c r="U149" s="257"/>
      <c r="V149" s="257"/>
      <c r="W149" s="257"/>
      <c r="X149" s="258"/>
      <c r="Y149" s="13"/>
      <c r="Z149" s="13"/>
      <c r="AA149" s="13"/>
      <c r="AB149" s="13"/>
      <c r="AC149" s="13"/>
      <c r="AD149" s="13"/>
      <c r="AE149" s="13"/>
      <c r="AT149" s="259" t="s">
        <v>165</v>
      </c>
      <c r="AU149" s="259" t="s">
        <v>90</v>
      </c>
      <c r="AV149" s="13" t="s">
        <v>90</v>
      </c>
      <c r="AW149" s="13" t="s">
        <v>5</v>
      </c>
      <c r="AX149" s="13" t="s">
        <v>80</v>
      </c>
      <c r="AY149" s="259" t="s">
        <v>155</v>
      </c>
    </row>
    <row r="150" s="13" customFormat="1">
      <c r="A150" s="13"/>
      <c r="B150" s="249"/>
      <c r="C150" s="250"/>
      <c r="D150" s="244" t="s">
        <v>165</v>
      </c>
      <c r="E150" s="251" t="s">
        <v>1</v>
      </c>
      <c r="F150" s="252" t="s">
        <v>262</v>
      </c>
      <c r="G150" s="250"/>
      <c r="H150" s="253">
        <v>0.14999999999999999</v>
      </c>
      <c r="I150" s="254"/>
      <c r="J150" s="254"/>
      <c r="K150" s="250"/>
      <c r="L150" s="250"/>
      <c r="M150" s="255"/>
      <c r="N150" s="256"/>
      <c r="O150" s="257"/>
      <c r="P150" s="257"/>
      <c r="Q150" s="257"/>
      <c r="R150" s="257"/>
      <c r="S150" s="257"/>
      <c r="T150" s="257"/>
      <c r="U150" s="257"/>
      <c r="V150" s="257"/>
      <c r="W150" s="257"/>
      <c r="X150" s="258"/>
      <c r="Y150" s="13"/>
      <c r="Z150" s="13"/>
      <c r="AA150" s="13"/>
      <c r="AB150" s="13"/>
      <c r="AC150" s="13"/>
      <c r="AD150" s="13"/>
      <c r="AE150" s="13"/>
      <c r="AT150" s="259" t="s">
        <v>165</v>
      </c>
      <c r="AU150" s="259" t="s">
        <v>90</v>
      </c>
      <c r="AV150" s="13" t="s">
        <v>90</v>
      </c>
      <c r="AW150" s="13" t="s">
        <v>5</v>
      </c>
      <c r="AX150" s="13" t="s">
        <v>80</v>
      </c>
      <c r="AY150" s="259" t="s">
        <v>155</v>
      </c>
    </row>
    <row r="151" s="13" customFormat="1">
      <c r="A151" s="13"/>
      <c r="B151" s="249"/>
      <c r="C151" s="250"/>
      <c r="D151" s="244" t="s">
        <v>165</v>
      </c>
      <c r="E151" s="251" t="s">
        <v>1</v>
      </c>
      <c r="F151" s="252" t="s">
        <v>263</v>
      </c>
      <c r="G151" s="250"/>
      <c r="H151" s="253">
        <v>0.63400000000000001</v>
      </c>
      <c r="I151" s="254"/>
      <c r="J151" s="254"/>
      <c r="K151" s="250"/>
      <c r="L151" s="250"/>
      <c r="M151" s="255"/>
      <c r="N151" s="256"/>
      <c r="O151" s="257"/>
      <c r="P151" s="257"/>
      <c r="Q151" s="257"/>
      <c r="R151" s="257"/>
      <c r="S151" s="257"/>
      <c r="T151" s="257"/>
      <c r="U151" s="257"/>
      <c r="V151" s="257"/>
      <c r="W151" s="257"/>
      <c r="X151" s="258"/>
      <c r="Y151" s="13"/>
      <c r="Z151" s="13"/>
      <c r="AA151" s="13"/>
      <c r="AB151" s="13"/>
      <c r="AC151" s="13"/>
      <c r="AD151" s="13"/>
      <c r="AE151" s="13"/>
      <c r="AT151" s="259" t="s">
        <v>165</v>
      </c>
      <c r="AU151" s="259" t="s">
        <v>90</v>
      </c>
      <c r="AV151" s="13" t="s">
        <v>90</v>
      </c>
      <c r="AW151" s="13" t="s">
        <v>5</v>
      </c>
      <c r="AX151" s="13" t="s">
        <v>80</v>
      </c>
      <c r="AY151" s="259" t="s">
        <v>155</v>
      </c>
    </row>
    <row r="152" s="13" customFormat="1">
      <c r="A152" s="13"/>
      <c r="B152" s="249"/>
      <c r="C152" s="250"/>
      <c r="D152" s="244" t="s">
        <v>165</v>
      </c>
      <c r="E152" s="251" t="s">
        <v>1</v>
      </c>
      <c r="F152" s="252" t="s">
        <v>264</v>
      </c>
      <c r="G152" s="250"/>
      <c r="H152" s="253">
        <v>2.3969999999999998</v>
      </c>
      <c r="I152" s="254"/>
      <c r="J152" s="254"/>
      <c r="K152" s="250"/>
      <c r="L152" s="250"/>
      <c r="M152" s="255"/>
      <c r="N152" s="256"/>
      <c r="O152" s="257"/>
      <c r="P152" s="257"/>
      <c r="Q152" s="257"/>
      <c r="R152" s="257"/>
      <c r="S152" s="257"/>
      <c r="T152" s="257"/>
      <c r="U152" s="257"/>
      <c r="V152" s="257"/>
      <c r="W152" s="257"/>
      <c r="X152" s="258"/>
      <c r="Y152" s="13"/>
      <c r="Z152" s="13"/>
      <c r="AA152" s="13"/>
      <c r="AB152" s="13"/>
      <c r="AC152" s="13"/>
      <c r="AD152" s="13"/>
      <c r="AE152" s="13"/>
      <c r="AT152" s="259" t="s">
        <v>165</v>
      </c>
      <c r="AU152" s="259" t="s">
        <v>90</v>
      </c>
      <c r="AV152" s="13" t="s">
        <v>90</v>
      </c>
      <c r="AW152" s="13" t="s">
        <v>5</v>
      </c>
      <c r="AX152" s="13" t="s">
        <v>80</v>
      </c>
      <c r="AY152" s="259" t="s">
        <v>155</v>
      </c>
    </row>
    <row r="153" s="13" customFormat="1">
      <c r="A153" s="13"/>
      <c r="B153" s="249"/>
      <c r="C153" s="250"/>
      <c r="D153" s="244" t="s">
        <v>165</v>
      </c>
      <c r="E153" s="251" t="s">
        <v>1</v>
      </c>
      <c r="F153" s="252" t="s">
        <v>265</v>
      </c>
      <c r="G153" s="250"/>
      <c r="H153" s="253">
        <v>0.091999999999999998</v>
      </c>
      <c r="I153" s="254"/>
      <c r="J153" s="254"/>
      <c r="K153" s="250"/>
      <c r="L153" s="250"/>
      <c r="M153" s="255"/>
      <c r="N153" s="256"/>
      <c r="O153" s="257"/>
      <c r="P153" s="257"/>
      <c r="Q153" s="257"/>
      <c r="R153" s="257"/>
      <c r="S153" s="257"/>
      <c r="T153" s="257"/>
      <c r="U153" s="257"/>
      <c r="V153" s="257"/>
      <c r="W153" s="257"/>
      <c r="X153" s="258"/>
      <c r="Y153" s="13"/>
      <c r="Z153" s="13"/>
      <c r="AA153" s="13"/>
      <c r="AB153" s="13"/>
      <c r="AC153" s="13"/>
      <c r="AD153" s="13"/>
      <c r="AE153" s="13"/>
      <c r="AT153" s="259" t="s">
        <v>165</v>
      </c>
      <c r="AU153" s="259" t="s">
        <v>90</v>
      </c>
      <c r="AV153" s="13" t="s">
        <v>90</v>
      </c>
      <c r="AW153" s="13" t="s">
        <v>5</v>
      </c>
      <c r="AX153" s="13" t="s">
        <v>80</v>
      </c>
      <c r="AY153" s="259" t="s">
        <v>155</v>
      </c>
    </row>
    <row r="154" s="13" customFormat="1">
      <c r="A154" s="13"/>
      <c r="B154" s="249"/>
      <c r="C154" s="250"/>
      <c r="D154" s="244" t="s">
        <v>165</v>
      </c>
      <c r="E154" s="251" t="s">
        <v>1</v>
      </c>
      <c r="F154" s="252" t="s">
        <v>266</v>
      </c>
      <c r="G154" s="250"/>
      <c r="H154" s="253">
        <v>0.80600000000000005</v>
      </c>
      <c r="I154" s="254"/>
      <c r="J154" s="254"/>
      <c r="K154" s="250"/>
      <c r="L154" s="250"/>
      <c r="M154" s="255"/>
      <c r="N154" s="256"/>
      <c r="O154" s="257"/>
      <c r="P154" s="257"/>
      <c r="Q154" s="257"/>
      <c r="R154" s="257"/>
      <c r="S154" s="257"/>
      <c r="T154" s="257"/>
      <c r="U154" s="257"/>
      <c r="V154" s="257"/>
      <c r="W154" s="257"/>
      <c r="X154" s="258"/>
      <c r="Y154" s="13"/>
      <c r="Z154" s="13"/>
      <c r="AA154" s="13"/>
      <c r="AB154" s="13"/>
      <c r="AC154" s="13"/>
      <c r="AD154" s="13"/>
      <c r="AE154" s="13"/>
      <c r="AT154" s="259" t="s">
        <v>165</v>
      </c>
      <c r="AU154" s="259" t="s">
        <v>90</v>
      </c>
      <c r="AV154" s="13" t="s">
        <v>90</v>
      </c>
      <c r="AW154" s="13" t="s">
        <v>5</v>
      </c>
      <c r="AX154" s="13" t="s">
        <v>80</v>
      </c>
      <c r="AY154" s="259" t="s">
        <v>155</v>
      </c>
    </row>
    <row r="155" s="13" customFormat="1">
      <c r="A155" s="13"/>
      <c r="B155" s="249"/>
      <c r="C155" s="250"/>
      <c r="D155" s="244" t="s">
        <v>165</v>
      </c>
      <c r="E155" s="251" t="s">
        <v>1</v>
      </c>
      <c r="F155" s="252" t="s">
        <v>267</v>
      </c>
      <c r="G155" s="250"/>
      <c r="H155" s="253">
        <v>2.222</v>
      </c>
      <c r="I155" s="254"/>
      <c r="J155" s="254"/>
      <c r="K155" s="250"/>
      <c r="L155" s="250"/>
      <c r="M155" s="255"/>
      <c r="N155" s="256"/>
      <c r="O155" s="257"/>
      <c r="P155" s="257"/>
      <c r="Q155" s="257"/>
      <c r="R155" s="257"/>
      <c r="S155" s="257"/>
      <c r="T155" s="257"/>
      <c r="U155" s="257"/>
      <c r="V155" s="257"/>
      <c r="W155" s="257"/>
      <c r="X155" s="258"/>
      <c r="Y155" s="13"/>
      <c r="Z155" s="13"/>
      <c r="AA155" s="13"/>
      <c r="AB155" s="13"/>
      <c r="AC155" s="13"/>
      <c r="AD155" s="13"/>
      <c r="AE155" s="13"/>
      <c r="AT155" s="259" t="s">
        <v>165</v>
      </c>
      <c r="AU155" s="259" t="s">
        <v>90</v>
      </c>
      <c r="AV155" s="13" t="s">
        <v>90</v>
      </c>
      <c r="AW155" s="13" t="s">
        <v>5</v>
      </c>
      <c r="AX155" s="13" t="s">
        <v>80</v>
      </c>
      <c r="AY155" s="259" t="s">
        <v>155</v>
      </c>
    </row>
    <row r="156" s="13" customFormat="1">
      <c r="A156" s="13"/>
      <c r="B156" s="249"/>
      <c r="C156" s="250"/>
      <c r="D156" s="244" t="s">
        <v>165</v>
      </c>
      <c r="E156" s="251" t="s">
        <v>1</v>
      </c>
      <c r="F156" s="252" t="s">
        <v>268</v>
      </c>
      <c r="G156" s="250"/>
      <c r="H156" s="253">
        <v>1.6579999999999999</v>
      </c>
      <c r="I156" s="254"/>
      <c r="J156" s="254"/>
      <c r="K156" s="250"/>
      <c r="L156" s="250"/>
      <c r="M156" s="255"/>
      <c r="N156" s="256"/>
      <c r="O156" s="257"/>
      <c r="P156" s="257"/>
      <c r="Q156" s="257"/>
      <c r="R156" s="257"/>
      <c r="S156" s="257"/>
      <c r="T156" s="257"/>
      <c r="U156" s="257"/>
      <c r="V156" s="257"/>
      <c r="W156" s="257"/>
      <c r="X156" s="258"/>
      <c r="Y156" s="13"/>
      <c r="Z156" s="13"/>
      <c r="AA156" s="13"/>
      <c r="AB156" s="13"/>
      <c r="AC156" s="13"/>
      <c r="AD156" s="13"/>
      <c r="AE156" s="13"/>
      <c r="AT156" s="259" t="s">
        <v>165</v>
      </c>
      <c r="AU156" s="259" t="s">
        <v>90</v>
      </c>
      <c r="AV156" s="13" t="s">
        <v>90</v>
      </c>
      <c r="AW156" s="13" t="s">
        <v>5</v>
      </c>
      <c r="AX156" s="13" t="s">
        <v>80</v>
      </c>
      <c r="AY156" s="259" t="s">
        <v>155</v>
      </c>
    </row>
    <row r="157" s="13" customFormat="1">
      <c r="A157" s="13"/>
      <c r="B157" s="249"/>
      <c r="C157" s="250"/>
      <c r="D157" s="244" t="s">
        <v>165</v>
      </c>
      <c r="E157" s="251" t="s">
        <v>1</v>
      </c>
      <c r="F157" s="252" t="s">
        <v>269</v>
      </c>
      <c r="G157" s="250"/>
      <c r="H157" s="253">
        <v>0.63100000000000001</v>
      </c>
      <c r="I157" s="254"/>
      <c r="J157" s="254"/>
      <c r="K157" s="250"/>
      <c r="L157" s="250"/>
      <c r="M157" s="255"/>
      <c r="N157" s="256"/>
      <c r="O157" s="257"/>
      <c r="P157" s="257"/>
      <c r="Q157" s="257"/>
      <c r="R157" s="257"/>
      <c r="S157" s="257"/>
      <c r="T157" s="257"/>
      <c r="U157" s="257"/>
      <c r="V157" s="257"/>
      <c r="W157" s="257"/>
      <c r="X157" s="258"/>
      <c r="Y157" s="13"/>
      <c r="Z157" s="13"/>
      <c r="AA157" s="13"/>
      <c r="AB157" s="13"/>
      <c r="AC157" s="13"/>
      <c r="AD157" s="13"/>
      <c r="AE157" s="13"/>
      <c r="AT157" s="259" t="s">
        <v>165</v>
      </c>
      <c r="AU157" s="259" t="s">
        <v>90</v>
      </c>
      <c r="AV157" s="13" t="s">
        <v>90</v>
      </c>
      <c r="AW157" s="13" t="s">
        <v>5</v>
      </c>
      <c r="AX157" s="13" t="s">
        <v>80</v>
      </c>
      <c r="AY157" s="259" t="s">
        <v>155</v>
      </c>
    </row>
    <row r="158" s="14" customFormat="1">
      <c r="A158" s="14"/>
      <c r="B158" s="260"/>
      <c r="C158" s="261"/>
      <c r="D158" s="244" t="s">
        <v>165</v>
      </c>
      <c r="E158" s="262" t="s">
        <v>1</v>
      </c>
      <c r="F158" s="263" t="s">
        <v>167</v>
      </c>
      <c r="G158" s="261"/>
      <c r="H158" s="264">
        <v>10.856</v>
      </c>
      <c r="I158" s="265"/>
      <c r="J158" s="265"/>
      <c r="K158" s="261"/>
      <c r="L158" s="261"/>
      <c r="M158" s="266"/>
      <c r="N158" s="267"/>
      <c r="O158" s="268"/>
      <c r="P158" s="268"/>
      <c r="Q158" s="268"/>
      <c r="R158" s="268"/>
      <c r="S158" s="268"/>
      <c r="T158" s="268"/>
      <c r="U158" s="268"/>
      <c r="V158" s="268"/>
      <c r="W158" s="268"/>
      <c r="X158" s="269"/>
      <c r="Y158" s="14"/>
      <c r="Z158" s="14"/>
      <c r="AA158" s="14"/>
      <c r="AB158" s="14"/>
      <c r="AC158" s="14"/>
      <c r="AD158" s="14"/>
      <c r="AE158" s="14"/>
      <c r="AT158" s="270" t="s">
        <v>165</v>
      </c>
      <c r="AU158" s="270" t="s">
        <v>90</v>
      </c>
      <c r="AV158" s="14" t="s">
        <v>161</v>
      </c>
      <c r="AW158" s="14" t="s">
        <v>5</v>
      </c>
      <c r="AX158" s="14" t="s">
        <v>88</v>
      </c>
      <c r="AY158" s="270" t="s">
        <v>155</v>
      </c>
    </row>
    <row r="159" s="2" customFormat="1" ht="37.8" customHeight="1">
      <c r="A159" s="37"/>
      <c r="B159" s="38"/>
      <c r="C159" s="230" t="s">
        <v>202</v>
      </c>
      <c r="D159" s="230" t="s">
        <v>157</v>
      </c>
      <c r="E159" s="231" t="s">
        <v>270</v>
      </c>
      <c r="F159" s="232" t="s">
        <v>271</v>
      </c>
      <c r="G159" s="233" t="s">
        <v>178</v>
      </c>
      <c r="H159" s="234">
        <v>15.441000000000001</v>
      </c>
      <c r="I159" s="235"/>
      <c r="J159" s="235"/>
      <c r="K159" s="236">
        <f>ROUND(P159*H159,2)</f>
        <v>0</v>
      </c>
      <c r="L159" s="232" t="s">
        <v>170</v>
      </c>
      <c r="M159" s="43"/>
      <c r="N159" s="237" t="s">
        <v>1</v>
      </c>
      <c r="O159" s="238" t="s">
        <v>43</v>
      </c>
      <c r="P159" s="239">
        <f>I159+J159</f>
        <v>0</v>
      </c>
      <c r="Q159" s="239">
        <f>ROUND(I159*H159,2)</f>
        <v>0</v>
      </c>
      <c r="R159" s="239">
        <f>ROUND(J159*H159,2)</f>
        <v>0</v>
      </c>
      <c r="S159" s="90"/>
      <c r="T159" s="240">
        <f>S159*H159</f>
        <v>0</v>
      </c>
      <c r="U159" s="240">
        <v>0.00189</v>
      </c>
      <c r="V159" s="240">
        <f>U159*H159</f>
        <v>0.029183489999999999</v>
      </c>
      <c r="W159" s="240">
        <v>0</v>
      </c>
      <c r="X159" s="241">
        <f>W159*H159</f>
        <v>0</v>
      </c>
      <c r="Y159" s="37"/>
      <c r="Z159" s="37"/>
      <c r="AA159" s="37"/>
      <c r="AB159" s="37"/>
      <c r="AC159" s="37"/>
      <c r="AD159" s="37"/>
      <c r="AE159" s="37"/>
      <c r="AR159" s="242" t="s">
        <v>255</v>
      </c>
      <c r="AT159" s="242" t="s">
        <v>157</v>
      </c>
      <c r="AU159" s="242" t="s">
        <v>90</v>
      </c>
      <c r="AY159" s="16" t="s">
        <v>155</v>
      </c>
      <c r="BE159" s="243">
        <f>IF(O159="základní",K159,0)</f>
        <v>0</v>
      </c>
      <c r="BF159" s="243">
        <f>IF(O159="snížená",K159,0)</f>
        <v>0</v>
      </c>
      <c r="BG159" s="243">
        <f>IF(O159="zákl. přenesená",K159,0)</f>
        <v>0</v>
      </c>
      <c r="BH159" s="243">
        <f>IF(O159="sníž. přenesená",K159,0)</f>
        <v>0</v>
      </c>
      <c r="BI159" s="243">
        <f>IF(O159="nulová",K159,0)</f>
        <v>0</v>
      </c>
      <c r="BJ159" s="16" t="s">
        <v>88</v>
      </c>
      <c r="BK159" s="243">
        <f>ROUND(P159*H159,2)</f>
        <v>0</v>
      </c>
      <c r="BL159" s="16" t="s">
        <v>255</v>
      </c>
      <c r="BM159" s="242" t="s">
        <v>255</v>
      </c>
    </row>
    <row r="160" s="2" customFormat="1">
      <c r="A160" s="37"/>
      <c r="B160" s="38"/>
      <c r="C160" s="39"/>
      <c r="D160" s="271" t="s">
        <v>172</v>
      </c>
      <c r="E160" s="39"/>
      <c r="F160" s="272" t="s">
        <v>272</v>
      </c>
      <c r="G160" s="39"/>
      <c r="H160" s="39"/>
      <c r="I160" s="246"/>
      <c r="J160" s="246"/>
      <c r="K160" s="39"/>
      <c r="L160" s="39"/>
      <c r="M160" s="43"/>
      <c r="N160" s="247"/>
      <c r="O160" s="248"/>
      <c r="P160" s="90"/>
      <c r="Q160" s="90"/>
      <c r="R160" s="90"/>
      <c r="S160" s="90"/>
      <c r="T160" s="90"/>
      <c r="U160" s="90"/>
      <c r="V160" s="90"/>
      <c r="W160" s="90"/>
      <c r="X160" s="91"/>
      <c r="Y160" s="37"/>
      <c r="Z160" s="37"/>
      <c r="AA160" s="37"/>
      <c r="AB160" s="37"/>
      <c r="AC160" s="37"/>
      <c r="AD160" s="37"/>
      <c r="AE160" s="37"/>
      <c r="AT160" s="16" t="s">
        <v>172</v>
      </c>
      <c r="AU160" s="16" t="s">
        <v>90</v>
      </c>
    </row>
    <row r="161" s="13" customFormat="1">
      <c r="A161" s="13"/>
      <c r="B161" s="249"/>
      <c r="C161" s="250"/>
      <c r="D161" s="244" t="s">
        <v>165</v>
      </c>
      <c r="E161" s="251" t="s">
        <v>1</v>
      </c>
      <c r="F161" s="252" t="s">
        <v>258</v>
      </c>
      <c r="G161" s="250"/>
      <c r="H161" s="253">
        <v>0.86499999999999999</v>
      </c>
      <c r="I161" s="254"/>
      <c r="J161" s="254"/>
      <c r="K161" s="250"/>
      <c r="L161" s="250"/>
      <c r="M161" s="255"/>
      <c r="N161" s="256"/>
      <c r="O161" s="257"/>
      <c r="P161" s="257"/>
      <c r="Q161" s="257"/>
      <c r="R161" s="257"/>
      <c r="S161" s="257"/>
      <c r="T161" s="257"/>
      <c r="U161" s="257"/>
      <c r="V161" s="257"/>
      <c r="W161" s="257"/>
      <c r="X161" s="258"/>
      <c r="Y161" s="13"/>
      <c r="Z161" s="13"/>
      <c r="AA161" s="13"/>
      <c r="AB161" s="13"/>
      <c r="AC161" s="13"/>
      <c r="AD161" s="13"/>
      <c r="AE161" s="13"/>
      <c r="AT161" s="259" t="s">
        <v>165</v>
      </c>
      <c r="AU161" s="259" t="s">
        <v>90</v>
      </c>
      <c r="AV161" s="13" t="s">
        <v>90</v>
      </c>
      <c r="AW161" s="13" t="s">
        <v>5</v>
      </c>
      <c r="AX161" s="13" t="s">
        <v>80</v>
      </c>
      <c r="AY161" s="259" t="s">
        <v>155</v>
      </c>
    </row>
    <row r="162" s="13" customFormat="1">
      <c r="A162" s="13"/>
      <c r="B162" s="249"/>
      <c r="C162" s="250"/>
      <c r="D162" s="244" t="s">
        <v>165</v>
      </c>
      <c r="E162" s="251" t="s">
        <v>1</v>
      </c>
      <c r="F162" s="252" t="s">
        <v>273</v>
      </c>
      <c r="G162" s="250"/>
      <c r="H162" s="253">
        <v>0.501</v>
      </c>
      <c r="I162" s="254"/>
      <c r="J162" s="254"/>
      <c r="K162" s="250"/>
      <c r="L162" s="250"/>
      <c r="M162" s="255"/>
      <c r="N162" s="256"/>
      <c r="O162" s="257"/>
      <c r="P162" s="257"/>
      <c r="Q162" s="257"/>
      <c r="R162" s="257"/>
      <c r="S162" s="257"/>
      <c r="T162" s="257"/>
      <c r="U162" s="257"/>
      <c r="V162" s="257"/>
      <c r="W162" s="257"/>
      <c r="X162" s="258"/>
      <c r="Y162" s="13"/>
      <c r="Z162" s="13"/>
      <c r="AA162" s="13"/>
      <c r="AB162" s="13"/>
      <c r="AC162" s="13"/>
      <c r="AD162" s="13"/>
      <c r="AE162" s="13"/>
      <c r="AT162" s="259" t="s">
        <v>165</v>
      </c>
      <c r="AU162" s="259" t="s">
        <v>90</v>
      </c>
      <c r="AV162" s="13" t="s">
        <v>90</v>
      </c>
      <c r="AW162" s="13" t="s">
        <v>5</v>
      </c>
      <c r="AX162" s="13" t="s">
        <v>80</v>
      </c>
      <c r="AY162" s="259" t="s">
        <v>155</v>
      </c>
    </row>
    <row r="163" s="13" customFormat="1">
      <c r="A163" s="13"/>
      <c r="B163" s="249"/>
      <c r="C163" s="250"/>
      <c r="D163" s="244" t="s">
        <v>165</v>
      </c>
      <c r="E163" s="251" t="s">
        <v>1</v>
      </c>
      <c r="F163" s="252" t="s">
        <v>259</v>
      </c>
      <c r="G163" s="250"/>
      <c r="H163" s="253">
        <v>0.24099999999999999</v>
      </c>
      <c r="I163" s="254"/>
      <c r="J163" s="254"/>
      <c r="K163" s="250"/>
      <c r="L163" s="250"/>
      <c r="M163" s="255"/>
      <c r="N163" s="256"/>
      <c r="O163" s="257"/>
      <c r="P163" s="257"/>
      <c r="Q163" s="257"/>
      <c r="R163" s="257"/>
      <c r="S163" s="257"/>
      <c r="T163" s="257"/>
      <c r="U163" s="257"/>
      <c r="V163" s="257"/>
      <c r="W163" s="257"/>
      <c r="X163" s="258"/>
      <c r="Y163" s="13"/>
      <c r="Z163" s="13"/>
      <c r="AA163" s="13"/>
      <c r="AB163" s="13"/>
      <c r="AC163" s="13"/>
      <c r="AD163" s="13"/>
      <c r="AE163" s="13"/>
      <c r="AT163" s="259" t="s">
        <v>165</v>
      </c>
      <c r="AU163" s="259" t="s">
        <v>90</v>
      </c>
      <c r="AV163" s="13" t="s">
        <v>90</v>
      </c>
      <c r="AW163" s="13" t="s">
        <v>5</v>
      </c>
      <c r="AX163" s="13" t="s">
        <v>80</v>
      </c>
      <c r="AY163" s="259" t="s">
        <v>155</v>
      </c>
    </row>
    <row r="164" s="13" customFormat="1">
      <c r="A164" s="13"/>
      <c r="B164" s="249"/>
      <c r="C164" s="250"/>
      <c r="D164" s="244" t="s">
        <v>165</v>
      </c>
      <c r="E164" s="251" t="s">
        <v>1</v>
      </c>
      <c r="F164" s="252" t="s">
        <v>260</v>
      </c>
      <c r="G164" s="250"/>
      <c r="H164" s="253">
        <v>1.0509999999999999</v>
      </c>
      <c r="I164" s="254"/>
      <c r="J164" s="254"/>
      <c r="K164" s="250"/>
      <c r="L164" s="250"/>
      <c r="M164" s="255"/>
      <c r="N164" s="256"/>
      <c r="O164" s="257"/>
      <c r="P164" s="257"/>
      <c r="Q164" s="257"/>
      <c r="R164" s="257"/>
      <c r="S164" s="257"/>
      <c r="T164" s="257"/>
      <c r="U164" s="257"/>
      <c r="V164" s="257"/>
      <c r="W164" s="257"/>
      <c r="X164" s="258"/>
      <c r="Y164" s="13"/>
      <c r="Z164" s="13"/>
      <c r="AA164" s="13"/>
      <c r="AB164" s="13"/>
      <c r="AC164" s="13"/>
      <c r="AD164" s="13"/>
      <c r="AE164" s="13"/>
      <c r="AT164" s="259" t="s">
        <v>165</v>
      </c>
      <c r="AU164" s="259" t="s">
        <v>90</v>
      </c>
      <c r="AV164" s="13" t="s">
        <v>90</v>
      </c>
      <c r="AW164" s="13" t="s">
        <v>5</v>
      </c>
      <c r="AX164" s="13" t="s">
        <v>80</v>
      </c>
      <c r="AY164" s="259" t="s">
        <v>155</v>
      </c>
    </row>
    <row r="165" s="13" customFormat="1">
      <c r="A165" s="13"/>
      <c r="B165" s="249"/>
      <c r="C165" s="250"/>
      <c r="D165" s="244" t="s">
        <v>165</v>
      </c>
      <c r="E165" s="251" t="s">
        <v>1</v>
      </c>
      <c r="F165" s="252" t="s">
        <v>261</v>
      </c>
      <c r="G165" s="250"/>
      <c r="H165" s="253">
        <v>0.109</v>
      </c>
      <c r="I165" s="254"/>
      <c r="J165" s="254"/>
      <c r="K165" s="250"/>
      <c r="L165" s="250"/>
      <c r="M165" s="255"/>
      <c r="N165" s="256"/>
      <c r="O165" s="257"/>
      <c r="P165" s="257"/>
      <c r="Q165" s="257"/>
      <c r="R165" s="257"/>
      <c r="S165" s="257"/>
      <c r="T165" s="257"/>
      <c r="U165" s="257"/>
      <c r="V165" s="257"/>
      <c r="W165" s="257"/>
      <c r="X165" s="258"/>
      <c r="Y165" s="13"/>
      <c r="Z165" s="13"/>
      <c r="AA165" s="13"/>
      <c r="AB165" s="13"/>
      <c r="AC165" s="13"/>
      <c r="AD165" s="13"/>
      <c r="AE165" s="13"/>
      <c r="AT165" s="259" t="s">
        <v>165</v>
      </c>
      <c r="AU165" s="259" t="s">
        <v>90</v>
      </c>
      <c r="AV165" s="13" t="s">
        <v>90</v>
      </c>
      <c r="AW165" s="13" t="s">
        <v>5</v>
      </c>
      <c r="AX165" s="13" t="s">
        <v>80</v>
      </c>
      <c r="AY165" s="259" t="s">
        <v>155</v>
      </c>
    </row>
    <row r="166" s="13" customFormat="1">
      <c r="A166" s="13"/>
      <c r="B166" s="249"/>
      <c r="C166" s="250"/>
      <c r="D166" s="244" t="s">
        <v>165</v>
      </c>
      <c r="E166" s="251" t="s">
        <v>1</v>
      </c>
      <c r="F166" s="252" t="s">
        <v>262</v>
      </c>
      <c r="G166" s="250"/>
      <c r="H166" s="253">
        <v>0.14999999999999999</v>
      </c>
      <c r="I166" s="254"/>
      <c r="J166" s="254"/>
      <c r="K166" s="250"/>
      <c r="L166" s="250"/>
      <c r="M166" s="255"/>
      <c r="N166" s="256"/>
      <c r="O166" s="257"/>
      <c r="P166" s="257"/>
      <c r="Q166" s="257"/>
      <c r="R166" s="257"/>
      <c r="S166" s="257"/>
      <c r="T166" s="257"/>
      <c r="U166" s="257"/>
      <c r="V166" s="257"/>
      <c r="W166" s="257"/>
      <c r="X166" s="258"/>
      <c r="Y166" s="13"/>
      <c r="Z166" s="13"/>
      <c r="AA166" s="13"/>
      <c r="AB166" s="13"/>
      <c r="AC166" s="13"/>
      <c r="AD166" s="13"/>
      <c r="AE166" s="13"/>
      <c r="AT166" s="259" t="s">
        <v>165</v>
      </c>
      <c r="AU166" s="259" t="s">
        <v>90</v>
      </c>
      <c r="AV166" s="13" t="s">
        <v>90</v>
      </c>
      <c r="AW166" s="13" t="s">
        <v>5</v>
      </c>
      <c r="AX166" s="13" t="s">
        <v>80</v>
      </c>
      <c r="AY166" s="259" t="s">
        <v>155</v>
      </c>
    </row>
    <row r="167" s="13" customFormat="1">
      <c r="A167" s="13"/>
      <c r="B167" s="249"/>
      <c r="C167" s="250"/>
      <c r="D167" s="244" t="s">
        <v>165</v>
      </c>
      <c r="E167" s="251" t="s">
        <v>1</v>
      </c>
      <c r="F167" s="252" t="s">
        <v>263</v>
      </c>
      <c r="G167" s="250"/>
      <c r="H167" s="253">
        <v>0.63400000000000001</v>
      </c>
      <c r="I167" s="254"/>
      <c r="J167" s="254"/>
      <c r="K167" s="250"/>
      <c r="L167" s="250"/>
      <c r="M167" s="255"/>
      <c r="N167" s="256"/>
      <c r="O167" s="257"/>
      <c r="P167" s="257"/>
      <c r="Q167" s="257"/>
      <c r="R167" s="257"/>
      <c r="S167" s="257"/>
      <c r="T167" s="257"/>
      <c r="U167" s="257"/>
      <c r="V167" s="257"/>
      <c r="W167" s="257"/>
      <c r="X167" s="258"/>
      <c r="Y167" s="13"/>
      <c r="Z167" s="13"/>
      <c r="AA167" s="13"/>
      <c r="AB167" s="13"/>
      <c r="AC167" s="13"/>
      <c r="AD167" s="13"/>
      <c r="AE167" s="13"/>
      <c r="AT167" s="259" t="s">
        <v>165</v>
      </c>
      <c r="AU167" s="259" t="s">
        <v>90</v>
      </c>
      <c r="AV167" s="13" t="s">
        <v>90</v>
      </c>
      <c r="AW167" s="13" t="s">
        <v>5</v>
      </c>
      <c r="AX167" s="13" t="s">
        <v>80</v>
      </c>
      <c r="AY167" s="259" t="s">
        <v>155</v>
      </c>
    </row>
    <row r="168" s="13" customFormat="1">
      <c r="A168" s="13"/>
      <c r="B168" s="249"/>
      <c r="C168" s="250"/>
      <c r="D168" s="244" t="s">
        <v>165</v>
      </c>
      <c r="E168" s="251" t="s">
        <v>1</v>
      </c>
      <c r="F168" s="252" t="s">
        <v>264</v>
      </c>
      <c r="G168" s="250"/>
      <c r="H168" s="253">
        <v>2.3969999999999998</v>
      </c>
      <c r="I168" s="254"/>
      <c r="J168" s="254"/>
      <c r="K168" s="250"/>
      <c r="L168" s="250"/>
      <c r="M168" s="255"/>
      <c r="N168" s="256"/>
      <c r="O168" s="257"/>
      <c r="P168" s="257"/>
      <c r="Q168" s="257"/>
      <c r="R168" s="257"/>
      <c r="S168" s="257"/>
      <c r="T168" s="257"/>
      <c r="U168" s="257"/>
      <c r="V168" s="257"/>
      <c r="W168" s="257"/>
      <c r="X168" s="258"/>
      <c r="Y168" s="13"/>
      <c r="Z168" s="13"/>
      <c r="AA168" s="13"/>
      <c r="AB168" s="13"/>
      <c r="AC168" s="13"/>
      <c r="AD168" s="13"/>
      <c r="AE168" s="13"/>
      <c r="AT168" s="259" t="s">
        <v>165</v>
      </c>
      <c r="AU168" s="259" t="s">
        <v>90</v>
      </c>
      <c r="AV168" s="13" t="s">
        <v>90</v>
      </c>
      <c r="AW168" s="13" t="s">
        <v>5</v>
      </c>
      <c r="AX168" s="13" t="s">
        <v>80</v>
      </c>
      <c r="AY168" s="259" t="s">
        <v>155</v>
      </c>
    </row>
    <row r="169" s="13" customFormat="1">
      <c r="A169" s="13"/>
      <c r="B169" s="249"/>
      <c r="C169" s="250"/>
      <c r="D169" s="244" t="s">
        <v>165</v>
      </c>
      <c r="E169" s="251" t="s">
        <v>1</v>
      </c>
      <c r="F169" s="252" t="s">
        <v>265</v>
      </c>
      <c r="G169" s="250"/>
      <c r="H169" s="253">
        <v>0.091999999999999998</v>
      </c>
      <c r="I169" s="254"/>
      <c r="J169" s="254"/>
      <c r="K169" s="250"/>
      <c r="L169" s="250"/>
      <c r="M169" s="255"/>
      <c r="N169" s="256"/>
      <c r="O169" s="257"/>
      <c r="P169" s="257"/>
      <c r="Q169" s="257"/>
      <c r="R169" s="257"/>
      <c r="S169" s="257"/>
      <c r="T169" s="257"/>
      <c r="U169" s="257"/>
      <c r="V169" s="257"/>
      <c r="W169" s="257"/>
      <c r="X169" s="258"/>
      <c r="Y169" s="13"/>
      <c r="Z169" s="13"/>
      <c r="AA169" s="13"/>
      <c r="AB169" s="13"/>
      <c r="AC169" s="13"/>
      <c r="AD169" s="13"/>
      <c r="AE169" s="13"/>
      <c r="AT169" s="259" t="s">
        <v>165</v>
      </c>
      <c r="AU169" s="259" t="s">
        <v>90</v>
      </c>
      <c r="AV169" s="13" t="s">
        <v>90</v>
      </c>
      <c r="AW169" s="13" t="s">
        <v>5</v>
      </c>
      <c r="AX169" s="13" t="s">
        <v>80</v>
      </c>
      <c r="AY169" s="259" t="s">
        <v>155</v>
      </c>
    </row>
    <row r="170" s="13" customFormat="1">
      <c r="A170" s="13"/>
      <c r="B170" s="249"/>
      <c r="C170" s="250"/>
      <c r="D170" s="244" t="s">
        <v>165</v>
      </c>
      <c r="E170" s="251" t="s">
        <v>1</v>
      </c>
      <c r="F170" s="252" t="s">
        <v>266</v>
      </c>
      <c r="G170" s="250"/>
      <c r="H170" s="253">
        <v>0.80600000000000005</v>
      </c>
      <c r="I170" s="254"/>
      <c r="J170" s="254"/>
      <c r="K170" s="250"/>
      <c r="L170" s="250"/>
      <c r="M170" s="255"/>
      <c r="N170" s="256"/>
      <c r="O170" s="257"/>
      <c r="P170" s="257"/>
      <c r="Q170" s="257"/>
      <c r="R170" s="257"/>
      <c r="S170" s="257"/>
      <c r="T170" s="257"/>
      <c r="U170" s="257"/>
      <c r="V170" s="257"/>
      <c r="W170" s="257"/>
      <c r="X170" s="258"/>
      <c r="Y170" s="13"/>
      <c r="Z170" s="13"/>
      <c r="AA170" s="13"/>
      <c r="AB170" s="13"/>
      <c r="AC170" s="13"/>
      <c r="AD170" s="13"/>
      <c r="AE170" s="13"/>
      <c r="AT170" s="259" t="s">
        <v>165</v>
      </c>
      <c r="AU170" s="259" t="s">
        <v>90</v>
      </c>
      <c r="AV170" s="13" t="s">
        <v>90</v>
      </c>
      <c r="AW170" s="13" t="s">
        <v>5</v>
      </c>
      <c r="AX170" s="13" t="s">
        <v>80</v>
      </c>
      <c r="AY170" s="259" t="s">
        <v>155</v>
      </c>
    </row>
    <row r="171" s="13" customFormat="1">
      <c r="A171" s="13"/>
      <c r="B171" s="249"/>
      <c r="C171" s="250"/>
      <c r="D171" s="244" t="s">
        <v>165</v>
      </c>
      <c r="E171" s="251" t="s">
        <v>1</v>
      </c>
      <c r="F171" s="252" t="s">
        <v>267</v>
      </c>
      <c r="G171" s="250"/>
      <c r="H171" s="253">
        <v>2.222</v>
      </c>
      <c r="I171" s="254"/>
      <c r="J171" s="254"/>
      <c r="K171" s="250"/>
      <c r="L171" s="250"/>
      <c r="M171" s="255"/>
      <c r="N171" s="256"/>
      <c r="O171" s="257"/>
      <c r="P171" s="257"/>
      <c r="Q171" s="257"/>
      <c r="R171" s="257"/>
      <c r="S171" s="257"/>
      <c r="T171" s="257"/>
      <c r="U171" s="257"/>
      <c r="V171" s="257"/>
      <c r="W171" s="257"/>
      <c r="X171" s="258"/>
      <c r="Y171" s="13"/>
      <c r="Z171" s="13"/>
      <c r="AA171" s="13"/>
      <c r="AB171" s="13"/>
      <c r="AC171" s="13"/>
      <c r="AD171" s="13"/>
      <c r="AE171" s="13"/>
      <c r="AT171" s="259" t="s">
        <v>165</v>
      </c>
      <c r="AU171" s="259" t="s">
        <v>90</v>
      </c>
      <c r="AV171" s="13" t="s">
        <v>90</v>
      </c>
      <c r="AW171" s="13" t="s">
        <v>5</v>
      </c>
      <c r="AX171" s="13" t="s">
        <v>80</v>
      </c>
      <c r="AY171" s="259" t="s">
        <v>155</v>
      </c>
    </row>
    <row r="172" s="13" customFormat="1">
      <c r="A172" s="13"/>
      <c r="B172" s="249"/>
      <c r="C172" s="250"/>
      <c r="D172" s="244" t="s">
        <v>165</v>
      </c>
      <c r="E172" s="251" t="s">
        <v>1</v>
      </c>
      <c r="F172" s="252" t="s">
        <v>268</v>
      </c>
      <c r="G172" s="250"/>
      <c r="H172" s="253">
        <v>1.6579999999999999</v>
      </c>
      <c r="I172" s="254"/>
      <c r="J172" s="254"/>
      <c r="K172" s="250"/>
      <c r="L172" s="250"/>
      <c r="M172" s="255"/>
      <c r="N172" s="256"/>
      <c r="O172" s="257"/>
      <c r="P172" s="257"/>
      <c r="Q172" s="257"/>
      <c r="R172" s="257"/>
      <c r="S172" s="257"/>
      <c r="T172" s="257"/>
      <c r="U172" s="257"/>
      <c r="V172" s="257"/>
      <c r="W172" s="257"/>
      <c r="X172" s="258"/>
      <c r="Y172" s="13"/>
      <c r="Z172" s="13"/>
      <c r="AA172" s="13"/>
      <c r="AB172" s="13"/>
      <c r="AC172" s="13"/>
      <c r="AD172" s="13"/>
      <c r="AE172" s="13"/>
      <c r="AT172" s="259" t="s">
        <v>165</v>
      </c>
      <c r="AU172" s="259" t="s">
        <v>90</v>
      </c>
      <c r="AV172" s="13" t="s">
        <v>90</v>
      </c>
      <c r="AW172" s="13" t="s">
        <v>5</v>
      </c>
      <c r="AX172" s="13" t="s">
        <v>80</v>
      </c>
      <c r="AY172" s="259" t="s">
        <v>155</v>
      </c>
    </row>
    <row r="173" s="13" customFormat="1">
      <c r="A173" s="13"/>
      <c r="B173" s="249"/>
      <c r="C173" s="250"/>
      <c r="D173" s="244" t="s">
        <v>165</v>
      </c>
      <c r="E173" s="251" t="s">
        <v>1</v>
      </c>
      <c r="F173" s="252" t="s">
        <v>274</v>
      </c>
      <c r="G173" s="250"/>
      <c r="H173" s="253">
        <v>1.0309999999999999</v>
      </c>
      <c r="I173" s="254"/>
      <c r="J173" s="254"/>
      <c r="K173" s="250"/>
      <c r="L173" s="250"/>
      <c r="M173" s="255"/>
      <c r="N173" s="256"/>
      <c r="O173" s="257"/>
      <c r="P173" s="257"/>
      <c r="Q173" s="257"/>
      <c r="R173" s="257"/>
      <c r="S173" s="257"/>
      <c r="T173" s="257"/>
      <c r="U173" s="257"/>
      <c r="V173" s="257"/>
      <c r="W173" s="257"/>
      <c r="X173" s="258"/>
      <c r="Y173" s="13"/>
      <c r="Z173" s="13"/>
      <c r="AA173" s="13"/>
      <c r="AB173" s="13"/>
      <c r="AC173" s="13"/>
      <c r="AD173" s="13"/>
      <c r="AE173" s="13"/>
      <c r="AT173" s="259" t="s">
        <v>165</v>
      </c>
      <c r="AU173" s="259" t="s">
        <v>90</v>
      </c>
      <c r="AV173" s="13" t="s">
        <v>90</v>
      </c>
      <c r="AW173" s="13" t="s">
        <v>5</v>
      </c>
      <c r="AX173" s="13" t="s">
        <v>80</v>
      </c>
      <c r="AY173" s="259" t="s">
        <v>155</v>
      </c>
    </row>
    <row r="174" s="13" customFormat="1">
      <c r="A174" s="13"/>
      <c r="B174" s="249"/>
      <c r="C174" s="250"/>
      <c r="D174" s="244" t="s">
        <v>165</v>
      </c>
      <c r="E174" s="251" t="s">
        <v>1</v>
      </c>
      <c r="F174" s="252" t="s">
        <v>275</v>
      </c>
      <c r="G174" s="250"/>
      <c r="H174" s="253">
        <v>2.2799999999999998</v>
      </c>
      <c r="I174" s="254"/>
      <c r="J174" s="254"/>
      <c r="K174" s="250"/>
      <c r="L174" s="250"/>
      <c r="M174" s="255"/>
      <c r="N174" s="256"/>
      <c r="O174" s="257"/>
      <c r="P174" s="257"/>
      <c r="Q174" s="257"/>
      <c r="R174" s="257"/>
      <c r="S174" s="257"/>
      <c r="T174" s="257"/>
      <c r="U174" s="257"/>
      <c r="V174" s="257"/>
      <c r="W174" s="257"/>
      <c r="X174" s="258"/>
      <c r="Y174" s="13"/>
      <c r="Z174" s="13"/>
      <c r="AA174" s="13"/>
      <c r="AB174" s="13"/>
      <c r="AC174" s="13"/>
      <c r="AD174" s="13"/>
      <c r="AE174" s="13"/>
      <c r="AT174" s="259" t="s">
        <v>165</v>
      </c>
      <c r="AU174" s="259" t="s">
        <v>90</v>
      </c>
      <c r="AV174" s="13" t="s">
        <v>90</v>
      </c>
      <c r="AW174" s="13" t="s">
        <v>5</v>
      </c>
      <c r="AX174" s="13" t="s">
        <v>80</v>
      </c>
      <c r="AY174" s="259" t="s">
        <v>155</v>
      </c>
    </row>
    <row r="175" s="14" customFormat="1">
      <c r="A175" s="14"/>
      <c r="B175" s="260"/>
      <c r="C175" s="261"/>
      <c r="D175" s="244" t="s">
        <v>165</v>
      </c>
      <c r="E175" s="262" t="s">
        <v>1</v>
      </c>
      <c r="F175" s="263" t="s">
        <v>167</v>
      </c>
      <c r="G175" s="261"/>
      <c r="H175" s="264">
        <v>14.037000000000001</v>
      </c>
      <c r="I175" s="265"/>
      <c r="J175" s="265"/>
      <c r="K175" s="261"/>
      <c r="L175" s="261"/>
      <c r="M175" s="266"/>
      <c r="N175" s="267"/>
      <c r="O175" s="268"/>
      <c r="P175" s="268"/>
      <c r="Q175" s="268"/>
      <c r="R175" s="268"/>
      <c r="S175" s="268"/>
      <c r="T175" s="268"/>
      <c r="U175" s="268"/>
      <c r="V175" s="268"/>
      <c r="W175" s="268"/>
      <c r="X175" s="269"/>
      <c r="Y175" s="14"/>
      <c r="Z175" s="14"/>
      <c r="AA175" s="14"/>
      <c r="AB175" s="14"/>
      <c r="AC175" s="14"/>
      <c r="AD175" s="14"/>
      <c r="AE175" s="14"/>
      <c r="AT175" s="270" t="s">
        <v>165</v>
      </c>
      <c r="AU175" s="270" t="s">
        <v>90</v>
      </c>
      <c r="AV175" s="14" t="s">
        <v>161</v>
      </c>
      <c r="AW175" s="14" t="s">
        <v>5</v>
      </c>
      <c r="AX175" s="14" t="s">
        <v>80</v>
      </c>
      <c r="AY175" s="270" t="s">
        <v>155</v>
      </c>
    </row>
    <row r="176" s="13" customFormat="1">
      <c r="A176" s="13"/>
      <c r="B176" s="249"/>
      <c r="C176" s="250"/>
      <c r="D176" s="244" t="s">
        <v>165</v>
      </c>
      <c r="E176" s="251" t="s">
        <v>1</v>
      </c>
      <c r="F176" s="252" t="s">
        <v>276</v>
      </c>
      <c r="G176" s="250"/>
      <c r="H176" s="253">
        <v>15.441000000000001</v>
      </c>
      <c r="I176" s="254"/>
      <c r="J176" s="254"/>
      <c r="K176" s="250"/>
      <c r="L176" s="250"/>
      <c r="M176" s="255"/>
      <c r="N176" s="256"/>
      <c r="O176" s="257"/>
      <c r="P176" s="257"/>
      <c r="Q176" s="257"/>
      <c r="R176" s="257"/>
      <c r="S176" s="257"/>
      <c r="T176" s="257"/>
      <c r="U176" s="257"/>
      <c r="V176" s="257"/>
      <c r="W176" s="257"/>
      <c r="X176" s="258"/>
      <c r="Y176" s="13"/>
      <c r="Z176" s="13"/>
      <c r="AA176" s="13"/>
      <c r="AB176" s="13"/>
      <c r="AC176" s="13"/>
      <c r="AD176" s="13"/>
      <c r="AE176" s="13"/>
      <c r="AT176" s="259" t="s">
        <v>165</v>
      </c>
      <c r="AU176" s="259" t="s">
        <v>90</v>
      </c>
      <c r="AV176" s="13" t="s">
        <v>90</v>
      </c>
      <c r="AW176" s="13" t="s">
        <v>5</v>
      </c>
      <c r="AX176" s="13" t="s">
        <v>80</v>
      </c>
      <c r="AY176" s="259" t="s">
        <v>155</v>
      </c>
    </row>
    <row r="177" s="14" customFormat="1">
      <c r="A177" s="14"/>
      <c r="B177" s="260"/>
      <c r="C177" s="261"/>
      <c r="D177" s="244" t="s">
        <v>165</v>
      </c>
      <c r="E177" s="262" t="s">
        <v>1</v>
      </c>
      <c r="F177" s="263" t="s">
        <v>167</v>
      </c>
      <c r="G177" s="261"/>
      <c r="H177" s="264">
        <v>15.441000000000001</v>
      </c>
      <c r="I177" s="265"/>
      <c r="J177" s="265"/>
      <c r="K177" s="261"/>
      <c r="L177" s="261"/>
      <c r="M177" s="266"/>
      <c r="N177" s="267"/>
      <c r="O177" s="268"/>
      <c r="P177" s="268"/>
      <c r="Q177" s="268"/>
      <c r="R177" s="268"/>
      <c r="S177" s="268"/>
      <c r="T177" s="268"/>
      <c r="U177" s="268"/>
      <c r="V177" s="268"/>
      <c r="W177" s="268"/>
      <c r="X177" s="269"/>
      <c r="Y177" s="14"/>
      <c r="Z177" s="14"/>
      <c r="AA177" s="14"/>
      <c r="AB177" s="14"/>
      <c r="AC177" s="14"/>
      <c r="AD177" s="14"/>
      <c r="AE177" s="14"/>
      <c r="AT177" s="270" t="s">
        <v>165</v>
      </c>
      <c r="AU177" s="270" t="s">
        <v>90</v>
      </c>
      <c r="AV177" s="14" t="s">
        <v>161</v>
      </c>
      <c r="AW177" s="14" t="s">
        <v>5</v>
      </c>
      <c r="AX177" s="14" t="s">
        <v>88</v>
      </c>
      <c r="AY177" s="270" t="s">
        <v>155</v>
      </c>
    </row>
    <row r="178" s="2" customFormat="1" ht="33" customHeight="1">
      <c r="A178" s="37"/>
      <c r="B178" s="38"/>
      <c r="C178" s="230" t="s">
        <v>208</v>
      </c>
      <c r="D178" s="230" t="s">
        <v>157</v>
      </c>
      <c r="E178" s="231" t="s">
        <v>277</v>
      </c>
      <c r="F178" s="232" t="s">
        <v>278</v>
      </c>
      <c r="G178" s="233" t="s">
        <v>211</v>
      </c>
      <c r="H178" s="234">
        <v>28</v>
      </c>
      <c r="I178" s="235"/>
      <c r="J178" s="235"/>
      <c r="K178" s="236">
        <f>ROUND(P178*H178,2)</f>
        <v>0</v>
      </c>
      <c r="L178" s="232" t="s">
        <v>170</v>
      </c>
      <c r="M178" s="43"/>
      <c r="N178" s="237" t="s">
        <v>1</v>
      </c>
      <c r="O178" s="238" t="s">
        <v>43</v>
      </c>
      <c r="P178" s="239">
        <f>I178+J178</f>
        <v>0</v>
      </c>
      <c r="Q178" s="239">
        <f>ROUND(I178*H178,2)</f>
        <v>0</v>
      </c>
      <c r="R178" s="239">
        <f>ROUND(J178*H178,2)</f>
        <v>0</v>
      </c>
      <c r="S178" s="90"/>
      <c r="T178" s="240">
        <f>S178*H178</f>
        <v>0</v>
      </c>
      <c r="U178" s="240">
        <v>0.0026700000000000001</v>
      </c>
      <c r="V178" s="240">
        <f>U178*H178</f>
        <v>0.074760000000000007</v>
      </c>
      <c r="W178" s="240">
        <v>0</v>
      </c>
      <c r="X178" s="241">
        <f>W178*H178</f>
        <v>0</v>
      </c>
      <c r="Y178" s="37"/>
      <c r="Z178" s="37"/>
      <c r="AA178" s="37"/>
      <c r="AB178" s="37"/>
      <c r="AC178" s="37"/>
      <c r="AD178" s="37"/>
      <c r="AE178" s="37"/>
      <c r="AR178" s="242" t="s">
        <v>255</v>
      </c>
      <c r="AT178" s="242" t="s">
        <v>157</v>
      </c>
      <c r="AU178" s="242" t="s">
        <v>90</v>
      </c>
      <c r="AY178" s="16" t="s">
        <v>155</v>
      </c>
      <c r="BE178" s="243">
        <f>IF(O178="základní",K178,0)</f>
        <v>0</v>
      </c>
      <c r="BF178" s="243">
        <f>IF(O178="snížená",K178,0)</f>
        <v>0</v>
      </c>
      <c r="BG178" s="243">
        <f>IF(O178="zákl. přenesená",K178,0)</f>
        <v>0</v>
      </c>
      <c r="BH178" s="243">
        <f>IF(O178="sníž. přenesená",K178,0)</f>
        <v>0</v>
      </c>
      <c r="BI178" s="243">
        <f>IF(O178="nulová",K178,0)</f>
        <v>0</v>
      </c>
      <c r="BJ178" s="16" t="s">
        <v>88</v>
      </c>
      <c r="BK178" s="243">
        <f>ROUND(P178*H178,2)</f>
        <v>0</v>
      </c>
      <c r="BL178" s="16" t="s">
        <v>255</v>
      </c>
      <c r="BM178" s="242" t="s">
        <v>279</v>
      </c>
    </row>
    <row r="179" s="2" customFormat="1">
      <c r="A179" s="37"/>
      <c r="B179" s="38"/>
      <c r="C179" s="39"/>
      <c r="D179" s="271" t="s">
        <v>172</v>
      </c>
      <c r="E179" s="39"/>
      <c r="F179" s="272" t="s">
        <v>280</v>
      </c>
      <c r="G179" s="39"/>
      <c r="H179" s="39"/>
      <c r="I179" s="246"/>
      <c r="J179" s="246"/>
      <c r="K179" s="39"/>
      <c r="L179" s="39"/>
      <c r="M179" s="43"/>
      <c r="N179" s="247"/>
      <c r="O179" s="248"/>
      <c r="P179" s="90"/>
      <c r="Q179" s="90"/>
      <c r="R179" s="90"/>
      <c r="S179" s="90"/>
      <c r="T179" s="90"/>
      <c r="U179" s="90"/>
      <c r="V179" s="90"/>
      <c r="W179" s="90"/>
      <c r="X179" s="91"/>
      <c r="Y179" s="37"/>
      <c r="Z179" s="37"/>
      <c r="AA179" s="37"/>
      <c r="AB179" s="37"/>
      <c r="AC179" s="37"/>
      <c r="AD179" s="37"/>
      <c r="AE179" s="37"/>
      <c r="AT179" s="16" t="s">
        <v>172</v>
      </c>
      <c r="AU179" s="16" t="s">
        <v>90</v>
      </c>
    </row>
    <row r="180" s="2" customFormat="1">
      <c r="A180" s="37"/>
      <c r="B180" s="38"/>
      <c r="C180" s="279" t="s">
        <v>214</v>
      </c>
      <c r="D180" s="279" t="s">
        <v>281</v>
      </c>
      <c r="E180" s="280" t="s">
        <v>282</v>
      </c>
      <c r="F180" s="281" t="s">
        <v>283</v>
      </c>
      <c r="G180" s="282" t="s">
        <v>211</v>
      </c>
      <c r="H180" s="283">
        <v>28</v>
      </c>
      <c r="I180" s="284"/>
      <c r="J180" s="285"/>
      <c r="K180" s="286">
        <f>ROUND(P180*H180,2)</f>
        <v>0</v>
      </c>
      <c r="L180" s="281" t="s">
        <v>170</v>
      </c>
      <c r="M180" s="287"/>
      <c r="N180" s="288" t="s">
        <v>1</v>
      </c>
      <c r="O180" s="238" t="s">
        <v>43</v>
      </c>
      <c r="P180" s="239">
        <f>I180+J180</f>
        <v>0</v>
      </c>
      <c r="Q180" s="239">
        <f>ROUND(I180*H180,2)</f>
        <v>0</v>
      </c>
      <c r="R180" s="239">
        <f>ROUND(J180*H180,2)</f>
        <v>0</v>
      </c>
      <c r="S180" s="90"/>
      <c r="T180" s="240">
        <f>S180*H180</f>
        <v>0</v>
      </c>
      <c r="U180" s="240">
        <v>0.0022599999999999999</v>
      </c>
      <c r="V180" s="240">
        <f>U180*H180</f>
        <v>0.063280000000000003</v>
      </c>
      <c r="W180" s="240">
        <v>0</v>
      </c>
      <c r="X180" s="241">
        <f>W180*H180</f>
        <v>0</v>
      </c>
      <c r="Y180" s="37"/>
      <c r="Z180" s="37"/>
      <c r="AA180" s="37"/>
      <c r="AB180" s="37"/>
      <c r="AC180" s="37"/>
      <c r="AD180" s="37"/>
      <c r="AE180" s="37"/>
      <c r="AR180" s="242" t="s">
        <v>284</v>
      </c>
      <c r="AT180" s="242" t="s">
        <v>281</v>
      </c>
      <c r="AU180" s="242" t="s">
        <v>90</v>
      </c>
      <c r="AY180" s="16" t="s">
        <v>155</v>
      </c>
      <c r="BE180" s="243">
        <f>IF(O180="základní",K180,0)</f>
        <v>0</v>
      </c>
      <c r="BF180" s="243">
        <f>IF(O180="snížená",K180,0)</f>
        <v>0</v>
      </c>
      <c r="BG180" s="243">
        <f>IF(O180="zákl. přenesená",K180,0)</f>
        <v>0</v>
      </c>
      <c r="BH180" s="243">
        <f>IF(O180="sníž. přenesená",K180,0)</f>
        <v>0</v>
      </c>
      <c r="BI180" s="243">
        <f>IF(O180="nulová",K180,0)</f>
        <v>0</v>
      </c>
      <c r="BJ180" s="16" t="s">
        <v>88</v>
      </c>
      <c r="BK180" s="243">
        <f>ROUND(P180*H180,2)</f>
        <v>0</v>
      </c>
      <c r="BL180" s="16" t="s">
        <v>255</v>
      </c>
      <c r="BM180" s="242" t="s">
        <v>285</v>
      </c>
    </row>
    <row r="181" s="2" customFormat="1" ht="62.7" customHeight="1">
      <c r="A181" s="37"/>
      <c r="B181" s="38"/>
      <c r="C181" s="230" t="s">
        <v>219</v>
      </c>
      <c r="D181" s="230" t="s">
        <v>157</v>
      </c>
      <c r="E181" s="231" t="s">
        <v>286</v>
      </c>
      <c r="F181" s="232" t="s">
        <v>287</v>
      </c>
      <c r="G181" s="233" t="s">
        <v>242</v>
      </c>
      <c r="H181" s="234">
        <v>445.85000000000002</v>
      </c>
      <c r="I181" s="235"/>
      <c r="J181" s="235"/>
      <c r="K181" s="236">
        <f>ROUND(P181*H181,2)</f>
        <v>0</v>
      </c>
      <c r="L181" s="232" t="s">
        <v>170</v>
      </c>
      <c r="M181" s="43"/>
      <c r="N181" s="237" t="s">
        <v>1</v>
      </c>
      <c r="O181" s="238" t="s">
        <v>43</v>
      </c>
      <c r="P181" s="239">
        <f>I181+J181</f>
        <v>0</v>
      </c>
      <c r="Q181" s="239">
        <f>ROUND(I181*H181,2)</f>
        <v>0</v>
      </c>
      <c r="R181" s="239">
        <f>ROUND(J181*H181,2)</f>
        <v>0</v>
      </c>
      <c r="S181" s="90"/>
      <c r="T181" s="240">
        <f>S181*H181</f>
        <v>0</v>
      </c>
      <c r="U181" s="240">
        <v>0</v>
      </c>
      <c r="V181" s="240">
        <f>U181*H181</f>
        <v>0</v>
      </c>
      <c r="W181" s="240">
        <v>0</v>
      </c>
      <c r="X181" s="241">
        <f>W181*H181</f>
        <v>0</v>
      </c>
      <c r="Y181" s="37"/>
      <c r="Z181" s="37"/>
      <c r="AA181" s="37"/>
      <c r="AB181" s="37"/>
      <c r="AC181" s="37"/>
      <c r="AD181" s="37"/>
      <c r="AE181" s="37"/>
      <c r="AR181" s="242" t="s">
        <v>255</v>
      </c>
      <c r="AT181" s="242" t="s">
        <v>157</v>
      </c>
      <c r="AU181" s="242" t="s">
        <v>90</v>
      </c>
      <c r="AY181" s="16" t="s">
        <v>155</v>
      </c>
      <c r="BE181" s="243">
        <f>IF(O181="základní",K181,0)</f>
        <v>0</v>
      </c>
      <c r="BF181" s="243">
        <f>IF(O181="snížená",K181,0)</f>
        <v>0</v>
      </c>
      <c r="BG181" s="243">
        <f>IF(O181="zákl. přenesená",K181,0)</f>
        <v>0</v>
      </c>
      <c r="BH181" s="243">
        <f>IF(O181="sníž. přenesená",K181,0)</f>
        <v>0</v>
      </c>
      <c r="BI181" s="243">
        <f>IF(O181="nulová",K181,0)</f>
        <v>0</v>
      </c>
      <c r="BJ181" s="16" t="s">
        <v>88</v>
      </c>
      <c r="BK181" s="243">
        <f>ROUND(P181*H181,2)</f>
        <v>0</v>
      </c>
      <c r="BL181" s="16" t="s">
        <v>255</v>
      </c>
      <c r="BM181" s="242" t="s">
        <v>288</v>
      </c>
    </row>
    <row r="182" s="2" customFormat="1">
      <c r="A182" s="37"/>
      <c r="B182" s="38"/>
      <c r="C182" s="39"/>
      <c r="D182" s="271" t="s">
        <v>172</v>
      </c>
      <c r="E182" s="39"/>
      <c r="F182" s="272" t="s">
        <v>289</v>
      </c>
      <c r="G182" s="39"/>
      <c r="H182" s="39"/>
      <c r="I182" s="246"/>
      <c r="J182" s="246"/>
      <c r="K182" s="39"/>
      <c r="L182" s="39"/>
      <c r="M182" s="43"/>
      <c r="N182" s="247"/>
      <c r="O182" s="248"/>
      <c r="P182" s="90"/>
      <c r="Q182" s="90"/>
      <c r="R182" s="90"/>
      <c r="S182" s="90"/>
      <c r="T182" s="90"/>
      <c r="U182" s="90"/>
      <c r="V182" s="90"/>
      <c r="W182" s="90"/>
      <c r="X182" s="91"/>
      <c r="Y182" s="37"/>
      <c r="Z182" s="37"/>
      <c r="AA182" s="37"/>
      <c r="AB182" s="37"/>
      <c r="AC182" s="37"/>
      <c r="AD182" s="37"/>
      <c r="AE182" s="37"/>
      <c r="AT182" s="16" t="s">
        <v>172</v>
      </c>
      <c r="AU182" s="16" t="s">
        <v>90</v>
      </c>
    </row>
    <row r="183" s="13" customFormat="1">
      <c r="A183" s="13"/>
      <c r="B183" s="249"/>
      <c r="C183" s="250"/>
      <c r="D183" s="244" t="s">
        <v>165</v>
      </c>
      <c r="E183" s="251" t="s">
        <v>1</v>
      </c>
      <c r="F183" s="252" t="s">
        <v>290</v>
      </c>
      <c r="G183" s="250"/>
      <c r="H183" s="253">
        <v>116.09999999999999</v>
      </c>
      <c r="I183" s="254"/>
      <c r="J183" s="254"/>
      <c r="K183" s="250"/>
      <c r="L183" s="250"/>
      <c r="M183" s="255"/>
      <c r="N183" s="256"/>
      <c r="O183" s="257"/>
      <c r="P183" s="257"/>
      <c r="Q183" s="257"/>
      <c r="R183" s="257"/>
      <c r="S183" s="257"/>
      <c r="T183" s="257"/>
      <c r="U183" s="257"/>
      <c r="V183" s="257"/>
      <c r="W183" s="257"/>
      <c r="X183" s="258"/>
      <c r="Y183" s="13"/>
      <c r="Z183" s="13"/>
      <c r="AA183" s="13"/>
      <c r="AB183" s="13"/>
      <c r="AC183" s="13"/>
      <c r="AD183" s="13"/>
      <c r="AE183" s="13"/>
      <c r="AT183" s="259" t="s">
        <v>165</v>
      </c>
      <c r="AU183" s="259" t="s">
        <v>90</v>
      </c>
      <c r="AV183" s="13" t="s">
        <v>90</v>
      </c>
      <c r="AW183" s="13" t="s">
        <v>5</v>
      </c>
      <c r="AX183" s="13" t="s">
        <v>80</v>
      </c>
      <c r="AY183" s="259" t="s">
        <v>155</v>
      </c>
    </row>
    <row r="184" s="13" customFormat="1">
      <c r="A184" s="13"/>
      <c r="B184" s="249"/>
      <c r="C184" s="250"/>
      <c r="D184" s="244" t="s">
        <v>165</v>
      </c>
      <c r="E184" s="251" t="s">
        <v>1</v>
      </c>
      <c r="F184" s="252" t="s">
        <v>291</v>
      </c>
      <c r="G184" s="250"/>
      <c r="H184" s="253">
        <v>34.799999999999997</v>
      </c>
      <c r="I184" s="254"/>
      <c r="J184" s="254"/>
      <c r="K184" s="250"/>
      <c r="L184" s="250"/>
      <c r="M184" s="255"/>
      <c r="N184" s="256"/>
      <c r="O184" s="257"/>
      <c r="P184" s="257"/>
      <c r="Q184" s="257"/>
      <c r="R184" s="257"/>
      <c r="S184" s="257"/>
      <c r="T184" s="257"/>
      <c r="U184" s="257"/>
      <c r="V184" s="257"/>
      <c r="W184" s="257"/>
      <c r="X184" s="258"/>
      <c r="Y184" s="13"/>
      <c r="Z184" s="13"/>
      <c r="AA184" s="13"/>
      <c r="AB184" s="13"/>
      <c r="AC184" s="13"/>
      <c r="AD184" s="13"/>
      <c r="AE184" s="13"/>
      <c r="AT184" s="259" t="s">
        <v>165</v>
      </c>
      <c r="AU184" s="259" t="s">
        <v>90</v>
      </c>
      <c r="AV184" s="13" t="s">
        <v>90</v>
      </c>
      <c r="AW184" s="13" t="s">
        <v>5</v>
      </c>
      <c r="AX184" s="13" t="s">
        <v>80</v>
      </c>
      <c r="AY184" s="259" t="s">
        <v>155</v>
      </c>
    </row>
    <row r="185" s="13" customFormat="1">
      <c r="A185" s="13"/>
      <c r="B185" s="249"/>
      <c r="C185" s="250"/>
      <c r="D185" s="244" t="s">
        <v>165</v>
      </c>
      <c r="E185" s="251" t="s">
        <v>1</v>
      </c>
      <c r="F185" s="252" t="s">
        <v>292</v>
      </c>
      <c r="G185" s="250"/>
      <c r="H185" s="253">
        <v>14.35</v>
      </c>
      <c r="I185" s="254"/>
      <c r="J185" s="254"/>
      <c r="K185" s="250"/>
      <c r="L185" s="250"/>
      <c r="M185" s="255"/>
      <c r="N185" s="256"/>
      <c r="O185" s="257"/>
      <c r="P185" s="257"/>
      <c r="Q185" s="257"/>
      <c r="R185" s="257"/>
      <c r="S185" s="257"/>
      <c r="T185" s="257"/>
      <c r="U185" s="257"/>
      <c r="V185" s="257"/>
      <c r="W185" s="257"/>
      <c r="X185" s="258"/>
      <c r="Y185" s="13"/>
      <c r="Z185" s="13"/>
      <c r="AA185" s="13"/>
      <c r="AB185" s="13"/>
      <c r="AC185" s="13"/>
      <c r="AD185" s="13"/>
      <c r="AE185" s="13"/>
      <c r="AT185" s="259" t="s">
        <v>165</v>
      </c>
      <c r="AU185" s="259" t="s">
        <v>90</v>
      </c>
      <c r="AV185" s="13" t="s">
        <v>90</v>
      </c>
      <c r="AW185" s="13" t="s">
        <v>5</v>
      </c>
      <c r="AX185" s="13" t="s">
        <v>80</v>
      </c>
      <c r="AY185" s="259" t="s">
        <v>155</v>
      </c>
    </row>
    <row r="186" s="13" customFormat="1">
      <c r="A186" s="13"/>
      <c r="B186" s="249"/>
      <c r="C186" s="250"/>
      <c r="D186" s="244" t="s">
        <v>165</v>
      </c>
      <c r="E186" s="251" t="s">
        <v>1</v>
      </c>
      <c r="F186" s="252" t="s">
        <v>293</v>
      </c>
      <c r="G186" s="250"/>
      <c r="H186" s="253">
        <v>53.600000000000001</v>
      </c>
      <c r="I186" s="254"/>
      <c r="J186" s="254"/>
      <c r="K186" s="250"/>
      <c r="L186" s="250"/>
      <c r="M186" s="255"/>
      <c r="N186" s="256"/>
      <c r="O186" s="257"/>
      <c r="P186" s="257"/>
      <c r="Q186" s="257"/>
      <c r="R186" s="257"/>
      <c r="S186" s="257"/>
      <c r="T186" s="257"/>
      <c r="U186" s="257"/>
      <c r="V186" s="257"/>
      <c r="W186" s="257"/>
      <c r="X186" s="258"/>
      <c r="Y186" s="13"/>
      <c r="Z186" s="13"/>
      <c r="AA186" s="13"/>
      <c r="AB186" s="13"/>
      <c r="AC186" s="13"/>
      <c r="AD186" s="13"/>
      <c r="AE186" s="13"/>
      <c r="AT186" s="259" t="s">
        <v>165</v>
      </c>
      <c r="AU186" s="259" t="s">
        <v>90</v>
      </c>
      <c r="AV186" s="13" t="s">
        <v>90</v>
      </c>
      <c r="AW186" s="13" t="s">
        <v>5</v>
      </c>
      <c r="AX186" s="13" t="s">
        <v>80</v>
      </c>
      <c r="AY186" s="259" t="s">
        <v>155</v>
      </c>
    </row>
    <row r="187" s="13" customFormat="1">
      <c r="A187" s="13"/>
      <c r="B187" s="249"/>
      <c r="C187" s="250"/>
      <c r="D187" s="244" t="s">
        <v>165</v>
      </c>
      <c r="E187" s="251" t="s">
        <v>1</v>
      </c>
      <c r="F187" s="252" t="s">
        <v>294</v>
      </c>
      <c r="G187" s="250"/>
      <c r="H187" s="253">
        <v>7.5999999999999996</v>
      </c>
      <c r="I187" s="254"/>
      <c r="J187" s="254"/>
      <c r="K187" s="250"/>
      <c r="L187" s="250"/>
      <c r="M187" s="255"/>
      <c r="N187" s="256"/>
      <c r="O187" s="257"/>
      <c r="P187" s="257"/>
      <c r="Q187" s="257"/>
      <c r="R187" s="257"/>
      <c r="S187" s="257"/>
      <c r="T187" s="257"/>
      <c r="U187" s="257"/>
      <c r="V187" s="257"/>
      <c r="W187" s="257"/>
      <c r="X187" s="258"/>
      <c r="Y187" s="13"/>
      <c r="Z187" s="13"/>
      <c r="AA187" s="13"/>
      <c r="AB187" s="13"/>
      <c r="AC187" s="13"/>
      <c r="AD187" s="13"/>
      <c r="AE187" s="13"/>
      <c r="AT187" s="259" t="s">
        <v>165</v>
      </c>
      <c r="AU187" s="259" t="s">
        <v>90</v>
      </c>
      <c r="AV187" s="13" t="s">
        <v>90</v>
      </c>
      <c r="AW187" s="13" t="s">
        <v>5</v>
      </c>
      <c r="AX187" s="13" t="s">
        <v>80</v>
      </c>
      <c r="AY187" s="259" t="s">
        <v>155</v>
      </c>
    </row>
    <row r="188" s="13" customFormat="1">
      <c r="A188" s="13"/>
      <c r="B188" s="249"/>
      <c r="C188" s="250"/>
      <c r="D188" s="244" t="s">
        <v>165</v>
      </c>
      <c r="E188" s="251" t="s">
        <v>1</v>
      </c>
      <c r="F188" s="252" t="s">
        <v>295</v>
      </c>
      <c r="G188" s="250"/>
      <c r="H188" s="253">
        <v>10.4</v>
      </c>
      <c r="I188" s="254"/>
      <c r="J188" s="254"/>
      <c r="K188" s="250"/>
      <c r="L188" s="250"/>
      <c r="M188" s="255"/>
      <c r="N188" s="256"/>
      <c r="O188" s="257"/>
      <c r="P188" s="257"/>
      <c r="Q188" s="257"/>
      <c r="R188" s="257"/>
      <c r="S188" s="257"/>
      <c r="T188" s="257"/>
      <c r="U188" s="257"/>
      <c r="V188" s="257"/>
      <c r="W188" s="257"/>
      <c r="X188" s="258"/>
      <c r="Y188" s="13"/>
      <c r="Z188" s="13"/>
      <c r="AA188" s="13"/>
      <c r="AB188" s="13"/>
      <c r="AC188" s="13"/>
      <c r="AD188" s="13"/>
      <c r="AE188" s="13"/>
      <c r="AT188" s="259" t="s">
        <v>165</v>
      </c>
      <c r="AU188" s="259" t="s">
        <v>90</v>
      </c>
      <c r="AV188" s="13" t="s">
        <v>90</v>
      </c>
      <c r="AW188" s="13" t="s">
        <v>5</v>
      </c>
      <c r="AX188" s="13" t="s">
        <v>80</v>
      </c>
      <c r="AY188" s="259" t="s">
        <v>155</v>
      </c>
    </row>
    <row r="189" s="13" customFormat="1">
      <c r="A189" s="13"/>
      <c r="B189" s="249"/>
      <c r="C189" s="250"/>
      <c r="D189" s="244" t="s">
        <v>165</v>
      </c>
      <c r="E189" s="251" t="s">
        <v>1</v>
      </c>
      <c r="F189" s="252" t="s">
        <v>296</v>
      </c>
      <c r="G189" s="250"/>
      <c r="H189" s="253">
        <v>33</v>
      </c>
      <c r="I189" s="254"/>
      <c r="J189" s="254"/>
      <c r="K189" s="250"/>
      <c r="L189" s="250"/>
      <c r="M189" s="255"/>
      <c r="N189" s="256"/>
      <c r="O189" s="257"/>
      <c r="P189" s="257"/>
      <c r="Q189" s="257"/>
      <c r="R189" s="257"/>
      <c r="S189" s="257"/>
      <c r="T189" s="257"/>
      <c r="U189" s="257"/>
      <c r="V189" s="257"/>
      <c r="W189" s="257"/>
      <c r="X189" s="258"/>
      <c r="Y189" s="13"/>
      <c r="Z189" s="13"/>
      <c r="AA189" s="13"/>
      <c r="AB189" s="13"/>
      <c r="AC189" s="13"/>
      <c r="AD189" s="13"/>
      <c r="AE189" s="13"/>
      <c r="AT189" s="259" t="s">
        <v>165</v>
      </c>
      <c r="AU189" s="259" t="s">
        <v>90</v>
      </c>
      <c r="AV189" s="13" t="s">
        <v>90</v>
      </c>
      <c r="AW189" s="13" t="s">
        <v>5</v>
      </c>
      <c r="AX189" s="13" t="s">
        <v>80</v>
      </c>
      <c r="AY189" s="259" t="s">
        <v>155</v>
      </c>
    </row>
    <row r="190" s="13" customFormat="1">
      <c r="A190" s="13"/>
      <c r="B190" s="249"/>
      <c r="C190" s="250"/>
      <c r="D190" s="244" t="s">
        <v>165</v>
      </c>
      <c r="E190" s="251" t="s">
        <v>1</v>
      </c>
      <c r="F190" s="252" t="s">
        <v>297</v>
      </c>
      <c r="G190" s="250"/>
      <c r="H190" s="253">
        <v>171.19999999999999</v>
      </c>
      <c r="I190" s="254"/>
      <c r="J190" s="254"/>
      <c r="K190" s="250"/>
      <c r="L190" s="250"/>
      <c r="M190" s="255"/>
      <c r="N190" s="256"/>
      <c r="O190" s="257"/>
      <c r="P190" s="257"/>
      <c r="Q190" s="257"/>
      <c r="R190" s="257"/>
      <c r="S190" s="257"/>
      <c r="T190" s="257"/>
      <c r="U190" s="257"/>
      <c r="V190" s="257"/>
      <c r="W190" s="257"/>
      <c r="X190" s="258"/>
      <c r="Y190" s="13"/>
      <c r="Z190" s="13"/>
      <c r="AA190" s="13"/>
      <c r="AB190" s="13"/>
      <c r="AC190" s="13"/>
      <c r="AD190" s="13"/>
      <c r="AE190" s="13"/>
      <c r="AT190" s="259" t="s">
        <v>165</v>
      </c>
      <c r="AU190" s="259" t="s">
        <v>90</v>
      </c>
      <c r="AV190" s="13" t="s">
        <v>90</v>
      </c>
      <c r="AW190" s="13" t="s">
        <v>5</v>
      </c>
      <c r="AX190" s="13" t="s">
        <v>80</v>
      </c>
      <c r="AY190" s="259" t="s">
        <v>155</v>
      </c>
    </row>
    <row r="191" s="13" customFormat="1">
      <c r="A191" s="13"/>
      <c r="B191" s="249"/>
      <c r="C191" s="250"/>
      <c r="D191" s="244" t="s">
        <v>165</v>
      </c>
      <c r="E191" s="251" t="s">
        <v>1</v>
      </c>
      <c r="F191" s="252" t="s">
        <v>298</v>
      </c>
      <c r="G191" s="250"/>
      <c r="H191" s="253">
        <v>4.7999999999999998</v>
      </c>
      <c r="I191" s="254"/>
      <c r="J191" s="254"/>
      <c r="K191" s="250"/>
      <c r="L191" s="250"/>
      <c r="M191" s="255"/>
      <c r="N191" s="256"/>
      <c r="O191" s="257"/>
      <c r="P191" s="257"/>
      <c r="Q191" s="257"/>
      <c r="R191" s="257"/>
      <c r="S191" s="257"/>
      <c r="T191" s="257"/>
      <c r="U191" s="257"/>
      <c r="V191" s="257"/>
      <c r="W191" s="257"/>
      <c r="X191" s="258"/>
      <c r="Y191" s="13"/>
      <c r="Z191" s="13"/>
      <c r="AA191" s="13"/>
      <c r="AB191" s="13"/>
      <c r="AC191" s="13"/>
      <c r="AD191" s="13"/>
      <c r="AE191" s="13"/>
      <c r="AT191" s="259" t="s">
        <v>165</v>
      </c>
      <c r="AU191" s="259" t="s">
        <v>90</v>
      </c>
      <c r="AV191" s="13" t="s">
        <v>90</v>
      </c>
      <c r="AW191" s="13" t="s">
        <v>5</v>
      </c>
      <c r="AX191" s="13" t="s">
        <v>80</v>
      </c>
      <c r="AY191" s="259" t="s">
        <v>155</v>
      </c>
    </row>
    <row r="192" s="14" customFormat="1">
      <c r="A192" s="14"/>
      <c r="B192" s="260"/>
      <c r="C192" s="261"/>
      <c r="D192" s="244" t="s">
        <v>165</v>
      </c>
      <c r="E192" s="262" t="s">
        <v>1</v>
      </c>
      <c r="F192" s="263" t="s">
        <v>167</v>
      </c>
      <c r="G192" s="261"/>
      <c r="H192" s="264">
        <v>445.85000000000002</v>
      </c>
      <c r="I192" s="265"/>
      <c r="J192" s="265"/>
      <c r="K192" s="261"/>
      <c r="L192" s="261"/>
      <c r="M192" s="266"/>
      <c r="N192" s="267"/>
      <c r="O192" s="268"/>
      <c r="P192" s="268"/>
      <c r="Q192" s="268"/>
      <c r="R192" s="268"/>
      <c r="S192" s="268"/>
      <c r="T192" s="268"/>
      <c r="U192" s="268"/>
      <c r="V192" s="268"/>
      <c r="W192" s="268"/>
      <c r="X192" s="269"/>
      <c r="Y192" s="14"/>
      <c r="Z192" s="14"/>
      <c r="AA192" s="14"/>
      <c r="AB192" s="14"/>
      <c r="AC192" s="14"/>
      <c r="AD192" s="14"/>
      <c r="AE192" s="14"/>
      <c r="AT192" s="270" t="s">
        <v>165</v>
      </c>
      <c r="AU192" s="270" t="s">
        <v>90</v>
      </c>
      <c r="AV192" s="14" t="s">
        <v>161</v>
      </c>
      <c r="AW192" s="14" t="s">
        <v>5</v>
      </c>
      <c r="AX192" s="14" t="s">
        <v>88</v>
      </c>
      <c r="AY192" s="270" t="s">
        <v>155</v>
      </c>
    </row>
    <row r="193" s="2" customFormat="1">
      <c r="A193" s="37"/>
      <c r="B193" s="38"/>
      <c r="C193" s="279" t="s">
        <v>9</v>
      </c>
      <c r="D193" s="279" t="s">
        <v>281</v>
      </c>
      <c r="E193" s="280" t="s">
        <v>299</v>
      </c>
      <c r="F193" s="281" t="s">
        <v>300</v>
      </c>
      <c r="G193" s="282" t="s">
        <v>178</v>
      </c>
      <c r="H193" s="283">
        <v>6.6440000000000001</v>
      </c>
      <c r="I193" s="284"/>
      <c r="J193" s="285"/>
      <c r="K193" s="286">
        <f>ROUND(P193*H193,2)</f>
        <v>0</v>
      </c>
      <c r="L193" s="281" t="s">
        <v>170</v>
      </c>
      <c r="M193" s="287"/>
      <c r="N193" s="288" t="s">
        <v>1</v>
      </c>
      <c r="O193" s="238" t="s">
        <v>43</v>
      </c>
      <c r="P193" s="239">
        <f>I193+J193</f>
        <v>0</v>
      </c>
      <c r="Q193" s="239">
        <f>ROUND(I193*H193,2)</f>
        <v>0</v>
      </c>
      <c r="R193" s="239">
        <f>ROUND(J193*H193,2)</f>
        <v>0</v>
      </c>
      <c r="S193" s="90"/>
      <c r="T193" s="240">
        <f>S193*H193</f>
        <v>0</v>
      </c>
      <c r="U193" s="240">
        <v>0.55000000000000004</v>
      </c>
      <c r="V193" s="240">
        <f>U193*H193</f>
        <v>3.6542000000000003</v>
      </c>
      <c r="W193" s="240">
        <v>0</v>
      </c>
      <c r="X193" s="241">
        <f>W193*H193</f>
        <v>0</v>
      </c>
      <c r="Y193" s="37"/>
      <c r="Z193" s="37"/>
      <c r="AA193" s="37"/>
      <c r="AB193" s="37"/>
      <c r="AC193" s="37"/>
      <c r="AD193" s="37"/>
      <c r="AE193" s="37"/>
      <c r="AR193" s="242" t="s">
        <v>284</v>
      </c>
      <c r="AT193" s="242" t="s">
        <v>281</v>
      </c>
      <c r="AU193" s="242" t="s">
        <v>90</v>
      </c>
      <c r="AY193" s="16" t="s">
        <v>155</v>
      </c>
      <c r="BE193" s="243">
        <f>IF(O193="základní",K193,0)</f>
        <v>0</v>
      </c>
      <c r="BF193" s="243">
        <f>IF(O193="snížená",K193,0)</f>
        <v>0</v>
      </c>
      <c r="BG193" s="243">
        <f>IF(O193="zákl. přenesená",K193,0)</f>
        <v>0</v>
      </c>
      <c r="BH193" s="243">
        <f>IF(O193="sníž. přenesená",K193,0)</f>
        <v>0</v>
      </c>
      <c r="BI193" s="243">
        <f>IF(O193="nulová",K193,0)</f>
        <v>0</v>
      </c>
      <c r="BJ193" s="16" t="s">
        <v>88</v>
      </c>
      <c r="BK193" s="243">
        <f>ROUND(P193*H193,2)</f>
        <v>0</v>
      </c>
      <c r="BL193" s="16" t="s">
        <v>255</v>
      </c>
      <c r="BM193" s="242" t="s">
        <v>301</v>
      </c>
    </row>
    <row r="194" s="2" customFormat="1">
      <c r="A194" s="37"/>
      <c r="B194" s="38"/>
      <c r="C194" s="39"/>
      <c r="D194" s="244" t="s">
        <v>163</v>
      </c>
      <c r="E194" s="39"/>
      <c r="F194" s="245" t="s">
        <v>302</v>
      </c>
      <c r="G194" s="39"/>
      <c r="H194" s="39"/>
      <c r="I194" s="246"/>
      <c r="J194" s="246"/>
      <c r="K194" s="39"/>
      <c r="L194" s="39"/>
      <c r="M194" s="43"/>
      <c r="N194" s="247"/>
      <c r="O194" s="248"/>
      <c r="P194" s="90"/>
      <c r="Q194" s="90"/>
      <c r="R194" s="90"/>
      <c r="S194" s="90"/>
      <c r="T194" s="90"/>
      <c r="U194" s="90"/>
      <c r="V194" s="90"/>
      <c r="W194" s="90"/>
      <c r="X194" s="91"/>
      <c r="Y194" s="37"/>
      <c r="Z194" s="37"/>
      <c r="AA194" s="37"/>
      <c r="AB194" s="37"/>
      <c r="AC194" s="37"/>
      <c r="AD194" s="37"/>
      <c r="AE194" s="37"/>
      <c r="AT194" s="16" t="s">
        <v>163</v>
      </c>
      <c r="AU194" s="16" t="s">
        <v>90</v>
      </c>
    </row>
    <row r="195" s="13" customFormat="1">
      <c r="A195" s="13"/>
      <c r="B195" s="249"/>
      <c r="C195" s="250"/>
      <c r="D195" s="244" t="s">
        <v>165</v>
      </c>
      <c r="E195" s="251" t="s">
        <v>1</v>
      </c>
      <c r="F195" s="252" t="s">
        <v>258</v>
      </c>
      <c r="G195" s="250"/>
      <c r="H195" s="253">
        <v>0.86499999999999999</v>
      </c>
      <c r="I195" s="254"/>
      <c r="J195" s="254"/>
      <c r="K195" s="250"/>
      <c r="L195" s="250"/>
      <c r="M195" s="255"/>
      <c r="N195" s="256"/>
      <c r="O195" s="257"/>
      <c r="P195" s="257"/>
      <c r="Q195" s="257"/>
      <c r="R195" s="257"/>
      <c r="S195" s="257"/>
      <c r="T195" s="257"/>
      <c r="U195" s="257"/>
      <c r="V195" s="257"/>
      <c r="W195" s="257"/>
      <c r="X195" s="258"/>
      <c r="Y195" s="13"/>
      <c r="Z195" s="13"/>
      <c r="AA195" s="13"/>
      <c r="AB195" s="13"/>
      <c r="AC195" s="13"/>
      <c r="AD195" s="13"/>
      <c r="AE195" s="13"/>
      <c r="AT195" s="259" t="s">
        <v>165</v>
      </c>
      <c r="AU195" s="259" t="s">
        <v>90</v>
      </c>
      <c r="AV195" s="13" t="s">
        <v>90</v>
      </c>
      <c r="AW195" s="13" t="s">
        <v>5</v>
      </c>
      <c r="AX195" s="13" t="s">
        <v>80</v>
      </c>
      <c r="AY195" s="259" t="s">
        <v>155</v>
      </c>
    </row>
    <row r="196" s="13" customFormat="1">
      <c r="A196" s="13"/>
      <c r="B196" s="249"/>
      <c r="C196" s="250"/>
      <c r="D196" s="244" t="s">
        <v>165</v>
      </c>
      <c r="E196" s="251" t="s">
        <v>1</v>
      </c>
      <c r="F196" s="252" t="s">
        <v>273</v>
      </c>
      <c r="G196" s="250"/>
      <c r="H196" s="253">
        <v>0.501</v>
      </c>
      <c r="I196" s="254"/>
      <c r="J196" s="254"/>
      <c r="K196" s="250"/>
      <c r="L196" s="250"/>
      <c r="M196" s="255"/>
      <c r="N196" s="256"/>
      <c r="O196" s="257"/>
      <c r="P196" s="257"/>
      <c r="Q196" s="257"/>
      <c r="R196" s="257"/>
      <c r="S196" s="257"/>
      <c r="T196" s="257"/>
      <c r="U196" s="257"/>
      <c r="V196" s="257"/>
      <c r="W196" s="257"/>
      <c r="X196" s="258"/>
      <c r="Y196" s="13"/>
      <c r="Z196" s="13"/>
      <c r="AA196" s="13"/>
      <c r="AB196" s="13"/>
      <c r="AC196" s="13"/>
      <c r="AD196" s="13"/>
      <c r="AE196" s="13"/>
      <c r="AT196" s="259" t="s">
        <v>165</v>
      </c>
      <c r="AU196" s="259" t="s">
        <v>90</v>
      </c>
      <c r="AV196" s="13" t="s">
        <v>90</v>
      </c>
      <c r="AW196" s="13" t="s">
        <v>5</v>
      </c>
      <c r="AX196" s="13" t="s">
        <v>80</v>
      </c>
      <c r="AY196" s="259" t="s">
        <v>155</v>
      </c>
    </row>
    <row r="197" s="13" customFormat="1">
      <c r="A197" s="13"/>
      <c r="B197" s="249"/>
      <c r="C197" s="250"/>
      <c r="D197" s="244" t="s">
        <v>165</v>
      </c>
      <c r="E197" s="251" t="s">
        <v>1</v>
      </c>
      <c r="F197" s="252" t="s">
        <v>259</v>
      </c>
      <c r="G197" s="250"/>
      <c r="H197" s="253">
        <v>0.24099999999999999</v>
      </c>
      <c r="I197" s="254"/>
      <c r="J197" s="254"/>
      <c r="K197" s="250"/>
      <c r="L197" s="250"/>
      <c r="M197" s="255"/>
      <c r="N197" s="256"/>
      <c r="O197" s="257"/>
      <c r="P197" s="257"/>
      <c r="Q197" s="257"/>
      <c r="R197" s="257"/>
      <c r="S197" s="257"/>
      <c r="T197" s="257"/>
      <c r="U197" s="257"/>
      <c r="V197" s="257"/>
      <c r="W197" s="257"/>
      <c r="X197" s="258"/>
      <c r="Y197" s="13"/>
      <c r="Z197" s="13"/>
      <c r="AA197" s="13"/>
      <c r="AB197" s="13"/>
      <c r="AC197" s="13"/>
      <c r="AD197" s="13"/>
      <c r="AE197" s="13"/>
      <c r="AT197" s="259" t="s">
        <v>165</v>
      </c>
      <c r="AU197" s="259" t="s">
        <v>90</v>
      </c>
      <c r="AV197" s="13" t="s">
        <v>90</v>
      </c>
      <c r="AW197" s="13" t="s">
        <v>5</v>
      </c>
      <c r="AX197" s="13" t="s">
        <v>80</v>
      </c>
      <c r="AY197" s="259" t="s">
        <v>155</v>
      </c>
    </row>
    <row r="198" s="13" customFormat="1">
      <c r="A198" s="13"/>
      <c r="B198" s="249"/>
      <c r="C198" s="250"/>
      <c r="D198" s="244" t="s">
        <v>165</v>
      </c>
      <c r="E198" s="251" t="s">
        <v>1</v>
      </c>
      <c r="F198" s="252" t="s">
        <v>260</v>
      </c>
      <c r="G198" s="250"/>
      <c r="H198" s="253">
        <v>1.0509999999999999</v>
      </c>
      <c r="I198" s="254"/>
      <c r="J198" s="254"/>
      <c r="K198" s="250"/>
      <c r="L198" s="250"/>
      <c r="M198" s="255"/>
      <c r="N198" s="256"/>
      <c r="O198" s="257"/>
      <c r="P198" s="257"/>
      <c r="Q198" s="257"/>
      <c r="R198" s="257"/>
      <c r="S198" s="257"/>
      <c r="T198" s="257"/>
      <c r="U198" s="257"/>
      <c r="V198" s="257"/>
      <c r="W198" s="257"/>
      <c r="X198" s="258"/>
      <c r="Y198" s="13"/>
      <c r="Z198" s="13"/>
      <c r="AA198" s="13"/>
      <c r="AB198" s="13"/>
      <c r="AC198" s="13"/>
      <c r="AD198" s="13"/>
      <c r="AE198" s="13"/>
      <c r="AT198" s="259" t="s">
        <v>165</v>
      </c>
      <c r="AU198" s="259" t="s">
        <v>90</v>
      </c>
      <c r="AV198" s="13" t="s">
        <v>90</v>
      </c>
      <c r="AW198" s="13" t="s">
        <v>5</v>
      </c>
      <c r="AX198" s="13" t="s">
        <v>80</v>
      </c>
      <c r="AY198" s="259" t="s">
        <v>155</v>
      </c>
    </row>
    <row r="199" s="13" customFormat="1">
      <c r="A199" s="13"/>
      <c r="B199" s="249"/>
      <c r="C199" s="250"/>
      <c r="D199" s="244" t="s">
        <v>165</v>
      </c>
      <c r="E199" s="251" t="s">
        <v>1</v>
      </c>
      <c r="F199" s="252" t="s">
        <v>261</v>
      </c>
      <c r="G199" s="250"/>
      <c r="H199" s="253">
        <v>0.109</v>
      </c>
      <c r="I199" s="254"/>
      <c r="J199" s="254"/>
      <c r="K199" s="250"/>
      <c r="L199" s="250"/>
      <c r="M199" s="255"/>
      <c r="N199" s="256"/>
      <c r="O199" s="257"/>
      <c r="P199" s="257"/>
      <c r="Q199" s="257"/>
      <c r="R199" s="257"/>
      <c r="S199" s="257"/>
      <c r="T199" s="257"/>
      <c r="U199" s="257"/>
      <c r="V199" s="257"/>
      <c r="W199" s="257"/>
      <c r="X199" s="258"/>
      <c r="Y199" s="13"/>
      <c r="Z199" s="13"/>
      <c r="AA199" s="13"/>
      <c r="AB199" s="13"/>
      <c r="AC199" s="13"/>
      <c r="AD199" s="13"/>
      <c r="AE199" s="13"/>
      <c r="AT199" s="259" t="s">
        <v>165</v>
      </c>
      <c r="AU199" s="259" t="s">
        <v>90</v>
      </c>
      <c r="AV199" s="13" t="s">
        <v>90</v>
      </c>
      <c r="AW199" s="13" t="s">
        <v>5</v>
      </c>
      <c r="AX199" s="13" t="s">
        <v>80</v>
      </c>
      <c r="AY199" s="259" t="s">
        <v>155</v>
      </c>
    </row>
    <row r="200" s="13" customFormat="1">
      <c r="A200" s="13"/>
      <c r="B200" s="249"/>
      <c r="C200" s="250"/>
      <c r="D200" s="244" t="s">
        <v>165</v>
      </c>
      <c r="E200" s="251" t="s">
        <v>1</v>
      </c>
      <c r="F200" s="252" t="s">
        <v>262</v>
      </c>
      <c r="G200" s="250"/>
      <c r="H200" s="253">
        <v>0.14999999999999999</v>
      </c>
      <c r="I200" s="254"/>
      <c r="J200" s="254"/>
      <c r="K200" s="250"/>
      <c r="L200" s="250"/>
      <c r="M200" s="255"/>
      <c r="N200" s="256"/>
      <c r="O200" s="257"/>
      <c r="P200" s="257"/>
      <c r="Q200" s="257"/>
      <c r="R200" s="257"/>
      <c r="S200" s="257"/>
      <c r="T200" s="257"/>
      <c r="U200" s="257"/>
      <c r="V200" s="257"/>
      <c r="W200" s="257"/>
      <c r="X200" s="258"/>
      <c r="Y200" s="13"/>
      <c r="Z200" s="13"/>
      <c r="AA200" s="13"/>
      <c r="AB200" s="13"/>
      <c r="AC200" s="13"/>
      <c r="AD200" s="13"/>
      <c r="AE200" s="13"/>
      <c r="AT200" s="259" t="s">
        <v>165</v>
      </c>
      <c r="AU200" s="259" t="s">
        <v>90</v>
      </c>
      <c r="AV200" s="13" t="s">
        <v>90</v>
      </c>
      <c r="AW200" s="13" t="s">
        <v>5</v>
      </c>
      <c r="AX200" s="13" t="s">
        <v>80</v>
      </c>
      <c r="AY200" s="259" t="s">
        <v>155</v>
      </c>
    </row>
    <row r="201" s="13" customFormat="1">
      <c r="A201" s="13"/>
      <c r="B201" s="249"/>
      <c r="C201" s="250"/>
      <c r="D201" s="244" t="s">
        <v>165</v>
      </c>
      <c r="E201" s="251" t="s">
        <v>1</v>
      </c>
      <c r="F201" s="252" t="s">
        <v>263</v>
      </c>
      <c r="G201" s="250"/>
      <c r="H201" s="253">
        <v>0.63400000000000001</v>
      </c>
      <c r="I201" s="254"/>
      <c r="J201" s="254"/>
      <c r="K201" s="250"/>
      <c r="L201" s="250"/>
      <c r="M201" s="255"/>
      <c r="N201" s="256"/>
      <c r="O201" s="257"/>
      <c r="P201" s="257"/>
      <c r="Q201" s="257"/>
      <c r="R201" s="257"/>
      <c r="S201" s="257"/>
      <c r="T201" s="257"/>
      <c r="U201" s="257"/>
      <c r="V201" s="257"/>
      <c r="W201" s="257"/>
      <c r="X201" s="258"/>
      <c r="Y201" s="13"/>
      <c r="Z201" s="13"/>
      <c r="AA201" s="13"/>
      <c r="AB201" s="13"/>
      <c r="AC201" s="13"/>
      <c r="AD201" s="13"/>
      <c r="AE201" s="13"/>
      <c r="AT201" s="259" t="s">
        <v>165</v>
      </c>
      <c r="AU201" s="259" t="s">
        <v>90</v>
      </c>
      <c r="AV201" s="13" t="s">
        <v>90</v>
      </c>
      <c r="AW201" s="13" t="s">
        <v>5</v>
      </c>
      <c r="AX201" s="13" t="s">
        <v>80</v>
      </c>
      <c r="AY201" s="259" t="s">
        <v>155</v>
      </c>
    </row>
    <row r="202" s="13" customFormat="1">
      <c r="A202" s="13"/>
      <c r="B202" s="249"/>
      <c r="C202" s="250"/>
      <c r="D202" s="244" t="s">
        <v>165</v>
      </c>
      <c r="E202" s="251" t="s">
        <v>1</v>
      </c>
      <c r="F202" s="252" t="s">
        <v>264</v>
      </c>
      <c r="G202" s="250"/>
      <c r="H202" s="253">
        <v>2.3969999999999998</v>
      </c>
      <c r="I202" s="254"/>
      <c r="J202" s="254"/>
      <c r="K202" s="250"/>
      <c r="L202" s="250"/>
      <c r="M202" s="255"/>
      <c r="N202" s="256"/>
      <c r="O202" s="257"/>
      <c r="P202" s="257"/>
      <c r="Q202" s="257"/>
      <c r="R202" s="257"/>
      <c r="S202" s="257"/>
      <c r="T202" s="257"/>
      <c r="U202" s="257"/>
      <c r="V202" s="257"/>
      <c r="W202" s="257"/>
      <c r="X202" s="258"/>
      <c r="Y202" s="13"/>
      <c r="Z202" s="13"/>
      <c r="AA202" s="13"/>
      <c r="AB202" s="13"/>
      <c r="AC202" s="13"/>
      <c r="AD202" s="13"/>
      <c r="AE202" s="13"/>
      <c r="AT202" s="259" t="s">
        <v>165</v>
      </c>
      <c r="AU202" s="259" t="s">
        <v>90</v>
      </c>
      <c r="AV202" s="13" t="s">
        <v>90</v>
      </c>
      <c r="AW202" s="13" t="s">
        <v>5</v>
      </c>
      <c r="AX202" s="13" t="s">
        <v>80</v>
      </c>
      <c r="AY202" s="259" t="s">
        <v>155</v>
      </c>
    </row>
    <row r="203" s="13" customFormat="1">
      <c r="A203" s="13"/>
      <c r="B203" s="249"/>
      <c r="C203" s="250"/>
      <c r="D203" s="244" t="s">
        <v>165</v>
      </c>
      <c r="E203" s="251" t="s">
        <v>1</v>
      </c>
      <c r="F203" s="252" t="s">
        <v>265</v>
      </c>
      <c r="G203" s="250"/>
      <c r="H203" s="253">
        <v>0.091999999999999998</v>
      </c>
      <c r="I203" s="254"/>
      <c r="J203" s="254"/>
      <c r="K203" s="250"/>
      <c r="L203" s="250"/>
      <c r="M203" s="255"/>
      <c r="N203" s="256"/>
      <c r="O203" s="257"/>
      <c r="P203" s="257"/>
      <c r="Q203" s="257"/>
      <c r="R203" s="257"/>
      <c r="S203" s="257"/>
      <c r="T203" s="257"/>
      <c r="U203" s="257"/>
      <c r="V203" s="257"/>
      <c r="W203" s="257"/>
      <c r="X203" s="258"/>
      <c r="Y203" s="13"/>
      <c r="Z203" s="13"/>
      <c r="AA203" s="13"/>
      <c r="AB203" s="13"/>
      <c r="AC203" s="13"/>
      <c r="AD203" s="13"/>
      <c r="AE203" s="13"/>
      <c r="AT203" s="259" t="s">
        <v>165</v>
      </c>
      <c r="AU203" s="259" t="s">
        <v>90</v>
      </c>
      <c r="AV203" s="13" t="s">
        <v>90</v>
      </c>
      <c r="AW203" s="13" t="s">
        <v>5</v>
      </c>
      <c r="AX203" s="13" t="s">
        <v>80</v>
      </c>
      <c r="AY203" s="259" t="s">
        <v>155</v>
      </c>
    </row>
    <row r="204" s="14" customFormat="1">
      <c r="A204" s="14"/>
      <c r="B204" s="260"/>
      <c r="C204" s="261"/>
      <c r="D204" s="244" t="s">
        <v>165</v>
      </c>
      <c r="E204" s="262" t="s">
        <v>1</v>
      </c>
      <c r="F204" s="263" t="s">
        <v>167</v>
      </c>
      <c r="G204" s="261"/>
      <c r="H204" s="264">
        <v>6.04</v>
      </c>
      <c r="I204" s="265"/>
      <c r="J204" s="265"/>
      <c r="K204" s="261"/>
      <c r="L204" s="261"/>
      <c r="M204" s="266"/>
      <c r="N204" s="267"/>
      <c r="O204" s="268"/>
      <c r="P204" s="268"/>
      <c r="Q204" s="268"/>
      <c r="R204" s="268"/>
      <c r="S204" s="268"/>
      <c r="T204" s="268"/>
      <c r="U204" s="268"/>
      <c r="V204" s="268"/>
      <c r="W204" s="268"/>
      <c r="X204" s="269"/>
      <c r="Y204" s="14"/>
      <c r="Z204" s="14"/>
      <c r="AA204" s="14"/>
      <c r="AB204" s="14"/>
      <c r="AC204" s="14"/>
      <c r="AD204" s="14"/>
      <c r="AE204" s="14"/>
      <c r="AT204" s="270" t="s">
        <v>165</v>
      </c>
      <c r="AU204" s="270" t="s">
        <v>90</v>
      </c>
      <c r="AV204" s="14" t="s">
        <v>161</v>
      </c>
      <c r="AW204" s="14" t="s">
        <v>5</v>
      </c>
      <c r="AX204" s="14" t="s">
        <v>80</v>
      </c>
      <c r="AY204" s="270" t="s">
        <v>155</v>
      </c>
    </row>
    <row r="205" s="13" customFormat="1">
      <c r="A205" s="13"/>
      <c r="B205" s="249"/>
      <c r="C205" s="250"/>
      <c r="D205" s="244" t="s">
        <v>165</v>
      </c>
      <c r="E205" s="251" t="s">
        <v>1</v>
      </c>
      <c r="F205" s="252" t="s">
        <v>303</v>
      </c>
      <c r="G205" s="250"/>
      <c r="H205" s="253">
        <v>6.6440000000000001</v>
      </c>
      <c r="I205" s="254"/>
      <c r="J205" s="254"/>
      <c r="K205" s="250"/>
      <c r="L205" s="250"/>
      <c r="M205" s="255"/>
      <c r="N205" s="256"/>
      <c r="O205" s="257"/>
      <c r="P205" s="257"/>
      <c r="Q205" s="257"/>
      <c r="R205" s="257"/>
      <c r="S205" s="257"/>
      <c r="T205" s="257"/>
      <c r="U205" s="257"/>
      <c r="V205" s="257"/>
      <c r="W205" s="257"/>
      <c r="X205" s="258"/>
      <c r="Y205" s="13"/>
      <c r="Z205" s="13"/>
      <c r="AA205" s="13"/>
      <c r="AB205" s="13"/>
      <c r="AC205" s="13"/>
      <c r="AD205" s="13"/>
      <c r="AE205" s="13"/>
      <c r="AT205" s="259" t="s">
        <v>165</v>
      </c>
      <c r="AU205" s="259" t="s">
        <v>90</v>
      </c>
      <c r="AV205" s="13" t="s">
        <v>90</v>
      </c>
      <c r="AW205" s="13" t="s">
        <v>5</v>
      </c>
      <c r="AX205" s="13" t="s">
        <v>80</v>
      </c>
      <c r="AY205" s="259" t="s">
        <v>155</v>
      </c>
    </row>
    <row r="206" s="14" customFormat="1">
      <c r="A206" s="14"/>
      <c r="B206" s="260"/>
      <c r="C206" s="261"/>
      <c r="D206" s="244" t="s">
        <v>165</v>
      </c>
      <c r="E206" s="262" t="s">
        <v>1</v>
      </c>
      <c r="F206" s="263" t="s">
        <v>167</v>
      </c>
      <c r="G206" s="261"/>
      <c r="H206" s="264">
        <v>6.6440000000000001</v>
      </c>
      <c r="I206" s="265"/>
      <c r="J206" s="265"/>
      <c r="K206" s="261"/>
      <c r="L206" s="261"/>
      <c r="M206" s="266"/>
      <c r="N206" s="267"/>
      <c r="O206" s="268"/>
      <c r="P206" s="268"/>
      <c r="Q206" s="268"/>
      <c r="R206" s="268"/>
      <c r="S206" s="268"/>
      <c r="T206" s="268"/>
      <c r="U206" s="268"/>
      <c r="V206" s="268"/>
      <c r="W206" s="268"/>
      <c r="X206" s="269"/>
      <c r="Y206" s="14"/>
      <c r="Z206" s="14"/>
      <c r="AA206" s="14"/>
      <c r="AB206" s="14"/>
      <c r="AC206" s="14"/>
      <c r="AD206" s="14"/>
      <c r="AE206" s="14"/>
      <c r="AT206" s="270" t="s">
        <v>165</v>
      </c>
      <c r="AU206" s="270" t="s">
        <v>90</v>
      </c>
      <c r="AV206" s="14" t="s">
        <v>161</v>
      </c>
      <c r="AW206" s="14" t="s">
        <v>5</v>
      </c>
      <c r="AX206" s="14" t="s">
        <v>88</v>
      </c>
      <c r="AY206" s="270" t="s">
        <v>155</v>
      </c>
    </row>
    <row r="207" s="2" customFormat="1">
      <c r="A207" s="37"/>
      <c r="B207" s="38"/>
      <c r="C207" s="279" t="s">
        <v>304</v>
      </c>
      <c r="D207" s="279" t="s">
        <v>281</v>
      </c>
      <c r="E207" s="280" t="s">
        <v>305</v>
      </c>
      <c r="F207" s="281" t="s">
        <v>306</v>
      </c>
      <c r="G207" s="282" t="s">
        <v>178</v>
      </c>
      <c r="H207" s="283">
        <v>0.88700000000000001</v>
      </c>
      <c r="I207" s="284"/>
      <c r="J207" s="285"/>
      <c r="K207" s="286">
        <f>ROUND(P207*H207,2)</f>
        <v>0</v>
      </c>
      <c r="L207" s="281" t="s">
        <v>170</v>
      </c>
      <c r="M207" s="287"/>
      <c r="N207" s="288" t="s">
        <v>1</v>
      </c>
      <c r="O207" s="238" t="s">
        <v>43</v>
      </c>
      <c r="P207" s="239">
        <f>I207+J207</f>
        <v>0</v>
      </c>
      <c r="Q207" s="239">
        <f>ROUND(I207*H207,2)</f>
        <v>0</v>
      </c>
      <c r="R207" s="239">
        <f>ROUND(J207*H207,2)</f>
        <v>0</v>
      </c>
      <c r="S207" s="90"/>
      <c r="T207" s="240">
        <f>S207*H207</f>
        <v>0</v>
      </c>
      <c r="U207" s="240">
        <v>0.55000000000000004</v>
      </c>
      <c r="V207" s="240">
        <f>U207*H207</f>
        <v>0.48785000000000006</v>
      </c>
      <c r="W207" s="240">
        <v>0</v>
      </c>
      <c r="X207" s="241">
        <f>W207*H207</f>
        <v>0</v>
      </c>
      <c r="Y207" s="37"/>
      <c r="Z207" s="37"/>
      <c r="AA207" s="37"/>
      <c r="AB207" s="37"/>
      <c r="AC207" s="37"/>
      <c r="AD207" s="37"/>
      <c r="AE207" s="37"/>
      <c r="AR207" s="242" t="s">
        <v>284</v>
      </c>
      <c r="AT207" s="242" t="s">
        <v>281</v>
      </c>
      <c r="AU207" s="242" t="s">
        <v>90</v>
      </c>
      <c r="AY207" s="16" t="s">
        <v>155</v>
      </c>
      <c r="BE207" s="243">
        <f>IF(O207="základní",K207,0)</f>
        <v>0</v>
      </c>
      <c r="BF207" s="243">
        <f>IF(O207="snížená",K207,0)</f>
        <v>0</v>
      </c>
      <c r="BG207" s="243">
        <f>IF(O207="zákl. přenesená",K207,0)</f>
        <v>0</v>
      </c>
      <c r="BH207" s="243">
        <f>IF(O207="sníž. přenesená",K207,0)</f>
        <v>0</v>
      </c>
      <c r="BI207" s="243">
        <f>IF(O207="nulová",K207,0)</f>
        <v>0</v>
      </c>
      <c r="BJ207" s="16" t="s">
        <v>88</v>
      </c>
      <c r="BK207" s="243">
        <f>ROUND(P207*H207,2)</f>
        <v>0</v>
      </c>
      <c r="BL207" s="16" t="s">
        <v>255</v>
      </c>
      <c r="BM207" s="242" t="s">
        <v>307</v>
      </c>
    </row>
    <row r="208" s="2" customFormat="1">
      <c r="A208" s="37"/>
      <c r="B208" s="38"/>
      <c r="C208" s="39"/>
      <c r="D208" s="244" t="s">
        <v>163</v>
      </c>
      <c r="E208" s="39"/>
      <c r="F208" s="245" t="s">
        <v>302</v>
      </c>
      <c r="G208" s="39"/>
      <c r="H208" s="39"/>
      <c r="I208" s="246"/>
      <c r="J208" s="246"/>
      <c r="K208" s="39"/>
      <c r="L208" s="39"/>
      <c r="M208" s="43"/>
      <c r="N208" s="247"/>
      <c r="O208" s="248"/>
      <c r="P208" s="90"/>
      <c r="Q208" s="90"/>
      <c r="R208" s="90"/>
      <c r="S208" s="90"/>
      <c r="T208" s="90"/>
      <c r="U208" s="90"/>
      <c r="V208" s="90"/>
      <c r="W208" s="90"/>
      <c r="X208" s="91"/>
      <c r="Y208" s="37"/>
      <c r="Z208" s="37"/>
      <c r="AA208" s="37"/>
      <c r="AB208" s="37"/>
      <c r="AC208" s="37"/>
      <c r="AD208" s="37"/>
      <c r="AE208" s="37"/>
      <c r="AT208" s="16" t="s">
        <v>163</v>
      </c>
      <c r="AU208" s="16" t="s">
        <v>90</v>
      </c>
    </row>
    <row r="209" s="2" customFormat="1" ht="62.7" customHeight="1">
      <c r="A209" s="37"/>
      <c r="B209" s="38"/>
      <c r="C209" s="230" t="s">
        <v>256</v>
      </c>
      <c r="D209" s="230" t="s">
        <v>157</v>
      </c>
      <c r="E209" s="231" t="s">
        <v>308</v>
      </c>
      <c r="F209" s="232" t="s">
        <v>309</v>
      </c>
      <c r="G209" s="233" t="s">
        <v>242</v>
      </c>
      <c r="H209" s="234">
        <v>86.799999999999997</v>
      </c>
      <c r="I209" s="235"/>
      <c r="J209" s="235"/>
      <c r="K209" s="236">
        <f>ROUND(P209*H209,2)</f>
        <v>0</v>
      </c>
      <c r="L209" s="232" t="s">
        <v>170</v>
      </c>
      <c r="M209" s="43"/>
      <c r="N209" s="237" t="s">
        <v>1</v>
      </c>
      <c r="O209" s="238" t="s">
        <v>43</v>
      </c>
      <c r="P209" s="239">
        <f>I209+J209</f>
        <v>0</v>
      </c>
      <c r="Q209" s="239">
        <f>ROUND(I209*H209,2)</f>
        <v>0</v>
      </c>
      <c r="R209" s="239">
        <f>ROUND(J209*H209,2)</f>
        <v>0</v>
      </c>
      <c r="S209" s="90"/>
      <c r="T209" s="240">
        <f>S209*H209</f>
        <v>0</v>
      </c>
      <c r="U209" s="240">
        <v>0</v>
      </c>
      <c r="V209" s="240">
        <f>U209*H209</f>
        <v>0</v>
      </c>
      <c r="W209" s="240">
        <v>0</v>
      </c>
      <c r="X209" s="241">
        <f>W209*H209</f>
        <v>0</v>
      </c>
      <c r="Y209" s="37"/>
      <c r="Z209" s="37"/>
      <c r="AA209" s="37"/>
      <c r="AB209" s="37"/>
      <c r="AC209" s="37"/>
      <c r="AD209" s="37"/>
      <c r="AE209" s="37"/>
      <c r="AR209" s="242" t="s">
        <v>255</v>
      </c>
      <c r="AT209" s="242" t="s">
        <v>157</v>
      </c>
      <c r="AU209" s="242" t="s">
        <v>90</v>
      </c>
      <c r="AY209" s="16" t="s">
        <v>155</v>
      </c>
      <c r="BE209" s="243">
        <f>IF(O209="základní",K209,0)</f>
        <v>0</v>
      </c>
      <c r="BF209" s="243">
        <f>IF(O209="snížená",K209,0)</f>
        <v>0</v>
      </c>
      <c r="BG209" s="243">
        <f>IF(O209="zákl. přenesená",K209,0)</f>
        <v>0</v>
      </c>
      <c r="BH209" s="243">
        <f>IF(O209="sníž. přenesená",K209,0)</f>
        <v>0</v>
      </c>
      <c r="BI209" s="243">
        <f>IF(O209="nulová",K209,0)</f>
        <v>0</v>
      </c>
      <c r="BJ209" s="16" t="s">
        <v>88</v>
      </c>
      <c r="BK209" s="243">
        <f>ROUND(P209*H209,2)</f>
        <v>0</v>
      </c>
      <c r="BL209" s="16" t="s">
        <v>255</v>
      </c>
      <c r="BM209" s="242" t="s">
        <v>310</v>
      </c>
    </row>
    <row r="210" s="2" customFormat="1">
      <c r="A210" s="37"/>
      <c r="B210" s="38"/>
      <c r="C210" s="39"/>
      <c r="D210" s="271" t="s">
        <v>172</v>
      </c>
      <c r="E210" s="39"/>
      <c r="F210" s="272" t="s">
        <v>311</v>
      </c>
      <c r="G210" s="39"/>
      <c r="H210" s="39"/>
      <c r="I210" s="246"/>
      <c r="J210" s="246"/>
      <c r="K210" s="39"/>
      <c r="L210" s="39"/>
      <c r="M210" s="43"/>
      <c r="N210" s="247"/>
      <c r="O210" s="248"/>
      <c r="P210" s="90"/>
      <c r="Q210" s="90"/>
      <c r="R210" s="90"/>
      <c r="S210" s="90"/>
      <c r="T210" s="90"/>
      <c r="U210" s="90"/>
      <c r="V210" s="90"/>
      <c r="W210" s="90"/>
      <c r="X210" s="91"/>
      <c r="Y210" s="37"/>
      <c r="Z210" s="37"/>
      <c r="AA210" s="37"/>
      <c r="AB210" s="37"/>
      <c r="AC210" s="37"/>
      <c r="AD210" s="37"/>
      <c r="AE210" s="37"/>
      <c r="AT210" s="16" t="s">
        <v>172</v>
      </c>
      <c r="AU210" s="16" t="s">
        <v>90</v>
      </c>
    </row>
    <row r="211" s="13" customFormat="1">
      <c r="A211" s="13"/>
      <c r="B211" s="249"/>
      <c r="C211" s="250"/>
      <c r="D211" s="244" t="s">
        <v>165</v>
      </c>
      <c r="E211" s="251" t="s">
        <v>1</v>
      </c>
      <c r="F211" s="252" t="s">
        <v>312</v>
      </c>
      <c r="G211" s="250"/>
      <c r="H211" s="253">
        <v>86.799999999999997</v>
      </c>
      <c r="I211" s="254"/>
      <c r="J211" s="254"/>
      <c r="K211" s="250"/>
      <c r="L211" s="250"/>
      <c r="M211" s="255"/>
      <c r="N211" s="256"/>
      <c r="O211" s="257"/>
      <c r="P211" s="257"/>
      <c r="Q211" s="257"/>
      <c r="R211" s="257"/>
      <c r="S211" s="257"/>
      <c r="T211" s="257"/>
      <c r="U211" s="257"/>
      <c r="V211" s="257"/>
      <c r="W211" s="257"/>
      <c r="X211" s="258"/>
      <c r="Y211" s="13"/>
      <c r="Z211" s="13"/>
      <c r="AA211" s="13"/>
      <c r="AB211" s="13"/>
      <c r="AC211" s="13"/>
      <c r="AD211" s="13"/>
      <c r="AE211" s="13"/>
      <c r="AT211" s="259" t="s">
        <v>165</v>
      </c>
      <c r="AU211" s="259" t="s">
        <v>90</v>
      </c>
      <c r="AV211" s="13" t="s">
        <v>90</v>
      </c>
      <c r="AW211" s="13" t="s">
        <v>5</v>
      </c>
      <c r="AX211" s="13" t="s">
        <v>80</v>
      </c>
      <c r="AY211" s="259" t="s">
        <v>155</v>
      </c>
    </row>
    <row r="212" s="14" customFormat="1">
      <c r="A212" s="14"/>
      <c r="B212" s="260"/>
      <c r="C212" s="261"/>
      <c r="D212" s="244" t="s">
        <v>165</v>
      </c>
      <c r="E212" s="262" t="s">
        <v>1</v>
      </c>
      <c r="F212" s="263" t="s">
        <v>167</v>
      </c>
      <c r="G212" s="261"/>
      <c r="H212" s="264">
        <v>86.799999999999997</v>
      </c>
      <c r="I212" s="265"/>
      <c r="J212" s="265"/>
      <c r="K212" s="261"/>
      <c r="L212" s="261"/>
      <c r="M212" s="266"/>
      <c r="N212" s="267"/>
      <c r="O212" s="268"/>
      <c r="P212" s="268"/>
      <c r="Q212" s="268"/>
      <c r="R212" s="268"/>
      <c r="S212" s="268"/>
      <c r="T212" s="268"/>
      <c r="U212" s="268"/>
      <c r="V212" s="268"/>
      <c r="W212" s="268"/>
      <c r="X212" s="269"/>
      <c r="Y212" s="14"/>
      <c r="Z212" s="14"/>
      <c r="AA212" s="14"/>
      <c r="AB212" s="14"/>
      <c r="AC212" s="14"/>
      <c r="AD212" s="14"/>
      <c r="AE212" s="14"/>
      <c r="AT212" s="270" t="s">
        <v>165</v>
      </c>
      <c r="AU212" s="270" t="s">
        <v>90</v>
      </c>
      <c r="AV212" s="14" t="s">
        <v>161</v>
      </c>
      <c r="AW212" s="14" t="s">
        <v>5</v>
      </c>
      <c r="AX212" s="14" t="s">
        <v>88</v>
      </c>
      <c r="AY212" s="270" t="s">
        <v>155</v>
      </c>
    </row>
    <row r="213" s="2" customFormat="1">
      <c r="A213" s="37"/>
      <c r="B213" s="38"/>
      <c r="C213" s="279" t="s">
        <v>313</v>
      </c>
      <c r="D213" s="279" t="s">
        <v>281</v>
      </c>
      <c r="E213" s="280" t="s">
        <v>314</v>
      </c>
      <c r="F213" s="281" t="s">
        <v>315</v>
      </c>
      <c r="G213" s="282" t="s">
        <v>178</v>
      </c>
      <c r="H213" s="283">
        <v>2.444</v>
      </c>
      <c r="I213" s="284"/>
      <c r="J213" s="285"/>
      <c r="K213" s="286">
        <f>ROUND(P213*H213,2)</f>
        <v>0</v>
      </c>
      <c r="L213" s="281" t="s">
        <v>170</v>
      </c>
      <c r="M213" s="287"/>
      <c r="N213" s="288" t="s">
        <v>1</v>
      </c>
      <c r="O213" s="238" t="s">
        <v>43</v>
      </c>
      <c r="P213" s="239">
        <f>I213+J213</f>
        <v>0</v>
      </c>
      <c r="Q213" s="239">
        <f>ROUND(I213*H213,2)</f>
        <v>0</v>
      </c>
      <c r="R213" s="239">
        <f>ROUND(J213*H213,2)</f>
        <v>0</v>
      </c>
      <c r="S213" s="90"/>
      <c r="T213" s="240">
        <f>S213*H213</f>
        <v>0</v>
      </c>
      <c r="U213" s="240">
        <v>0.55000000000000004</v>
      </c>
      <c r="V213" s="240">
        <f>U213*H213</f>
        <v>1.3442000000000001</v>
      </c>
      <c r="W213" s="240">
        <v>0</v>
      </c>
      <c r="X213" s="241">
        <f>W213*H213</f>
        <v>0</v>
      </c>
      <c r="Y213" s="37"/>
      <c r="Z213" s="37"/>
      <c r="AA213" s="37"/>
      <c r="AB213" s="37"/>
      <c r="AC213" s="37"/>
      <c r="AD213" s="37"/>
      <c r="AE213" s="37"/>
      <c r="AR213" s="242" t="s">
        <v>284</v>
      </c>
      <c r="AT213" s="242" t="s">
        <v>281</v>
      </c>
      <c r="AU213" s="242" t="s">
        <v>90</v>
      </c>
      <c r="AY213" s="16" t="s">
        <v>155</v>
      </c>
      <c r="BE213" s="243">
        <f>IF(O213="základní",K213,0)</f>
        <v>0</v>
      </c>
      <c r="BF213" s="243">
        <f>IF(O213="snížená",K213,0)</f>
        <v>0</v>
      </c>
      <c r="BG213" s="243">
        <f>IF(O213="zákl. přenesená",K213,0)</f>
        <v>0</v>
      </c>
      <c r="BH213" s="243">
        <f>IF(O213="sníž. přenesená",K213,0)</f>
        <v>0</v>
      </c>
      <c r="BI213" s="243">
        <f>IF(O213="nulová",K213,0)</f>
        <v>0</v>
      </c>
      <c r="BJ213" s="16" t="s">
        <v>88</v>
      </c>
      <c r="BK213" s="243">
        <f>ROUND(P213*H213,2)</f>
        <v>0</v>
      </c>
      <c r="BL213" s="16" t="s">
        <v>255</v>
      </c>
      <c r="BM213" s="242" t="s">
        <v>316</v>
      </c>
    </row>
    <row r="214" s="2" customFormat="1">
      <c r="A214" s="37"/>
      <c r="B214" s="38"/>
      <c r="C214" s="39"/>
      <c r="D214" s="244" t="s">
        <v>163</v>
      </c>
      <c r="E214" s="39"/>
      <c r="F214" s="245" t="s">
        <v>302</v>
      </c>
      <c r="G214" s="39"/>
      <c r="H214" s="39"/>
      <c r="I214" s="246"/>
      <c r="J214" s="246"/>
      <c r="K214" s="39"/>
      <c r="L214" s="39"/>
      <c r="M214" s="43"/>
      <c r="N214" s="247"/>
      <c r="O214" s="248"/>
      <c r="P214" s="90"/>
      <c r="Q214" s="90"/>
      <c r="R214" s="90"/>
      <c r="S214" s="90"/>
      <c r="T214" s="90"/>
      <c r="U214" s="90"/>
      <c r="V214" s="90"/>
      <c r="W214" s="90"/>
      <c r="X214" s="91"/>
      <c r="Y214" s="37"/>
      <c r="Z214" s="37"/>
      <c r="AA214" s="37"/>
      <c r="AB214" s="37"/>
      <c r="AC214" s="37"/>
      <c r="AD214" s="37"/>
      <c r="AE214" s="37"/>
      <c r="AT214" s="16" t="s">
        <v>163</v>
      </c>
      <c r="AU214" s="16" t="s">
        <v>90</v>
      </c>
    </row>
    <row r="215" s="2" customFormat="1" ht="62.7" customHeight="1">
      <c r="A215" s="37"/>
      <c r="B215" s="38"/>
      <c r="C215" s="230" t="s">
        <v>255</v>
      </c>
      <c r="D215" s="230" t="s">
        <v>157</v>
      </c>
      <c r="E215" s="231" t="s">
        <v>317</v>
      </c>
      <c r="F215" s="232" t="s">
        <v>318</v>
      </c>
      <c r="G215" s="233" t="s">
        <v>242</v>
      </c>
      <c r="H215" s="234">
        <v>51.799999999999997</v>
      </c>
      <c r="I215" s="235"/>
      <c r="J215" s="235"/>
      <c r="K215" s="236">
        <f>ROUND(P215*H215,2)</f>
        <v>0</v>
      </c>
      <c r="L215" s="232" t="s">
        <v>170</v>
      </c>
      <c r="M215" s="43"/>
      <c r="N215" s="237" t="s">
        <v>1</v>
      </c>
      <c r="O215" s="238" t="s">
        <v>43</v>
      </c>
      <c r="P215" s="239">
        <f>I215+J215</f>
        <v>0</v>
      </c>
      <c r="Q215" s="239">
        <f>ROUND(I215*H215,2)</f>
        <v>0</v>
      </c>
      <c r="R215" s="239">
        <f>ROUND(J215*H215,2)</f>
        <v>0</v>
      </c>
      <c r="S215" s="90"/>
      <c r="T215" s="240">
        <f>S215*H215</f>
        <v>0</v>
      </c>
      <c r="U215" s="240">
        <v>0</v>
      </c>
      <c r="V215" s="240">
        <f>U215*H215</f>
        <v>0</v>
      </c>
      <c r="W215" s="240">
        <v>0</v>
      </c>
      <c r="X215" s="241">
        <f>W215*H215</f>
        <v>0</v>
      </c>
      <c r="Y215" s="37"/>
      <c r="Z215" s="37"/>
      <c r="AA215" s="37"/>
      <c r="AB215" s="37"/>
      <c r="AC215" s="37"/>
      <c r="AD215" s="37"/>
      <c r="AE215" s="37"/>
      <c r="AR215" s="242" t="s">
        <v>255</v>
      </c>
      <c r="AT215" s="242" t="s">
        <v>157</v>
      </c>
      <c r="AU215" s="242" t="s">
        <v>90</v>
      </c>
      <c r="AY215" s="16" t="s">
        <v>155</v>
      </c>
      <c r="BE215" s="243">
        <f>IF(O215="základní",K215,0)</f>
        <v>0</v>
      </c>
      <c r="BF215" s="243">
        <f>IF(O215="snížená",K215,0)</f>
        <v>0</v>
      </c>
      <c r="BG215" s="243">
        <f>IF(O215="zákl. přenesená",K215,0)</f>
        <v>0</v>
      </c>
      <c r="BH215" s="243">
        <f>IF(O215="sníž. přenesená",K215,0)</f>
        <v>0</v>
      </c>
      <c r="BI215" s="243">
        <f>IF(O215="nulová",K215,0)</f>
        <v>0</v>
      </c>
      <c r="BJ215" s="16" t="s">
        <v>88</v>
      </c>
      <c r="BK215" s="243">
        <f>ROUND(P215*H215,2)</f>
        <v>0</v>
      </c>
      <c r="BL215" s="16" t="s">
        <v>255</v>
      </c>
      <c r="BM215" s="242" t="s">
        <v>284</v>
      </c>
    </row>
    <row r="216" s="2" customFormat="1">
      <c r="A216" s="37"/>
      <c r="B216" s="38"/>
      <c r="C216" s="39"/>
      <c r="D216" s="271" t="s">
        <v>172</v>
      </c>
      <c r="E216" s="39"/>
      <c r="F216" s="272" t="s">
        <v>319</v>
      </c>
      <c r="G216" s="39"/>
      <c r="H216" s="39"/>
      <c r="I216" s="246"/>
      <c r="J216" s="246"/>
      <c r="K216" s="39"/>
      <c r="L216" s="39"/>
      <c r="M216" s="43"/>
      <c r="N216" s="247"/>
      <c r="O216" s="248"/>
      <c r="P216" s="90"/>
      <c r="Q216" s="90"/>
      <c r="R216" s="90"/>
      <c r="S216" s="90"/>
      <c r="T216" s="90"/>
      <c r="U216" s="90"/>
      <c r="V216" s="90"/>
      <c r="W216" s="90"/>
      <c r="X216" s="91"/>
      <c r="Y216" s="37"/>
      <c r="Z216" s="37"/>
      <c r="AA216" s="37"/>
      <c r="AB216" s="37"/>
      <c r="AC216" s="37"/>
      <c r="AD216" s="37"/>
      <c r="AE216" s="37"/>
      <c r="AT216" s="16" t="s">
        <v>172</v>
      </c>
      <c r="AU216" s="16" t="s">
        <v>90</v>
      </c>
    </row>
    <row r="217" s="13" customFormat="1">
      <c r="A217" s="13"/>
      <c r="B217" s="249"/>
      <c r="C217" s="250"/>
      <c r="D217" s="244" t="s">
        <v>165</v>
      </c>
      <c r="E217" s="251" t="s">
        <v>1</v>
      </c>
      <c r="F217" s="252" t="s">
        <v>320</v>
      </c>
      <c r="G217" s="250"/>
      <c r="H217" s="253">
        <v>51.799999999999997</v>
      </c>
      <c r="I217" s="254"/>
      <c r="J217" s="254"/>
      <c r="K217" s="250"/>
      <c r="L217" s="250"/>
      <c r="M217" s="255"/>
      <c r="N217" s="256"/>
      <c r="O217" s="257"/>
      <c r="P217" s="257"/>
      <c r="Q217" s="257"/>
      <c r="R217" s="257"/>
      <c r="S217" s="257"/>
      <c r="T217" s="257"/>
      <c r="U217" s="257"/>
      <c r="V217" s="257"/>
      <c r="W217" s="257"/>
      <c r="X217" s="258"/>
      <c r="Y217" s="13"/>
      <c r="Z217" s="13"/>
      <c r="AA217" s="13"/>
      <c r="AB217" s="13"/>
      <c r="AC217" s="13"/>
      <c r="AD217" s="13"/>
      <c r="AE217" s="13"/>
      <c r="AT217" s="259" t="s">
        <v>165</v>
      </c>
      <c r="AU217" s="259" t="s">
        <v>90</v>
      </c>
      <c r="AV217" s="13" t="s">
        <v>90</v>
      </c>
      <c r="AW217" s="13" t="s">
        <v>5</v>
      </c>
      <c r="AX217" s="13" t="s">
        <v>80</v>
      </c>
      <c r="AY217" s="259" t="s">
        <v>155</v>
      </c>
    </row>
    <row r="218" s="14" customFormat="1">
      <c r="A218" s="14"/>
      <c r="B218" s="260"/>
      <c r="C218" s="261"/>
      <c r="D218" s="244" t="s">
        <v>165</v>
      </c>
      <c r="E218" s="262" t="s">
        <v>1</v>
      </c>
      <c r="F218" s="263" t="s">
        <v>167</v>
      </c>
      <c r="G218" s="261"/>
      <c r="H218" s="264">
        <v>51.799999999999997</v>
      </c>
      <c r="I218" s="265"/>
      <c r="J218" s="265"/>
      <c r="K218" s="261"/>
      <c r="L218" s="261"/>
      <c r="M218" s="266"/>
      <c r="N218" s="267"/>
      <c r="O218" s="268"/>
      <c r="P218" s="268"/>
      <c r="Q218" s="268"/>
      <c r="R218" s="268"/>
      <c r="S218" s="268"/>
      <c r="T218" s="268"/>
      <c r="U218" s="268"/>
      <c r="V218" s="268"/>
      <c r="W218" s="268"/>
      <c r="X218" s="269"/>
      <c r="Y218" s="14"/>
      <c r="Z218" s="14"/>
      <c r="AA218" s="14"/>
      <c r="AB218" s="14"/>
      <c r="AC218" s="14"/>
      <c r="AD218" s="14"/>
      <c r="AE218" s="14"/>
      <c r="AT218" s="270" t="s">
        <v>165</v>
      </c>
      <c r="AU218" s="270" t="s">
        <v>90</v>
      </c>
      <c r="AV218" s="14" t="s">
        <v>161</v>
      </c>
      <c r="AW218" s="14" t="s">
        <v>5</v>
      </c>
      <c r="AX218" s="14" t="s">
        <v>88</v>
      </c>
      <c r="AY218" s="270" t="s">
        <v>155</v>
      </c>
    </row>
    <row r="219" s="2" customFormat="1">
      <c r="A219" s="37"/>
      <c r="B219" s="38"/>
      <c r="C219" s="279" t="s">
        <v>321</v>
      </c>
      <c r="D219" s="279" t="s">
        <v>281</v>
      </c>
      <c r="E219" s="280" t="s">
        <v>322</v>
      </c>
      <c r="F219" s="281" t="s">
        <v>323</v>
      </c>
      <c r="G219" s="282" t="s">
        <v>178</v>
      </c>
      <c r="H219" s="283">
        <v>1.8240000000000001</v>
      </c>
      <c r="I219" s="284"/>
      <c r="J219" s="285"/>
      <c r="K219" s="286">
        <f>ROUND(P219*H219,2)</f>
        <v>0</v>
      </c>
      <c r="L219" s="281" t="s">
        <v>170</v>
      </c>
      <c r="M219" s="287"/>
      <c r="N219" s="288" t="s">
        <v>1</v>
      </c>
      <c r="O219" s="238" t="s">
        <v>43</v>
      </c>
      <c r="P219" s="239">
        <f>I219+J219</f>
        <v>0</v>
      </c>
      <c r="Q219" s="239">
        <f>ROUND(I219*H219,2)</f>
        <v>0</v>
      </c>
      <c r="R219" s="239">
        <f>ROUND(J219*H219,2)</f>
        <v>0</v>
      </c>
      <c r="S219" s="90"/>
      <c r="T219" s="240">
        <f>S219*H219</f>
        <v>0</v>
      </c>
      <c r="U219" s="240">
        <v>0.55000000000000004</v>
      </c>
      <c r="V219" s="240">
        <f>U219*H219</f>
        <v>1.0032000000000001</v>
      </c>
      <c r="W219" s="240">
        <v>0</v>
      </c>
      <c r="X219" s="241">
        <f>W219*H219</f>
        <v>0</v>
      </c>
      <c r="Y219" s="37"/>
      <c r="Z219" s="37"/>
      <c r="AA219" s="37"/>
      <c r="AB219" s="37"/>
      <c r="AC219" s="37"/>
      <c r="AD219" s="37"/>
      <c r="AE219" s="37"/>
      <c r="AR219" s="242" t="s">
        <v>284</v>
      </c>
      <c r="AT219" s="242" t="s">
        <v>281</v>
      </c>
      <c r="AU219" s="242" t="s">
        <v>90</v>
      </c>
      <c r="AY219" s="16" t="s">
        <v>155</v>
      </c>
      <c r="BE219" s="243">
        <f>IF(O219="základní",K219,0)</f>
        <v>0</v>
      </c>
      <c r="BF219" s="243">
        <f>IF(O219="snížená",K219,0)</f>
        <v>0</v>
      </c>
      <c r="BG219" s="243">
        <f>IF(O219="zákl. přenesená",K219,0)</f>
        <v>0</v>
      </c>
      <c r="BH219" s="243">
        <f>IF(O219="sníž. přenesená",K219,0)</f>
        <v>0</v>
      </c>
      <c r="BI219" s="243">
        <f>IF(O219="nulová",K219,0)</f>
        <v>0</v>
      </c>
      <c r="BJ219" s="16" t="s">
        <v>88</v>
      </c>
      <c r="BK219" s="243">
        <f>ROUND(P219*H219,2)</f>
        <v>0</v>
      </c>
      <c r="BL219" s="16" t="s">
        <v>255</v>
      </c>
      <c r="BM219" s="242" t="s">
        <v>324</v>
      </c>
    </row>
    <row r="220" s="2" customFormat="1">
      <c r="A220" s="37"/>
      <c r="B220" s="38"/>
      <c r="C220" s="39"/>
      <c r="D220" s="244" t="s">
        <v>163</v>
      </c>
      <c r="E220" s="39"/>
      <c r="F220" s="245" t="s">
        <v>302</v>
      </c>
      <c r="G220" s="39"/>
      <c r="H220" s="39"/>
      <c r="I220" s="246"/>
      <c r="J220" s="246"/>
      <c r="K220" s="39"/>
      <c r="L220" s="39"/>
      <c r="M220" s="43"/>
      <c r="N220" s="247"/>
      <c r="O220" s="248"/>
      <c r="P220" s="90"/>
      <c r="Q220" s="90"/>
      <c r="R220" s="90"/>
      <c r="S220" s="90"/>
      <c r="T220" s="90"/>
      <c r="U220" s="90"/>
      <c r="V220" s="90"/>
      <c r="W220" s="90"/>
      <c r="X220" s="91"/>
      <c r="Y220" s="37"/>
      <c r="Z220" s="37"/>
      <c r="AA220" s="37"/>
      <c r="AB220" s="37"/>
      <c r="AC220" s="37"/>
      <c r="AD220" s="37"/>
      <c r="AE220" s="37"/>
      <c r="AT220" s="16" t="s">
        <v>163</v>
      </c>
      <c r="AU220" s="16" t="s">
        <v>90</v>
      </c>
    </row>
    <row r="221" s="2" customFormat="1" ht="49.05" customHeight="1">
      <c r="A221" s="37"/>
      <c r="B221" s="38"/>
      <c r="C221" s="230" t="s">
        <v>279</v>
      </c>
      <c r="D221" s="230" t="s">
        <v>157</v>
      </c>
      <c r="E221" s="231" t="s">
        <v>325</v>
      </c>
      <c r="F221" s="232" t="s">
        <v>326</v>
      </c>
      <c r="G221" s="233" t="s">
        <v>160</v>
      </c>
      <c r="H221" s="234">
        <v>152</v>
      </c>
      <c r="I221" s="235"/>
      <c r="J221" s="235"/>
      <c r="K221" s="236">
        <f>ROUND(P221*H221,2)</f>
        <v>0</v>
      </c>
      <c r="L221" s="232" t="s">
        <v>170</v>
      </c>
      <c r="M221" s="43"/>
      <c r="N221" s="237" t="s">
        <v>1</v>
      </c>
      <c r="O221" s="238" t="s">
        <v>43</v>
      </c>
      <c r="P221" s="239">
        <f>I221+J221</f>
        <v>0</v>
      </c>
      <c r="Q221" s="239">
        <f>ROUND(I221*H221,2)</f>
        <v>0</v>
      </c>
      <c r="R221" s="239">
        <f>ROUND(J221*H221,2)</f>
        <v>0</v>
      </c>
      <c r="S221" s="90"/>
      <c r="T221" s="240">
        <f>S221*H221</f>
        <v>0</v>
      </c>
      <c r="U221" s="240">
        <v>0.01423</v>
      </c>
      <c r="V221" s="240">
        <f>U221*H221</f>
        <v>2.16296</v>
      </c>
      <c r="W221" s="240">
        <v>0</v>
      </c>
      <c r="X221" s="241">
        <f>W221*H221</f>
        <v>0</v>
      </c>
      <c r="Y221" s="37"/>
      <c r="Z221" s="37"/>
      <c r="AA221" s="37"/>
      <c r="AB221" s="37"/>
      <c r="AC221" s="37"/>
      <c r="AD221" s="37"/>
      <c r="AE221" s="37"/>
      <c r="AR221" s="242" t="s">
        <v>255</v>
      </c>
      <c r="AT221" s="242" t="s">
        <v>157</v>
      </c>
      <c r="AU221" s="242" t="s">
        <v>90</v>
      </c>
      <c r="AY221" s="16" t="s">
        <v>155</v>
      </c>
      <c r="BE221" s="243">
        <f>IF(O221="základní",K221,0)</f>
        <v>0</v>
      </c>
      <c r="BF221" s="243">
        <f>IF(O221="snížená",K221,0)</f>
        <v>0</v>
      </c>
      <c r="BG221" s="243">
        <f>IF(O221="zákl. přenesená",K221,0)</f>
        <v>0</v>
      </c>
      <c r="BH221" s="243">
        <f>IF(O221="sníž. přenesená",K221,0)</f>
        <v>0</v>
      </c>
      <c r="BI221" s="243">
        <f>IF(O221="nulová",K221,0)</f>
        <v>0</v>
      </c>
      <c r="BJ221" s="16" t="s">
        <v>88</v>
      </c>
      <c r="BK221" s="243">
        <f>ROUND(P221*H221,2)</f>
        <v>0</v>
      </c>
      <c r="BL221" s="16" t="s">
        <v>255</v>
      </c>
      <c r="BM221" s="242" t="s">
        <v>327</v>
      </c>
    </row>
    <row r="222" s="2" customFormat="1">
      <c r="A222" s="37"/>
      <c r="B222" s="38"/>
      <c r="C222" s="39"/>
      <c r="D222" s="271" t="s">
        <v>172</v>
      </c>
      <c r="E222" s="39"/>
      <c r="F222" s="272" t="s">
        <v>328</v>
      </c>
      <c r="G222" s="39"/>
      <c r="H222" s="39"/>
      <c r="I222" s="246"/>
      <c r="J222" s="246"/>
      <c r="K222" s="39"/>
      <c r="L222" s="39"/>
      <c r="M222" s="43"/>
      <c r="N222" s="247"/>
      <c r="O222" s="248"/>
      <c r="P222" s="90"/>
      <c r="Q222" s="90"/>
      <c r="R222" s="90"/>
      <c r="S222" s="90"/>
      <c r="T222" s="90"/>
      <c r="U222" s="90"/>
      <c r="V222" s="90"/>
      <c r="W222" s="90"/>
      <c r="X222" s="91"/>
      <c r="Y222" s="37"/>
      <c r="Z222" s="37"/>
      <c r="AA222" s="37"/>
      <c r="AB222" s="37"/>
      <c r="AC222" s="37"/>
      <c r="AD222" s="37"/>
      <c r="AE222" s="37"/>
      <c r="AT222" s="16" t="s">
        <v>172</v>
      </c>
      <c r="AU222" s="16" t="s">
        <v>90</v>
      </c>
    </row>
    <row r="223" s="2" customFormat="1" ht="33" customHeight="1">
      <c r="A223" s="37"/>
      <c r="B223" s="38"/>
      <c r="C223" s="230" t="s">
        <v>329</v>
      </c>
      <c r="D223" s="230" t="s">
        <v>157</v>
      </c>
      <c r="E223" s="231" t="s">
        <v>330</v>
      </c>
      <c r="F223" s="232" t="s">
        <v>331</v>
      </c>
      <c r="G223" s="233" t="s">
        <v>160</v>
      </c>
      <c r="H223" s="234">
        <v>41.219999999999999</v>
      </c>
      <c r="I223" s="235"/>
      <c r="J223" s="235"/>
      <c r="K223" s="236">
        <f>ROUND(P223*H223,2)</f>
        <v>0</v>
      </c>
      <c r="L223" s="232" t="s">
        <v>170</v>
      </c>
      <c r="M223" s="43"/>
      <c r="N223" s="237" t="s">
        <v>1</v>
      </c>
      <c r="O223" s="238" t="s">
        <v>43</v>
      </c>
      <c r="P223" s="239">
        <f>I223+J223</f>
        <v>0</v>
      </c>
      <c r="Q223" s="239">
        <f>ROUND(I223*H223,2)</f>
        <v>0</v>
      </c>
      <c r="R223" s="239">
        <f>ROUND(J223*H223,2)</f>
        <v>0</v>
      </c>
      <c r="S223" s="90"/>
      <c r="T223" s="240">
        <f>S223*H223</f>
        <v>0</v>
      </c>
      <c r="U223" s="240">
        <v>0</v>
      </c>
      <c r="V223" s="240">
        <f>U223*H223</f>
        <v>0</v>
      </c>
      <c r="W223" s="240">
        <v>0</v>
      </c>
      <c r="X223" s="241">
        <f>W223*H223</f>
        <v>0</v>
      </c>
      <c r="Y223" s="37"/>
      <c r="Z223" s="37"/>
      <c r="AA223" s="37"/>
      <c r="AB223" s="37"/>
      <c r="AC223" s="37"/>
      <c r="AD223" s="37"/>
      <c r="AE223" s="37"/>
      <c r="AR223" s="242" t="s">
        <v>255</v>
      </c>
      <c r="AT223" s="242" t="s">
        <v>157</v>
      </c>
      <c r="AU223" s="242" t="s">
        <v>90</v>
      </c>
      <c r="AY223" s="16" t="s">
        <v>155</v>
      </c>
      <c r="BE223" s="243">
        <f>IF(O223="základní",K223,0)</f>
        <v>0</v>
      </c>
      <c r="BF223" s="243">
        <f>IF(O223="snížená",K223,0)</f>
        <v>0</v>
      </c>
      <c r="BG223" s="243">
        <f>IF(O223="zákl. přenesená",K223,0)</f>
        <v>0</v>
      </c>
      <c r="BH223" s="243">
        <f>IF(O223="sníž. přenesená",K223,0)</f>
        <v>0</v>
      </c>
      <c r="BI223" s="243">
        <f>IF(O223="nulová",K223,0)</f>
        <v>0</v>
      </c>
      <c r="BJ223" s="16" t="s">
        <v>88</v>
      </c>
      <c r="BK223" s="243">
        <f>ROUND(P223*H223,2)</f>
        <v>0</v>
      </c>
      <c r="BL223" s="16" t="s">
        <v>255</v>
      </c>
      <c r="BM223" s="242" t="s">
        <v>332</v>
      </c>
    </row>
    <row r="224" s="2" customFormat="1">
      <c r="A224" s="37"/>
      <c r="B224" s="38"/>
      <c r="C224" s="39"/>
      <c r="D224" s="271" t="s">
        <v>172</v>
      </c>
      <c r="E224" s="39"/>
      <c r="F224" s="272" t="s">
        <v>333</v>
      </c>
      <c r="G224" s="39"/>
      <c r="H224" s="39"/>
      <c r="I224" s="246"/>
      <c r="J224" s="246"/>
      <c r="K224" s="39"/>
      <c r="L224" s="39"/>
      <c r="M224" s="43"/>
      <c r="N224" s="247"/>
      <c r="O224" s="248"/>
      <c r="P224" s="90"/>
      <c r="Q224" s="90"/>
      <c r="R224" s="90"/>
      <c r="S224" s="90"/>
      <c r="T224" s="90"/>
      <c r="U224" s="90"/>
      <c r="V224" s="90"/>
      <c r="W224" s="90"/>
      <c r="X224" s="91"/>
      <c r="Y224" s="37"/>
      <c r="Z224" s="37"/>
      <c r="AA224" s="37"/>
      <c r="AB224" s="37"/>
      <c r="AC224" s="37"/>
      <c r="AD224" s="37"/>
      <c r="AE224" s="37"/>
      <c r="AT224" s="16" t="s">
        <v>172</v>
      </c>
      <c r="AU224" s="16" t="s">
        <v>90</v>
      </c>
    </row>
    <row r="225" s="13" customFormat="1">
      <c r="A225" s="13"/>
      <c r="B225" s="249"/>
      <c r="C225" s="250"/>
      <c r="D225" s="244" t="s">
        <v>165</v>
      </c>
      <c r="E225" s="251" t="s">
        <v>1</v>
      </c>
      <c r="F225" s="252" t="s">
        <v>334</v>
      </c>
      <c r="G225" s="250"/>
      <c r="H225" s="253">
        <v>41.219999999999999</v>
      </c>
      <c r="I225" s="254"/>
      <c r="J225" s="254"/>
      <c r="K225" s="250"/>
      <c r="L225" s="250"/>
      <c r="M225" s="255"/>
      <c r="N225" s="256"/>
      <c r="O225" s="257"/>
      <c r="P225" s="257"/>
      <c r="Q225" s="257"/>
      <c r="R225" s="257"/>
      <c r="S225" s="257"/>
      <c r="T225" s="257"/>
      <c r="U225" s="257"/>
      <c r="V225" s="257"/>
      <c r="W225" s="257"/>
      <c r="X225" s="258"/>
      <c r="Y225" s="13"/>
      <c r="Z225" s="13"/>
      <c r="AA225" s="13"/>
      <c r="AB225" s="13"/>
      <c r="AC225" s="13"/>
      <c r="AD225" s="13"/>
      <c r="AE225" s="13"/>
      <c r="AT225" s="259" t="s">
        <v>165</v>
      </c>
      <c r="AU225" s="259" t="s">
        <v>90</v>
      </c>
      <c r="AV225" s="13" t="s">
        <v>90</v>
      </c>
      <c r="AW225" s="13" t="s">
        <v>5</v>
      </c>
      <c r="AX225" s="13" t="s">
        <v>80</v>
      </c>
      <c r="AY225" s="259" t="s">
        <v>155</v>
      </c>
    </row>
    <row r="226" s="14" customFormat="1">
      <c r="A226" s="14"/>
      <c r="B226" s="260"/>
      <c r="C226" s="261"/>
      <c r="D226" s="244" t="s">
        <v>165</v>
      </c>
      <c r="E226" s="262" t="s">
        <v>1</v>
      </c>
      <c r="F226" s="263" t="s">
        <v>167</v>
      </c>
      <c r="G226" s="261"/>
      <c r="H226" s="264">
        <v>41.219999999999999</v>
      </c>
      <c r="I226" s="265"/>
      <c r="J226" s="265"/>
      <c r="K226" s="261"/>
      <c r="L226" s="261"/>
      <c r="M226" s="266"/>
      <c r="N226" s="267"/>
      <c r="O226" s="268"/>
      <c r="P226" s="268"/>
      <c r="Q226" s="268"/>
      <c r="R226" s="268"/>
      <c r="S226" s="268"/>
      <c r="T226" s="268"/>
      <c r="U226" s="268"/>
      <c r="V226" s="268"/>
      <c r="W226" s="268"/>
      <c r="X226" s="269"/>
      <c r="Y226" s="14"/>
      <c r="Z226" s="14"/>
      <c r="AA226" s="14"/>
      <c r="AB226" s="14"/>
      <c r="AC226" s="14"/>
      <c r="AD226" s="14"/>
      <c r="AE226" s="14"/>
      <c r="AT226" s="270" t="s">
        <v>165</v>
      </c>
      <c r="AU226" s="270" t="s">
        <v>90</v>
      </c>
      <c r="AV226" s="14" t="s">
        <v>161</v>
      </c>
      <c r="AW226" s="14" t="s">
        <v>5</v>
      </c>
      <c r="AX226" s="14" t="s">
        <v>88</v>
      </c>
      <c r="AY226" s="270" t="s">
        <v>155</v>
      </c>
    </row>
    <row r="227" s="2" customFormat="1" ht="24.15" customHeight="1">
      <c r="A227" s="37"/>
      <c r="B227" s="38"/>
      <c r="C227" s="279" t="s">
        <v>285</v>
      </c>
      <c r="D227" s="279" t="s">
        <v>281</v>
      </c>
      <c r="E227" s="280" t="s">
        <v>335</v>
      </c>
      <c r="F227" s="281" t="s">
        <v>336</v>
      </c>
      <c r="G227" s="282" t="s">
        <v>178</v>
      </c>
      <c r="H227" s="283">
        <v>1.1339999999999999</v>
      </c>
      <c r="I227" s="284"/>
      <c r="J227" s="285"/>
      <c r="K227" s="286">
        <f>ROUND(P227*H227,2)</f>
        <v>0</v>
      </c>
      <c r="L227" s="281" t="s">
        <v>170</v>
      </c>
      <c r="M227" s="287"/>
      <c r="N227" s="288" t="s">
        <v>1</v>
      </c>
      <c r="O227" s="238" t="s">
        <v>43</v>
      </c>
      <c r="P227" s="239">
        <f>I227+J227</f>
        <v>0</v>
      </c>
      <c r="Q227" s="239">
        <f>ROUND(I227*H227,2)</f>
        <v>0</v>
      </c>
      <c r="R227" s="239">
        <f>ROUND(J227*H227,2)</f>
        <v>0</v>
      </c>
      <c r="S227" s="90"/>
      <c r="T227" s="240">
        <f>S227*H227</f>
        <v>0</v>
      </c>
      <c r="U227" s="240">
        <v>0.55000000000000004</v>
      </c>
      <c r="V227" s="240">
        <f>U227*H227</f>
        <v>0.62370000000000003</v>
      </c>
      <c r="W227" s="240">
        <v>0</v>
      </c>
      <c r="X227" s="241">
        <f>W227*H227</f>
        <v>0</v>
      </c>
      <c r="Y227" s="37"/>
      <c r="Z227" s="37"/>
      <c r="AA227" s="37"/>
      <c r="AB227" s="37"/>
      <c r="AC227" s="37"/>
      <c r="AD227" s="37"/>
      <c r="AE227" s="37"/>
      <c r="AR227" s="242" t="s">
        <v>284</v>
      </c>
      <c r="AT227" s="242" t="s">
        <v>281</v>
      </c>
      <c r="AU227" s="242" t="s">
        <v>90</v>
      </c>
      <c r="AY227" s="16" t="s">
        <v>155</v>
      </c>
      <c r="BE227" s="243">
        <f>IF(O227="základní",K227,0)</f>
        <v>0</v>
      </c>
      <c r="BF227" s="243">
        <f>IF(O227="snížená",K227,0)</f>
        <v>0</v>
      </c>
      <c r="BG227" s="243">
        <f>IF(O227="zákl. přenesená",K227,0)</f>
        <v>0</v>
      </c>
      <c r="BH227" s="243">
        <f>IF(O227="sníž. přenesená",K227,0)</f>
        <v>0</v>
      </c>
      <c r="BI227" s="243">
        <f>IF(O227="nulová",K227,0)</f>
        <v>0</v>
      </c>
      <c r="BJ227" s="16" t="s">
        <v>88</v>
      </c>
      <c r="BK227" s="243">
        <f>ROUND(P227*H227,2)</f>
        <v>0</v>
      </c>
      <c r="BL227" s="16" t="s">
        <v>255</v>
      </c>
      <c r="BM227" s="242" t="s">
        <v>337</v>
      </c>
    </row>
    <row r="228" s="2" customFormat="1" ht="24.15" customHeight="1">
      <c r="A228" s="37"/>
      <c r="B228" s="38"/>
      <c r="C228" s="230" t="s">
        <v>8</v>
      </c>
      <c r="D228" s="230" t="s">
        <v>157</v>
      </c>
      <c r="E228" s="231" t="s">
        <v>338</v>
      </c>
      <c r="F228" s="232" t="s">
        <v>339</v>
      </c>
      <c r="G228" s="233" t="s">
        <v>160</v>
      </c>
      <c r="H228" s="234">
        <v>152</v>
      </c>
      <c r="I228" s="235"/>
      <c r="J228" s="235"/>
      <c r="K228" s="236">
        <f>ROUND(P228*H228,2)</f>
        <v>0</v>
      </c>
      <c r="L228" s="232" t="s">
        <v>170</v>
      </c>
      <c r="M228" s="43"/>
      <c r="N228" s="237" t="s">
        <v>1</v>
      </c>
      <c r="O228" s="238" t="s">
        <v>43</v>
      </c>
      <c r="P228" s="239">
        <f>I228+J228</f>
        <v>0</v>
      </c>
      <c r="Q228" s="239">
        <f>ROUND(I228*H228,2)</f>
        <v>0</v>
      </c>
      <c r="R228" s="239">
        <f>ROUND(J228*H228,2)</f>
        <v>0</v>
      </c>
      <c r="S228" s="90"/>
      <c r="T228" s="240">
        <f>S228*H228</f>
        <v>0</v>
      </c>
      <c r="U228" s="240">
        <v>0</v>
      </c>
      <c r="V228" s="240">
        <f>U228*H228</f>
        <v>0</v>
      </c>
      <c r="W228" s="240">
        <v>0</v>
      </c>
      <c r="X228" s="241">
        <f>W228*H228</f>
        <v>0</v>
      </c>
      <c r="Y228" s="37"/>
      <c r="Z228" s="37"/>
      <c r="AA228" s="37"/>
      <c r="AB228" s="37"/>
      <c r="AC228" s="37"/>
      <c r="AD228" s="37"/>
      <c r="AE228" s="37"/>
      <c r="AR228" s="242" t="s">
        <v>255</v>
      </c>
      <c r="AT228" s="242" t="s">
        <v>157</v>
      </c>
      <c r="AU228" s="242" t="s">
        <v>90</v>
      </c>
      <c r="AY228" s="16" t="s">
        <v>155</v>
      </c>
      <c r="BE228" s="243">
        <f>IF(O228="základní",K228,0)</f>
        <v>0</v>
      </c>
      <c r="BF228" s="243">
        <f>IF(O228="snížená",K228,0)</f>
        <v>0</v>
      </c>
      <c r="BG228" s="243">
        <f>IF(O228="zákl. přenesená",K228,0)</f>
        <v>0</v>
      </c>
      <c r="BH228" s="243">
        <f>IF(O228="sníž. přenesená",K228,0)</f>
        <v>0</v>
      </c>
      <c r="BI228" s="243">
        <f>IF(O228="nulová",K228,0)</f>
        <v>0</v>
      </c>
      <c r="BJ228" s="16" t="s">
        <v>88</v>
      </c>
      <c r="BK228" s="243">
        <f>ROUND(P228*H228,2)</f>
        <v>0</v>
      </c>
      <c r="BL228" s="16" t="s">
        <v>255</v>
      </c>
      <c r="BM228" s="242" t="s">
        <v>340</v>
      </c>
    </row>
    <row r="229" s="2" customFormat="1">
      <c r="A229" s="37"/>
      <c r="B229" s="38"/>
      <c r="C229" s="39"/>
      <c r="D229" s="271" t="s">
        <v>172</v>
      </c>
      <c r="E229" s="39"/>
      <c r="F229" s="272" t="s">
        <v>341</v>
      </c>
      <c r="G229" s="39"/>
      <c r="H229" s="39"/>
      <c r="I229" s="246"/>
      <c r="J229" s="246"/>
      <c r="K229" s="39"/>
      <c r="L229" s="39"/>
      <c r="M229" s="43"/>
      <c r="N229" s="247"/>
      <c r="O229" s="248"/>
      <c r="P229" s="90"/>
      <c r="Q229" s="90"/>
      <c r="R229" s="90"/>
      <c r="S229" s="90"/>
      <c r="T229" s="90"/>
      <c r="U229" s="90"/>
      <c r="V229" s="90"/>
      <c r="W229" s="90"/>
      <c r="X229" s="91"/>
      <c r="Y229" s="37"/>
      <c r="Z229" s="37"/>
      <c r="AA229" s="37"/>
      <c r="AB229" s="37"/>
      <c r="AC229" s="37"/>
      <c r="AD229" s="37"/>
      <c r="AE229" s="37"/>
      <c r="AT229" s="16" t="s">
        <v>172</v>
      </c>
      <c r="AU229" s="16" t="s">
        <v>90</v>
      </c>
    </row>
    <row r="230" s="2" customFormat="1" ht="24.15" customHeight="1">
      <c r="A230" s="37"/>
      <c r="B230" s="38"/>
      <c r="C230" s="279" t="s">
        <v>288</v>
      </c>
      <c r="D230" s="279" t="s">
        <v>281</v>
      </c>
      <c r="E230" s="280" t="s">
        <v>342</v>
      </c>
      <c r="F230" s="281" t="s">
        <v>343</v>
      </c>
      <c r="G230" s="282" t="s">
        <v>160</v>
      </c>
      <c r="H230" s="283">
        <v>167.19999999999999</v>
      </c>
      <c r="I230" s="284"/>
      <c r="J230" s="285"/>
      <c r="K230" s="286">
        <f>ROUND(P230*H230,2)</f>
        <v>0</v>
      </c>
      <c r="L230" s="281" t="s">
        <v>170</v>
      </c>
      <c r="M230" s="287"/>
      <c r="N230" s="288" t="s">
        <v>1</v>
      </c>
      <c r="O230" s="238" t="s">
        <v>43</v>
      </c>
      <c r="P230" s="239">
        <f>I230+J230</f>
        <v>0</v>
      </c>
      <c r="Q230" s="239">
        <f>ROUND(I230*H230,2)</f>
        <v>0</v>
      </c>
      <c r="R230" s="239">
        <f>ROUND(J230*H230,2)</f>
        <v>0</v>
      </c>
      <c r="S230" s="90"/>
      <c r="T230" s="240">
        <f>S230*H230</f>
        <v>0</v>
      </c>
      <c r="U230" s="240">
        <v>0.0073499999999999998</v>
      </c>
      <c r="V230" s="240">
        <f>U230*H230</f>
        <v>1.2289199999999998</v>
      </c>
      <c r="W230" s="240">
        <v>0</v>
      </c>
      <c r="X230" s="241">
        <f>W230*H230</f>
        <v>0</v>
      </c>
      <c r="Y230" s="37"/>
      <c r="Z230" s="37"/>
      <c r="AA230" s="37"/>
      <c r="AB230" s="37"/>
      <c r="AC230" s="37"/>
      <c r="AD230" s="37"/>
      <c r="AE230" s="37"/>
      <c r="AR230" s="242" t="s">
        <v>284</v>
      </c>
      <c r="AT230" s="242" t="s">
        <v>281</v>
      </c>
      <c r="AU230" s="242" t="s">
        <v>90</v>
      </c>
      <c r="AY230" s="16" t="s">
        <v>155</v>
      </c>
      <c r="BE230" s="243">
        <f>IF(O230="základní",K230,0)</f>
        <v>0</v>
      </c>
      <c r="BF230" s="243">
        <f>IF(O230="snížená",K230,0)</f>
        <v>0</v>
      </c>
      <c r="BG230" s="243">
        <f>IF(O230="zákl. přenesená",K230,0)</f>
        <v>0</v>
      </c>
      <c r="BH230" s="243">
        <f>IF(O230="sníž. přenesená",K230,0)</f>
        <v>0</v>
      </c>
      <c r="BI230" s="243">
        <f>IF(O230="nulová",K230,0)</f>
        <v>0</v>
      </c>
      <c r="BJ230" s="16" t="s">
        <v>88</v>
      </c>
      <c r="BK230" s="243">
        <f>ROUND(P230*H230,2)</f>
        <v>0</v>
      </c>
      <c r="BL230" s="16" t="s">
        <v>255</v>
      </c>
      <c r="BM230" s="242" t="s">
        <v>344</v>
      </c>
    </row>
    <row r="231" s="13" customFormat="1">
      <c r="A231" s="13"/>
      <c r="B231" s="249"/>
      <c r="C231" s="250"/>
      <c r="D231" s="244" t="s">
        <v>165</v>
      </c>
      <c r="E231" s="251" t="s">
        <v>1</v>
      </c>
      <c r="F231" s="252" t="s">
        <v>345</v>
      </c>
      <c r="G231" s="250"/>
      <c r="H231" s="253">
        <v>167.19999999999999</v>
      </c>
      <c r="I231" s="254"/>
      <c r="J231" s="254"/>
      <c r="K231" s="250"/>
      <c r="L231" s="250"/>
      <c r="M231" s="255"/>
      <c r="N231" s="256"/>
      <c r="O231" s="257"/>
      <c r="P231" s="257"/>
      <c r="Q231" s="257"/>
      <c r="R231" s="257"/>
      <c r="S231" s="257"/>
      <c r="T231" s="257"/>
      <c r="U231" s="257"/>
      <c r="V231" s="257"/>
      <c r="W231" s="257"/>
      <c r="X231" s="258"/>
      <c r="Y231" s="13"/>
      <c r="Z231" s="13"/>
      <c r="AA231" s="13"/>
      <c r="AB231" s="13"/>
      <c r="AC231" s="13"/>
      <c r="AD231" s="13"/>
      <c r="AE231" s="13"/>
      <c r="AT231" s="259" t="s">
        <v>165</v>
      </c>
      <c r="AU231" s="259" t="s">
        <v>90</v>
      </c>
      <c r="AV231" s="13" t="s">
        <v>90</v>
      </c>
      <c r="AW231" s="13" t="s">
        <v>5</v>
      </c>
      <c r="AX231" s="13" t="s">
        <v>80</v>
      </c>
      <c r="AY231" s="259" t="s">
        <v>155</v>
      </c>
    </row>
    <row r="232" s="14" customFormat="1">
      <c r="A232" s="14"/>
      <c r="B232" s="260"/>
      <c r="C232" s="261"/>
      <c r="D232" s="244" t="s">
        <v>165</v>
      </c>
      <c r="E232" s="262" t="s">
        <v>1</v>
      </c>
      <c r="F232" s="263" t="s">
        <v>167</v>
      </c>
      <c r="G232" s="261"/>
      <c r="H232" s="264">
        <v>167.19999999999999</v>
      </c>
      <c r="I232" s="265"/>
      <c r="J232" s="265"/>
      <c r="K232" s="261"/>
      <c r="L232" s="261"/>
      <c r="M232" s="266"/>
      <c r="N232" s="267"/>
      <c r="O232" s="268"/>
      <c r="P232" s="268"/>
      <c r="Q232" s="268"/>
      <c r="R232" s="268"/>
      <c r="S232" s="268"/>
      <c r="T232" s="268"/>
      <c r="U232" s="268"/>
      <c r="V232" s="268"/>
      <c r="W232" s="268"/>
      <c r="X232" s="269"/>
      <c r="Y232" s="14"/>
      <c r="Z232" s="14"/>
      <c r="AA232" s="14"/>
      <c r="AB232" s="14"/>
      <c r="AC232" s="14"/>
      <c r="AD232" s="14"/>
      <c r="AE232" s="14"/>
      <c r="AT232" s="270" t="s">
        <v>165</v>
      </c>
      <c r="AU232" s="270" t="s">
        <v>90</v>
      </c>
      <c r="AV232" s="14" t="s">
        <v>161</v>
      </c>
      <c r="AW232" s="14" t="s">
        <v>5</v>
      </c>
      <c r="AX232" s="14" t="s">
        <v>88</v>
      </c>
      <c r="AY232" s="270" t="s">
        <v>155</v>
      </c>
    </row>
    <row r="233" s="2" customFormat="1" ht="37.8" customHeight="1">
      <c r="A233" s="37"/>
      <c r="B233" s="38"/>
      <c r="C233" s="230" t="s">
        <v>346</v>
      </c>
      <c r="D233" s="230" t="s">
        <v>157</v>
      </c>
      <c r="E233" s="231" t="s">
        <v>347</v>
      </c>
      <c r="F233" s="232" t="s">
        <v>348</v>
      </c>
      <c r="G233" s="233" t="s">
        <v>178</v>
      </c>
      <c r="H233" s="234">
        <v>15.441000000000001</v>
      </c>
      <c r="I233" s="235"/>
      <c r="J233" s="235"/>
      <c r="K233" s="236">
        <f>ROUND(P233*H233,2)</f>
        <v>0</v>
      </c>
      <c r="L233" s="232" t="s">
        <v>170</v>
      </c>
      <c r="M233" s="43"/>
      <c r="N233" s="237" t="s">
        <v>1</v>
      </c>
      <c r="O233" s="238" t="s">
        <v>43</v>
      </c>
      <c r="P233" s="239">
        <f>I233+J233</f>
        <v>0</v>
      </c>
      <c r="Q233" s="239">
        <f>ROUND(I233*H233,2)</f>
        <v>0</v>
      </c>
      <c r="R233" s="239">
        <f>ROUND(J233*H233,2)</f>
        <v>0</v>
      </c>
      <c r="S233" s="90"/>
      <c r="T233" s="240">
        <f>S233*H233</f>
        <v>0</v>
      </c>
      <c r="U233" s="240">
        <v>0.022839999999999999</v>
      </c>
      <c r="V233" s="240">
        <f>U233*H233</f>
        <v>0.35267244000000003</v>
      </c>
      <c r="W233" s="240">
        <v>0</v>
      </c>
      <c r="X233" s="241">
        <f>W233*H233</f>
        <v>0</v>
      </c>
      <c r="Y233" s="37"/>
      <c r="Z233" s="37"/>
      <c r="AA233" s="37"/>
      <c r="AB233" s="37"/>
      <c r="AC233" s="37"/>
      <c r="AD233" s="37"/>
      <c r="AE233" s="37"/>
      <c r="AR233" s="242" t="s">
        <v>255</v>
      </c>
      <c r="AT233" s="242" t="s">
        <v>157</v>
      </c>
      <c r="AU233" s="242" t="s">
        <v>90</v>
      </c>
      <c r="AY233" s="16" t="s">
        <v>155</v>
      </c>
      <c r="BE233" s="243">
        <f>IF(O233="základní",K233,0)</f>
        <v>0</v>
      </c>
      <c r="BF233" s="243">
        <f>IF(O233="snížená",K233,0)</f>
        <v>0</v>
      </c>
      <c r="BG233" s="243">
        <f>IF(O233="zákl. přenesená",K233,0)</f>
        <v>0</v>
      </c>
      <c r="BH233" s="243">
        <f>IF(O233="sníž. přenesená",K233,0)</f>
        <v>0</v>
      </c>
      <c r="BI233" s="243">
        <f>IF(O233="nulová",K233,0)</f>
        <v>0</v>
      </c>
      <c r="BJ233" s="16" t="s">
        <v>88</v>
      </c>
      <c r="BK233" s="243">
        <f>ROUND(P233*H233,2)</f>
        <v>0</v>
      </c>
      <c r="BL233" s="16" t="s">
        <v>255</v>
      </c>
      <c r="BM233" s="242" t="s">
        <v>349</v>
      </c>
    </row>
    <row r="234" s="2" customFormat="1">
      <c r="A234" s="37"/>
      <c r="B234" s="38"/>
      <c r="C234" s="39"/>
      <c r="D234" s="271" t="s">
        <v>172</v>
      </c>
      <c r="E234" s="39"/>
      <c r="F234" s="272" t="s">
        <v>350</v>
      </c>
      <c r="G234" s="39"/>
      <c r="H234" s="39"/>
      <c r="I234" s="246"/>
      <c r="J234" s="246"/>
      <c r="K234" s="39"/>
      <c r="L234" s="39"/>
      <c r="M234" s="43"/>
      <c r="N234" s="247"/>
      <c r="O234" s="248"/>
      <c r="P234" s="90"/>
      <c r="Q234" s="90"/>
      <c r="R234" s="90"/>
      <c r="S234" s="90"/>
      <c r="T234" s="90"/>
      <c r="U234" s="90"/>
      <c r="V234" s="90"/>
      <c r="W234" s="90"/>
      <c r="X234" s="91"/>
      <c r="Y234" s="37"/>
      <c r="Z234" s="37"/>
      <c r="AA234" s="37"/>
      <c r="AB234" s="37"/>
      <c r="AC234" s="37"/>
      <c r="AD234" s="37"/>
      <c r="AE234" s="37"/>
      <c r="AT234" s="16" t="s">
        <v>172</v>
      </c>
      <c r="AU234" s="16" t="s">
        <v>90</v>
      </c>
    </row>
    <row r="235" s="13" customFormat="1">
      <c r="A235" s="13"/>
      <c r="B235" s="249"/>
      <c r="C235" s="250"/>
      <c r="D235" s="244" t="s">
        <v>165</v>
      </c>
      <c r="E235" s="251" t="s">
        <v>1</v>
      </c>
      <c r="F235" s="252" t="s">
        <v>258</v>
      </c>
      <c r="G235" s="250"/>
      <c r="H235" s="253">
        <v>0.86499999999999999</v>
      </c>
      <c r="I235" s="254"/>
      <c r="J235" s="254"/>
      <c r="K235" s="250"/>
      <c r="L235" s="250"/>
      <c r="M235" s="255"/>
      <c r="N235" s="256"/>
      <c r="O235" s="257"/>
      <c r="P235" s="257"/>
      <c r="Q235" s="257"/>
      <c r="R235" s="257"/>
      <c r="S235" s="257"/>
      <c r="T235" s="257"/>
      <c r="U235" s="257"/>
      <c r="V235" s="257"/>
      <c r="W235" s="257"/>
      <c r="X235" s="258"/>
      <c r="Y235" s="13"/>
      <c r="Z235" s="13"/>
      <c r="AA235" s="13"/>
      <c r="AB235" s="13"/>
      <c r="AC235" s="13"/>
      <c r="AD235" s="13"/>
      <c r="AE235" s="13"/>
      <c r="AT235" s="259" t="s">
        <v>165</v>
      </c>
      <c r="AU235" s="259" t="s">
        <v>90</v>
      </c>
      <c r="AV235" s="13" t="s">
        <v>90</v>
      </c>
      <c r="AW235" s="13" t="s">
        <v>5</v>
      </c>
      <c r="AX235" s="13" t="s">
        <v>80</v>
      </c>
      <c r="AY235" s="259" t="s">
        <v>155</v>
      </c>
    </row>
    <row r="236" s="13" customFormat="1">
      <c r="A236" s="13"/>
      <c r="B236" s="249"/>
      <c r="C236" s="250"/>
      <c r="D236" s="244" t="s">
        <v>165</v>
      </c>
      <c r="E236" s="251" t="s">
        <v>1</v>
      </c>
      <c r="F236" s="252" t="s">
        <v>273</v>
      </c>
      <c r="G236" s="250"/>
      <c r="H236" s="253">
        <v>0.501</v>
      </c>
      <c r="I236" s="254"/>
      <c r="J236" s="254"/>
      <c r="K236" s="250"/>
      <c r="L236" s="250"/>
      <c r="M236" s="255"/>
      <c r="N236" s="256"/>
      <c r="O236" s="257"/>
      <c r="P236" s="257"/>
      <c r="Q236" s="257"/>
      <c r="R236" s="257"/>
      <c r="S236" s="257"/>
      <c r="T236" s="257"/>
      <c r="U236" s="257"/>
      <c r="V236" s="257"/>
      <c r="W236" s="257"/>
      <c r="X236" s="258"/>
      <c r="Y236" s="13"/>
      <c r="Z236" s="13"/>
      <c r="AA236" s="13"/>
      <c r="AB236" s="13"/>
      <c r="AC236" s="13"/>
      <c r="AD236" s="13"/>
      <c r="AE236" s="13"/>
      <c r="AT236" s="259" t="s">
        <v>165</v>
      </c>
      <c r="AU236" s="259" t="s">
        <v>90</v>
      </c>
      <c r="AV236" s="13" t="s">
        <v>90</v>
      </c>
      <c r="AW236" s="13" t="s">
        <v>5</v>
      </c>
      <c r="AX236" s="13" t="s">
        <v>80</v>
      </c>
      <c r="AY236" s="259" t="s">
        <v>155</v>
      </c>
    </row>
    <row r="237" s="13" customFormat="1">
      <c r="A237" s="13"/>
      <c r="B237" s="249"/>
      <c r="C237" s="250"/>
      <c r="D237" s="244" t="s">
        <v>165</v>
      </c>
      <c r="E237" s="251" t="s">
        <v>1</v>
      </c>
      <c r="F237" s="252" t="s">
        <v>259</v>
      </c>
      <c r="G237" s="250"/>
      <c r="H237" s="253">
        <v>0.24099999999999999</v>
      </c>
      <c r="I237" s="254"/>
      <c r="J237" s="254"/>
      <c r="K237" s="250"/>
      <c r="L237" s="250"/>
      <c r="M237" s="255"/>
      <c r="N237" s="256"/>
      <c r="O237" s="257"/>
      <c r="P237" s="257"/>
      <c r="Q237" s="257"/>
      <c r="R237" s="257"/>
      <c r="S237" s="257"/>
      <c r="T237" s="257"/>
      <c r="U237" s="257"/>
      <c r="V237" s="257"/>
      <c r="W237" s="257"/>
      <c r="X237" s="258"/>
      <c r="Y237" s="13"/>
      <c r="Z237" s="13"/>
      <c r="AA237" s="13"/>
      <c r="AB237" s="13"/>
      <c r="AC237" s="13"/>
      <c r="AD237" s="13"/>
      <c r="AE237" s="13"/>
      <c r="AT237" s="259" t="s">
        <v>165</v>
      </c>
      <c r="AU237" s="259" t="s">
        <v>90</v>
      </c>
      <c r="AV237" s="13" t="s">
        <v>90</v>
      </c>
      <c r="AW237" s="13" t="s">
        <v>5</v>
      </c>
      <c r="AX237" s="13" t="s">
        <v>80</v>
      </c>
      <c r="AY237" s="259" t="s">
        <v>155</v>
      </c>
    </row>
    <row r="238" s="13" customFormat="1">
      <c r="A238" s="13"/>
      <c r="B238" s="249"/>
      <c r="C238" s="250"/>
      <c r="D238" s="244" t="s">
        <v>165</v>
      </c>
      <c r="E238" s="251" t="s">
        <v>1</v>
      </c>
      <c r="F238" s="252" t="s">
        <v>260</v>
      </c>
      <c r="G238" s="250"/>
      <c r="H238" s="253">
        <v>1.0509999999999999</v>
      </c>
      <c r="I238" s="254"/>
      <c r="J238" s="254"/>
      <c r="K238" s="250"/>
      <c r="L238" s="250"/>
      <c r="M238" s="255"/>
      <c r="N238" s="256"/>
      <c r="O238" s="257"/>
      <c r="P238" s="257"/>
      <c r="Q238" s="257"/>
      <c r="R238" s="257"/>
      <c r="S238" s="257"/>
      <c r="T238" s="257"/>
      <c r="U238" s="257"/>
      <c r="V238" s="257"/>
      <c r="W238" s="257"/>
      <c r="X238" s="258"/>
      <c r="Y238" s="13"/>
      <c r="Z238" s="13"/>
      <c r="AA238" s="13"/>
      <c r="AB238" s="13"/>
      <c r="AC238" s="13"/>
      <c r="AD238" s="13"/>
      <c r="AE238" s="13"/>
      <c r="AT238" s="259" t="s">
        <v>165</v>
      </c>
      <c r="AU238" s="259" t="s">
        <v>90</v>
      </c>
      <c r="AV238" s="13" t="s">
        <v>90</v>
      </c>
      <c r="AW238" s="13" t="s">
        <v>5</v>
      </c>
      <c r="AX238" s="13" t="s">
        <v>80</v>
      </c>
      <c r="AY238" s="259" t="s">
        <v>155</v>
      </c>
    </row>
    <row r="239" s="13" customFormat="1">
      <c r="A239" s="13"/>
      <c r="B239" s="249"/>
      <c r="C239" s="250"/>
      <c r="D239" s="244" t="s">
        <v>165</v>
      </c>
      <c r="E239" s="251" t="s">
        <v>1</v>
      </c>
      <c r="F239" s="252" t="s">
        <v>261</v>
      </c>
      <c r="G239" s="250"/>
      <c r="H239" s="253">
        <v>0.109</v>
      </c>
      <c r="I239" s="254"/>
      <c r="J239" s="254"/>
      <c r="K239" s="250"/>
      <c r="L239" s="250"/>
      <c r="M239" s="255"/>
      <c r="N239" s="256"/>
      <c r="O239" s="257"/>
      <c r="P239" s="257"/>
      <c r="Q239" s="257"/>
      <c r="R239" s="257"/>
      <c r="S239" s="257"/>
      <c r="T239" s="257"/>
      <c r="U239" s="257"/>
      <c r="V239" s="257"/>
      <c r="W239" s="257"/>
      <c r="X239" s="258"/>
      <c r="Y239" s="13"/>
      <c r="Z239" s="13"/>
      <c r="AA239" s="13"/>
      <c r="AB239" s="13"/>
      <c r="AC239" s="13"/>
      <c r="AD239" s="13"/>
      <c r="AE239" s="13"/>
      <c r="AT239" s="259" t="s">
        <v>165</v>
      </c>
      <c r="AU239" s="259" t="s">
        <v>90</v>
      </c>
      <c r="AV239" s="13" t="s">
        <v>90</v>
      </c>
      <c r="AW239" s="13" t="s">
        <v>5</v>
      </c>
      <c r="AX239" s="13" t="s">
        <v>80</v>
      </c>
      <c r="AY239" s="259" t="s">
        <v>155</v>
      </c>
    </row>
    <row r="240" s="13" customFormat="1">
      <c r="A240" s="13"/>
      <c r="B240" s="249"/>
      <c r="C240" s="250"/>
      <c r="D240" s="244" t="s">
        <v>165</v>
      </c>
      <c r="E240" s="251" t="s">
        <v>1</v>
      </c>
      <c r="F240" s="252" t="s">
        <v>262</v>
      </c>
      <c r="G240" s="250"/>
      <c r="H240" s="253">
        <v>0.14999999999999999</v>
      </c>
      <c r="I240" s="254"/>
      <c r="J240" s="254"/>
      <c r="K240" s="250"/>
      <c r="L240" s="250"/>
      <c r="M240" s="255"/>
      <c r="N240" s="256"/>
      <c r="O240" s="257"/>
      <c r="P240" s="257"/>
      <c r="Q240" s="257"/>
      <c r="R240" s="257"/>
      <c r="S240" s="257"/>
      <c r="T240" s="257"/>
      <c r="U240" s="257"/>
      <c r="V240" s="257"/>
      <c r="W240" s="257"/>
      <c r="X240" s="258"/>
      <c r="Y240" s="13"/>
      <c r="Z240" s="13"/>
      <c r="AA240" s="13"/>
      <c r="AB240" s="13"/>
      <c r="AC240" s="13"/>
      <c r="AD240" s="13"/>
      <c r="AE240" s="13"/>
      <c r="AT240" s="259" t="s">
        <v>165</v>
      </c>
      <c r="AU240" s="259" t="s">
        <v>90</v>
      </c>
      <c r="AV240" s="13" t="s">
        <v>90</v>
      </c>
      <c r="AW240" s="13" t="s">
        <v>5</v>
      </c>
      <c r="AX240" s="13" t="s">
        <v>80</v>
      </c>
      <c r="AY240" s="259" t="s">
        <v>155</v>
      </c>
    </row>
    <row r="241" s="13" customFormat="1">
      <c r="A241" s="13"/>
      <c r="B241" s="249"/>
      <c r="C241" s="250"/>
      <c r="D241" s="244" t="s">
        <v>165</v>
      </c>
      <c r="E241" s="251" t="s">
        <v>1</v>
      </c>
      <c r="F241" s="252" t="s">
        <v>263</v>
      </c>
      <c r="G241" s="250"/>
      <c r="H241" s="253">
        <v>0.63400000000000001</v>
      </c>
      <c r="I241" s="254"/>
      <c r="J241" s="254"/>
      <c r="K241" s="250"/>
      <c r="L241" s="250"/>
      <c r="M241" s="255"/>
      <c r="N241" s="256"/>
      <c r="O241" s="257"/>
      <c r="P241" s="257"/>
      <c r="Q241" s="257"/>
      <c r="R241" s="257"/>
      <c r="S241" s="257"/>
      <c r="T241" s="257"/>
      <c r="U241" s="257"/>
      <c r="V241" s="257"/>
      <c r="W241" s="257"/>
      <c r="X241" s="258"/>
      <c r="Y241" s="13"/>
      <c r="Z241" s="13"/>
      <c r="AA241" s="13"/>
      <c r="AB241" s="13"/>
      <c r="AC241" s="13"/>
      <c r="AD241" s="13"/>
      <c r="AE241" s="13"/>
      <c r="AT241" s="259" t="s">
        <v>165</v>
      </c>
      <c r="AU241" s="259" t="s">
        <v>90</v>
      </c>
      <c r="AV241" s="13" t="s">
        <v>90</v>
      </c>
      <c r="AW241" s="13" t="s">
        <v>5</v>
      </c>
      <c r="AX241" s="13" t="s">
        <v>80</v>
      </c>
      <c r="AY241" s="259" t="s">
        <v>155</v>
      </c>
    </row>
    <row r="242" s="13" customFormat="1">
      <c r="A242" s="13"/>
      <c r="B242" s="249"/>
      <c r="C242" s="250"/>
      <c r="D242" s="244" t="s">
        <v>165</v>
      </c>
      <c r="E242" s="251" t="s">
        <v>1</v>
      </c>
      <c r="F242" s="252" t="s">
        <v>264</v>
      </c>
      <c r="G242" s="250"/>
      <c r="H242" s="253">
        <v>2.3969999999999998</v>
      </c>
      <c r="I242" s="254"/>
      <c r="J242" s="254"/>
      <c r="K242" s="250"/>
      <c r="L242" s="250"/>
      <c r="M242" s="255"/>
      <c r="N242" s="256"/>
      <c r="O242" s="257"/>
      <c r="P242" s="257"/>
      <c r="Q242" s="257"/>
      <c r="R242" s="257"/>
      <c r="S242" s="257"/>
      <c r="T242" s="257"/>
      <c r="U242" s="257"/>
      <c r="V242" s="257"/>
      <c r="W242" s="257"/>
      <c r="X242" s="258"/>
      <c r="Y242" s="13"/>
      <c r="Z242" s="13"/>
      <c r="AA242" s="13"/>
      <c r="AB242" s="13"/>
      <c r="AC242" s="13"/>
      <c r="AD242" s="13"/>
      <c r="AE242" s="13"/>
      <c r="AT242" s="259" t="s">
        <v>165</v>
      </c>
      <c r="AU242" s="259" t="s">
        <v>90</v>
      </c>
      <c r="AV242" s="13" t="s">
        <v>90</v>
      </c>
      <c r="AW242" s="13" t="s">
        <v>5</v>
      </c>
      <c r="AX242" s="13" t="s">
        <v>80</v>
      </c>
      <c r="AY242" s="259" t="s">
        <v>155</v>
      </c>
    </row>
    <row r="243" s="13" customFormat="1">
      <c r="A243" s="13"/>
      <c r="B243" s="249"/>
      <c r="C243" s="250"/>
      <c r="D243" s="244" t="s">
        <v>165</v>
      </c>
      <c r="E243" s="251" t="s">
        <v>1</v>
      </c>
      <c r="F243" s="252" t="s">
        <v>265</v>
      </c>
      <c r="G243" s="250"/>
      <c r="H243" s="253">
        <v>0.091999999999999998</v>
      </c>
      <c r="I243" s="254"/>
      <c r="J243" s="254"/>
      <c r="K243" s="250"/>
      <c r="L243" s="250"/>
      <c r="M243" s="255"/>
      <c r="N243" s="256"/>
      <c r="O243" s="257"/>
      <c r="P243" s="257"/>
      <c r="Q243" s="257"/>
      <c r="R243" s="257"/>
      <c r="S243" s="257"/>
      <c r="T243" s="257"/>
      <c r="U243" s="257"/>
      <c r="V243" s="257"/>
      <c r="W243" s="257"/>
      <c r="X243" s="258"/>
      <c r="Y243" s="13"/>
      <c r="Z243" s="13"/>
      <c r="AA243" s="13"/>
      <c r="AB243" s="13"/>
      <c r="AC243" s="13"/>
      <c r="AD243" s="13"/>
      <c r="AE243" s="13"/>
      <c r="AT243" s="259" t="s">
        <v>165</v>
      </c>
      <c r="AU243" s="259" t="s">
        <v>90</v>
      </c>
      <c r="AV243" s="13" t="s">
        <v>90</v>
      </c>
      <c r="AW243" s="13" t="s">
        <v>5</v>
      </c>
      <c r="AX243" s="13" t="s">
        <v>80</v>
      </c>
      <c r="AY243" s="259" t="s">
        <v>155</v>
      </c>
    </row>
    <row r="244" s="13" customFormat="1">
      <c r="A244" s="13"/>
      <c r="B244" s="249"/>
      <c r="C244" s="250"/>
      <c r="D244" s="244" t="s">
        <v>165</v>
      </c>
      <c r="E244" s="251" t="s">
        <v>1</v>
      </c>
      <c r="F244" s="252" t="s">
        <v>266</v>
      </c>
      <c r="G244" s="250"/>
      <c r="H244" s="253">
        <v>0.80600000000000005</v>
      </c>
      <c r="I244" s="254"/>
      <c r="J244" s="254"/>
      <c r="K244" s="250"/>
      <c r="L244" s="250"/>
      <c r="M244" s="255"/>
      <c r="N244" s="256"/>
      <c r="O244" s="257"/>
      <c r="P244" s="257"/>
      <c r="Q244" s="257"/>
      <c r="R244" s="257"/>
      <c r="S244" s="257"/>
      <c r="T244" s="257"/>
      <c r="U244" s="257"/>
      <c r="V244" s="257"/>
      <c r="W244" s="257"/>
      <c r="X244" s="258"/>
      <c r="Y244" s="13"/>
      <c r="Z244" s="13"/>
      <c r="AA244" s="13"/>
      <c r="AB244" s="13"/>
      <c r="AC244" s="13"/>
      <c r="AD244" s="13"/>
      <c r="AE244" s="13"/>
      <c r="AT244" s="259" t="s">
        <v>165</v>
      </c>
      <c r="AU244" s="259" t="s">
        <v>90</v>
      </c>
      <c r="AV244" s="13" t="s">
        <v>90</v>
      </c>
      <c r="AW244" s="13" t="s">
        <v>5</v>
      </c>
      <c r="AX244" s="13" t="s">
        <v>80</v>
      </c>
      <c r="AY244" s="259" t="s">
        <v>155</v>
      </c>
    </row>
    <row r="245" s="13" customFormat="1">
      <c r="A245" s="13"/>
      <c r="B245" s="249"/>
      <c r="C245" s="250"/>
      <c r="D245" s="244" t="s">
        <v>165</v>
      </c>
      <c r="E245" s="251" t="s">
        <v>1</v>
      </c>
      <c r="F245" s="252" t="s">
        <v>267</v>
      </c>
      <c r="G245" s="250"/>
      <c r="H245" s="253">
        <v>2.222</v>
      </c>
      <c r="I245" s="254"/>
      <c r="J245" s="254"/>
      <c r="K245" s="250"/>
      <c r="L245" s="250"/>
      <c r="M245" s="255"/>
      <c r="N245" s="256"/>
      <c r="O245" s="257"/>
      <c r="P245" s="257"/>
      <c r="Q245" s="257"/>
      <c r="R245" s="257"/>
      <c r="S245" s="257"/>
      <c r="T245" s="257"/>
      <c r="U245" s="257"/>
      <c r="V245" s="257"/>
      <c r="W245" s="257"/>
      <c r="X245" s="258"/>
      <c r="Y245" s="13"/>
      <c r="Z245" s="13"/>
      <c r="AA245" s="13"/>
      <c r="AB245" s="13"/>
      <c r="AC245" s="13"/>
      <c r="AD245" s="13"/>
      <c r="AE245" s="13"/>
      <c r="AT245" s="259" t="s">
        <v>165</v>
      </c>
      <c r="AU245" s="259" t="s">
        <v>90</v>
      </c>
      <c r="AV245" s="13" t="s">
        <v>90</v>
      </c>
      <c r="AW245" s="13" t="s">
        <v>5</v>
      </c>
      <c r="AX245" s="13" t="s">
        <v>80</v>
      </c>
      <c r="AY245" s="259" t="s">
        <v>155</v>
      </c>
    </row>
    <row r="246" s="13" customFormat="1">
      <c r="A246" s="13"/>
      <c r="B246" s="249"/>
      <c r="C246" s="250"/>
      <c r="D246" s="244" t="s">
        <v>165</v>
      </c>
      <c r="E246" s="251" t="s">
        <v>1</v>
      </c>
      <c r="F246" s="252" t="s">
        <v>268</v>
      </c>
      <c r="G246" s="250"/>
      <c r="H246" s="253">
        <v>1.6579999999999999</v>
      </c>
      <c r="I246" s="254"/>
      <c r="J246" s="254"/>
      <c r="K246" s="250"/>
      <c r="L246" s="250"/>
      <c r="M246" s="255"/>
      <c r="N246" s="256"/>
      <c r="O246" s="257"/>
      <c r="P246" s="257"/>
      <c r="Q246" s="257"/>
      <c r="R246" s="257"/>
      <c r="S246" s="257"/>
      <c r="T246" s="257"/>
      <c r="U246" s="257"/>
      <c r="V246" s="257"/>
      <c r="W246" s="257"/>
      <c r="X246" s="258"/>
      <c r="Y246" s="13"/>
      <c r="Z246" s="13"/>
      <c r="AA246" s="13"/>
      <c r="AB246" s="13"/>
      <c r="AC246" s="13"/>
      <c r="AD246" s="13"/>
      <c r="AE246" s="13"/>
      <c r="AT246" s="259" t="s">
        <v>165</v>
      </c>
      <c r="AU246" s="259" t="s">
        <v>90</v>
      </c>
      <c r="AV246" s="13" t="s">
        <v>90</v>
      </c>
      <c r="AW246" s="13" t="s">
        <v>5</v>
      </c>
      <c r="AX246" s="13" t="s">
        <v>80</v>
      </c>
      <c r="AY246" s="259" t="s">
        <v>155</v>
      </c>
    </row>
    <row r="247" s="13" customFormat="1">
      <c r="A247" s="13"/>
      <c r="B247" s="249"/>
      <c r="C247" s="250"/>
      <c r="D247" s="244" t="s">
        <v>165</v>
      </c>
      <c r="E247" s="251" t="s">
        <v>1</v>
      </c>
      <c r="F247" s="252" t="s">
        <v>274</v>
      </c>
      <c r="G247" s="250"/>
      <c r="H247" s="253">
        <v>1.0309999999999999</v>
      </c>
      <c r="I247" s="254"/>
      <c r="J247" s="254"/>
      <c r="K247" s="250"/>
      <c r="L247" s="250"/>
      <c r="M247" s="255"/>
      <c r="N247" s="256"/>
      <c r="O247" s="257"/>
      <c r="P247" s="257"/>
      <c r="Q247" s="257"/>
      <c r="R247" s="257"/>
      <c r="S247" s="257"/>
      <c r="T247" s="257"/>
      <c r="U247" s="257"/>
      <c r="V247" s="257"/>
      <c r="W247" s="257"/>
      <c r="X247" s="258"/>
      <c r="Y247" s="13"/>
      <c r="Z247" s="13"/>
      <c r="AA247" s="13"/>
      <c r="AB247" s="13"/>
      <c r="AC247" s="13"/>
      <c r="AD247" s="13"/>
      <c r="AE247" s="13"/>
      <c r="AT247" s="259" t="s">
        <v>165</v>
      </c>
      <c r="AU247" s="259" t="s">
        <v>90</v>
      </c>
      <c r="AV247" s="13" t="s">
        <v>90</v>
      </c>
      <c r="AW247" s="13" t="s">
        <v>5</v>
      </c>
      <c r="AX247" s="13" t="s">
        <v>80</v>
      </c>
      <c r="AY247" s="259" t="s">
        <v>155</v>
      </c>
    </row>
    <row r="248" s="13" customFormat="1">
      <c r="A248" s="13"/>
      <c r="B248" s="249"/>
      <c r="C248" s="250"/>
      <c r="D248" s="244" t="s">
        <v>165</v>
      </c>
      <c r="E248" s="251" t="s">
        <v>1</v>
      </c>
      <c r="F248" s="252" t="s">
        <v>275</v>
      </c>
      <c r="G248" s="250"/>
      <c r="H248" s="253">
        <v>2.2799999999999998</v>
      </c>
      <c r="I248" s="254"/>
      <c r="J248" s="254"/>
      <c r="K248" s="250"/>
      <c r="L248" s="250"/>
      <c r="M248" s="255"/>
      <c r="N248" s="256"/>
      <c r="O248" s="257"/>
      <c r="P248" s="257"/>
      <c r="Q248" s="257"/>
      <c r="R248" s="257"/>
      <c r="S248" s="257"/>
      <c r="T248" s="257"/>
      <c r="U248" s="257"/>
      <c r="V248" s="257"/>
      <c r="W248" s="257"/>
      <c r="X248" s="258"/>
      <c r="Y248" s="13"/>
      <c r="Z248" s="13"/>
      <c r="AA248" s="13"/>
      <c r="AB248" s="13"/>
      <c r="AC248" s="13"/>
      <c r="AD248" s="13"/>
      <c r="AE248" s="13"/>
      <c r="AT248" s="259" t="s">
        <v>165</v>
      </c>
      <c r="AU248" s="259" t="s">
        <v>90</v>
      </c>
      <c r="AV248" s="13" t="s">
        <v>90</v>
      </c>
      <c r="AW248" s="13" t="s">
        <v>5</v>
      </c>
      <c r="AX248" s="13" t="s">
        <v>80</v>
      </c>
      <c r="AY248" s="259" t="s">
        <v>155</v>
      </c>
    </row>
    <row r="249" s="14" customFormat="1">
      <c r="A249" s="14"/>
      <c r="B249" s="260"/>
      <c r="C249" s="261"/>
      <c r="D249" s="244" t="s">
        <v>165</v>
      </c>
      <c r="E249" s="262" t="s">
        <v>1</v>
      </c>
      <c r="F249" s="263" t="s">
        <v>167</v>
      </c>
      <c r="G249" s="261"/>
      <c r="H249" s="264">
        <v>14.037000000000001</v>
      </c>
      <c r="I249" s="265"/>
      <c r="J249" s="265"/>
      <c r="K249" s="261"/>
      <c r="L249" s="261"/>
      <c r="M249" s="266"/>
      <c r="N249" s="267"/>
      <c r="O249" s="268"/>
      <c r="P249" s="268"/>
      <c r="Q249" s="268"/>
      <c r="R249" s="268"/>
      <c r="S249" s="268"/>
      <c r="T249" s="268"/>
      <c r="U249" s="268"/>
      <c r="V249" s="268"/>
      <c r="W249" s="268"/>
      <c r="X249" s="269"/>
      <c r="Y249" s="14"/>
      <c r="Z249" s="14"/>
      <c r="AA249" s="14"/>
      <c r="AB249" s="14"/>
      <c r="AC249" s="14"/>
      <c r="AD249" s="14"/>
      <c r="AE249" s="14"/>
      <c r="AT249" s="270" t="s">
        <v>165</v>
      </c>
      <c r="AU249" s="270" t="s">
        <v>90</v>
      </c>
      <c r="AV249" s="14" t="s">
        <v>161</v>
      </c>
      <c r="AW249" s="14" t="s">
        <v>5</v>
      </c>
      <c r="AX249" s="14" t="s">
        <v>80</v>
      </c>
      <c r="AY249" s="270" t="s">
        <v>155</v>
      </c>
    </row>
    <row r="250" s="13" customFormat="1">
      <c r="A250" s="13"/>
      <c r="B250" s="249"/>
      <c r="C250" s="250"/>
      <c r="D250" s="244" t="s">
        <v>165</v>
      </c>
      <c r="E250" s="251" t="s">
        <v>1</v>
      </c>
      <c r="F250" s="252" t="s">
        <v>276</v>
      </c>
      <c r="G250" s="250"/>
      <c r="H250" s="253">
        <v>15.441000000000001</v>
      </c>
      <c r="I250" s="254"/>
      <c r="J250" s="254"/>
      <c r="K250" s="250"/>
      <c r="L250" s="250"/>
      <c r="M250" s="255"/>
      <c r="N250" s="256"/>
      <c r="O250" s="257"/>
      <c r="P250" s="257"/>
      <c r="Q250" s="257"/>
      <c r="R250" s="257"/>
      <c r="S250" s="257"/>
      <c r="T250" s="257"/>
      <c r="U250" s="257"/>
      <c r="V250" s="257"/>
      <c r="W250" s="257"/>
      <c r="X250" s="258"/>
      <c r="Y250" s="13"/>
      <c r="Z250" s="13"/>
      <c r="AA250" s="13"/>
      <c r="AB250" s="13"/>
      <c r="AC250" s="13"/>
      <c r="AD250" s="13"/>
      <c r="AE250" s="13"/>
      <c r="AT250" s="259" t="s">
        <v>165</v>
      </c>
      <c r="AU250" s="259" t="s">
        <v>90</v>
      </c>
      <c r="AV250" s="13" t="s">
        <v>90</v>
      </c>
      <c r="AW250" s="13" t="s">
        <v>5</v>
      </c>
      <c r="AX250" s="13" t="s">
        <v>80</v>
      </c>
      <c r="AY250" s="259" t="s">
        <v>155</v>
      </c>
    </row>
    <row r="251" s="14" customFormat="1">
      <c r="A251" s="14"/>
      <c r="B251" s="260"/>
      <c r="C251" s="261"/>
      <c r="D251" s="244" t="s">
        <v>165</v>
      </c>
      <c r="E251" s="262" t="s">
        <v>1</v>
      </c>
      <c r="F251" s="263" t="s">
        <v>167</v>
      </c>
      <c r="G251" s="261"/>
      <c r="H251" s="264">
        <v>15.441000000000001</v>
      </c>
      <c r="I251" s="265"/>
      <c r="J251" s="265"/>
      <c r="K251" s="261"/>
      <c r="L251" s="261"/>
      <c r="M251" s="266"/>
      <c r="N251" s="267"/>
      <c r="O251" s="268"/>
      <c r="P251" s="268"/>
      <c r="Q251" s="268"/>
      <c r="R251" s="268"/>
      <c r="S251" s="268"/>
      <c r="T251" s="268"/>
      <c r="U251" s="268"/>
      <c r="V251" s="268"/>
      <c r="W251" s="268"/>
      <c r="X251" s="269"/>
      <c r="Y251" s="14"/>
      <c r="Z251" s="14"/>
      <c r="AA251" s="14"/>
      <c r="AB251" s="14"/>
      <c r="AC251" s="14"/>
      <c r="AD251" s="14"/>
      <c r="AE251" s="14"/>
      <c r="AT251" s="270" t="s">
        <v>165</v>
      </c>
      <c r="AU251" s="270" t="s">
        <v>90</v>
      </c>
      <c r="AV251" s="14" t="s">
        <v>161</v>
      </c>
      <c r="AW251" s="14" t="s">
        <v>5</v>
      </c>
      <c r="AX251" s="14" t="s">
        <v>88</v>
      </c>
      <c r="AY251" s="270" t="s">
        <v>155</v>
      </c>
    </row>
    <row r="252" s="2" customFormat="1" ht="49.05" customHeight="1">
      <c r="A252" s="37"/>
      <c r="B252" s="38"/>
      <c r="C252" s="230" t="s">
        <v>301</v>
      </c>
      <c r="D252" s="230" t="s">
        <v>157</v>
      </c>
      <c r="E252" s="231" t="s">
        <v>351</v>
      </c>
      <c r="F252" s="232" t="s">
        <v>352</v>
      </c>
      <c r="G252" s="233" t="s">
        <v>353</v>
      </c>
      <c r="H252" s="234">
        <v>11.032</v>
      </c>
      <c r="I252" s="235"/>
      <c r="J252" s="235"/>
      <c r="K252" s="236">
        <f>ROUND(P252*H252,2)</f>
        <v>0</v>
      </c>
      <c r="L252" s="232" t="s">
        <v>170</v>
      </c>
      <c r="M252" s="43"/>
      <c r="N252" s="237" t="s">
        <v>1</v>
      </c>
      <c r="O252" s="238" t="s">
        <v>43</v>
      </c>
      <c r="P252" s="239">
        <f>I252+J252</f>
        <v>0</v>
      </c>
      <c r="Q252" s="239">
        <f>ROUND(I252*H252,2)</f>
        <v>0</v>
      </c>
      <c r="R252" s="239">
        <f>ROUND(J252*H252,2)</f>
        <v>0</v>
      </c>
      <c r="S252" s="90"/>
      <c r="T252" s="240">
        <f>S252*H252</f>
        <v>0</v>
      </c>
      <c r="U252" s="240">
        <v>0</v>
      </c>
      <c r="V252" s="240">
        <f>U252*H252</f>
        <v>0</v>
      </c>
      <c r="W252" s="240">
        <v>0</v>
      </c>
      <c r="X252" s="241">
        <f>W252*H252</f>
        <v>0</v>
      </c>
      <c r="Y252" s="37"/>
      <c r="Z252" s="37"/>
      <c r="AA252" s="37"/>
      <c r="AB252" s="37"/>
      <c r="AC252" s="37"/>
      <c r="AD252" s="37"/>
      <c r="AE252" s="37"/>
      <c r="AR252" s="242" t="s">
        <v>255</v>
      </c>
      <c r="AT252" s="242" t="s">
        <v>157</v>
      </c>
      <c r="AU252" s="242" t="s">
        <v>90</v>
      </c>
      <c r="AY252" s="16" t="s">
        <v>155</v>
      </c>
      <c r="BE252" s="243">
        <f>IF(O252="základní",K252,0)</f>
        <v>0</v>
      </c>
      <c r="BF252" s="243">
        <f>IF(O252="snížená",K252,0)</f>
        <v>0</v>
      </c>
      <c r="BG252" s="243">
        <f>IF(O252="zákl. přenesená",K252,0)</f>
        <v>0</v>
      </c>
      <c r="BH252" s="243">
        <f>IF(O252="sníž. přenesená",K252,0)</f>
        <v>0</v>
      </c>
      <c r="BI252" s="243">
        <f>IF(O252="nulová",K252,0)</f>
        <v>0</v>
      </c>
      <c r="BJ252" s="16" t="s">
        <v>88</v>
      </c>
      <c r="BK252" s="243">
        <f>ROUND(P252*H252,2)</f>
        <v>0</v>
      </c>
      <c r="BL252" s="16" t="s">
        <v>255</v>
      </c>
      <c r="BM252" s="242" t="s">
        <v>354</v>
      </c>
    </row>
    <row r="253" s="2" customFormat="1">
      <c r="A253" s="37"/>
      <c r="B253" s="38"/>
      <c r="C253" s="39"/>
      <c r="D253" s="271" t="s">
        <v>172</v>
      </c>
      <c r="E253" s="39"/>
      <c r="F253" s="272" t="s">
        <v>355</v>
      </c>
      <c r="G253" s="39"/>
      <c r="H253" s="39"/>
      <c r="I253" s="246"/>
      <c r="J253" s="246"/>
      <c r="K253" s="39"/>
      <c r="L253" s="39"/>
      <c r="M253" s="43"/>
      <c r="N253" s="247"/>
      <c r="O253" s="248"/>
      <c r="P253" s="90"/>
      <c r="Q253" s="90"/>
      <c r="R253" s="90"/>
      <c r="S253" s="90"/>
      <c r="T253" s="90"/>
      <c r="U253" s="90"/>
      <c r="V253" s="90"/>
      <c r="W253" s="90"/>
      <c r="X253" s="91"/>
      <c r="Y253" s="37"/>
      <c r="Z253" s="37"/>
      <c r="AA253" s="37"/>
      <c r="AB253" s="37"/>
      <c r="AC253" s="37"/>
      <c r="AD253" s="37"/>
      <c r="AE253" s="37"/>
      <c r="AT253" s="16" t="s">
        <v>172</v>
      </c>
      <c r="AU253" s="16" t="s">
        <v>90</v>
      </c>
    </row>
    <row r="254" s="12" customFormat="1" ht="22.8" customHeight="1">
      <c r="A254" s="12"/>
      <c r="B254" s="213"/>
      <c r="C254" s="214"/>
      <c r="D254" s="215" t="s">
        <v>79</v>
      </c>
      <c r="E254" s="228" t="s">
        <v>356</v>
      </c>
      <c r="F254" s="228" t="s">
        <v>357</v>
      </c>
      <c r="G254" s="214"/>
      <c r="H254" s="214"/>
      <c r="I254" s="217"/>
      <c r="J254" s="217"/>
      <c r="K254" s="229">
        <f>BK254</f>
        <v>0</v>
      </c>
      <c r="L254" s="214"/>
      <c r="M254" s="219"/>
      <c r="N254" s="220"/>
      <c r="O254" s="221"/>
      <c r="P254" s="221"/>
      <c r="Q254" s="222">
        <f>SUM(Q255:Q280)</f>
        <v>0</v>
      </c>
      <c r="R254" s="222">
        <f>SUM(R255:R280)</f>
        <v>0</v>
      </c>
      <c r="S254" s="221"/>
      <c r="T254" s="223">
        <f>SUM(T255:T280)</f>
        <v>0</v>
      </c>
      <c r="U254" s="221"/>
      <c r="V254" s="223">
        <f>SUM(V255:V280)</f>
        <v>1.6359689999999998</v>
      </c>
      <c r="W254" s="221"/>
      <c r="X254" s="224">
        <f>SUM(X255:X280)</f>
        <v>0</v>
      </c>
      <c r="Y254" s="12"/>
      <c r="Z254" s="12"/>
      <c r="AA254" s="12"/>
      <c r="AB254" s="12"/>
      <c r="AC254" s="12"/>
      <c r="AD254" s="12"/>
      <c r="AE254" s="12"/>
      <c r="AR254" s="225" t="s">
        <v>90</v>
      </c>
      <c r="AT254" s="226" t="s">
        <v>79</v>
      </c>
      <c r="AU254" s="226" t="s">
        <v>88</v>
      </c>
      <c r="AY254" s="225" t="s">
        <v>155</v>
      </c>
      <c r="BK254" s="227">
        <f>SUM(BK255:BK280)</f>
        <v>0</v>
      </c>
    </row>
    <row r="255" s="2" customFormat="1" ht="62.7" customHeight="1">
      <c r="A255" s="37"/>
      <c r="B255" s="38"/>
      <c r="C255" s="230" t="s">
        <v>358</v>
      </c>
      <c r="D255" s="230" t="s">
        <v>157</v>
      </c>
      <c r="E255" s="231" t="s">
        <v>359</v>
      </c>
      <c r="F255" s="232" t="s">
        <v>360</v>
      </c>
      <c r="G255" s="233" t="s">
        <v>160</v>
      </c>
      <c r="H255" s="234">
        <v>160.09999999999999</v>
      </c>
      <c r="I255" s="235"/>
      <c r="J255" s="235"/>
      <c r="K255" s="236">
        <f>ROUND(P255*H255,2)</f>
        <v>0</v>
      </c>
      <c r="L255" s="232" t="s">
        <v>170</v>
      </c>
      <c r="M255" s="43"/>
      <c r="N255" s="237" t="s">
        <v>1</v>
      </c>
      <c r="O255" s="238" t="s">
        <v>43</v>
      </c>
      <c r="P255" s="239">
        <f>I255+J255</f>
        <v>0</v>
      </c>
      <c r="Q255" s="239">
        <f>ROUND(I255*H255,2)</f>
        <v>0</v>
      </c>
      <c r="R255" s="239">
        <f>ROUND(J255*H255,2)</f>
        <v>0</v>
      </c>
      <c r="S255" s="90"/>
      <c r="T255" s="240">
        <f>S255*H255</f>
        <v>0</v>
      </c>
      <c r="U255" s="240">
        <v>0.0068999999999999999</v>
      </c>
      <c r="V255" s="240">
        <f>U255*H255</f>
        <v>1.10469</v>
      </c>
      <c r="W255" s="240">
        <v>0</v>
      </c>
      <c r="X255" s="241">
        <f>W255*H255</f>
        <v>0</v>
      </c>
      <c r="Y255" s="37"/>
      <c r="Z255" s="37"/>
      <c r="AA255" s="37"/>
      <c r="AB255" s="37"/>
      <c r="AC255" s="37"/>
      <c r="AD255" s="37"/>
      <c r="AE255" s="37"/>
      <c r="AR255" s="242" t="s">
        <v>255</v>
      </c>
      <c r="AT255" s="242" t="s">
        <v>157</v>
      </c>
      <c r="AU255" s="242" t="s">
        <v>90</v>
      </c>
      <c r="AY255" s="16" t="s">
        <v>155</v>
      </c>
      <c r="BE255" s="243">
        <f>IF(O255="základní",K255,0)</f>
        <v>0</v>
      </c>
      <c r="BF255" s="243">
        <f>IF(O255="snížená",K255,0)</f>
        <v>0</v>
      </c>
      <c r="BG255" s="243">
        <f>IF(O255="zákl. přenesená",K255,0)</f>
        <v>0</v>
      </c>
      <c r="BH255" s="243">
        <f>IF(O255="sníž. přenesená",K255,0)</f>
        <v>0</v>
      </c>
      <c r="BI255" s="243">
        <f>IF(O255="nulová",K255,0)</f>
        <v>0</v>
      </c>
      <c r="BJ255" s="16" t="s">
        <v>88</v>
      </c>
      <c r="BK255" s="243">
        <f>ROUND(P255*H255,2)</f>
        <v>0</v>
      </c>
      <c r="BL255" s="16" t="s">
        <v>255</v>
      </c>
      <c r="BM255" s="242" t="s">
        <v>361</v>
      </c>
    </row>
    <row r="256" s="2" customFormat="1">
      <c r="A256" s="37"/>
      <c r="B256" s="38"/>
      <c r="C256" s="39"/>
      <c r="D256" s="271" t="s">
        <v>172</v>
      </c>
      <c r="E256" s="39"/>
      <c r="F256" s="272" t="s">
        <v>362</v>
      </c>
      <c r="G256" s="39"/>
      <c r="H256" s="39"/>
      <c r="I256" s="246"/>
      <c r="J256" s="246"/>
      <c r="K256" s="39"/>
      <c r="L256" s="39"/>
      <c r="M256" s="43"/>
      <c r="N256" s="247"/>
      <c r="O256" s="248"/>
      <c r="P256" s="90"/>
      <c r="Q256" s="90"/>
      <c r="R256" s="90"/>
      <c r="S256" s="90"/>
      <c r="T256" s="90"/>
      <c r="U256" s="90"/>
      <c r="V256" s="90"/>
      <c r="W256" s="90"/>
      <c r="X256" s="91"/>
      <c r="Y256" s="37"/>
      <c r="Z256" s="37"/>
      <c r="AA256" s="37"/>
      <c r="AB256" s="37"/>
      <c r="AC256" s="37"/>
      <c r="AD256" s="37"/>
      <c r="AE256" s="37"/>
      <c r="AT256" s="16" t="s">
        <v>172</v>
      </c>
      <c r="AU256" s="16" t="s">
        <v>90</v>
      </c>
    </row>
    <row r="257" s="13" customFormat="1">
      <c r="A257" s="13"/>
      <c r="B257" s="249"/>
      <c r="C257" s="250"/>
      <c r="D257" s="244" t="s">
        <v>165</v>
      </c>
      <c r="E257" s="251" t="s">
        <v>1</v>
      </c>
      <c r="F257" s="252" t="s">
        <v>363</v>
      </c>
      <c r="G257" s="250"/>
      <c r="H257" s="253">
        <v>160.09999999999999</v>
      </c>
      <c r="I257" s="254"/>
      <c r="J257" s="254"/>
      <c r="K257" s="250"/>
      <c r="L257" s="250"/>
      <c r="M257" s="255"/>
      <c r="N257" s="256"/>
      <c r="O257" s="257"/>
      <c r="P257" s="257"/>
      <c r="Q257" s="257"/>
      <c r="R257" s="257"/>
      <c r="S257" s="257"/>
      <c r="T257" s="257"/>
      <c r="U257" s="257"/>
      <c r="V257" s="257"/>
      <c r="W257" s="257"/>
      <c r="X257" s="258"/>
      <c r="Y257" s="13"/>
      <c r="Z257" s="13"/>
      <c r="AA257" s="13"/>
      <c r="AB257" s="13"/>
      <c r="AC257" s="13"/>
      <c r="AD257" s="13"/>
      <c r="AE257" s="13"/>
      <c r="AT257" s="259" t="s">
        <v>165</v>
      </c>
      <c r="AU257" s="259" t="s">
        <v>90</v>
      </c>
      <c r="AV257" s="13" t="s">
        <v>90</v>
      </c>
      <c r="AW257" s="13" t="s">
        <v>5</v>
      </c>
      <c r="AX257" s="13" t="s">
        <v>80</v>
      </c>
      <c r="AY257" s="259" t="s">
        <v>155</v>
      </c>
    </row>
    <row r="258" s="14" customFormat="1">
      <c r="A258" s="14"/>
      <c r="B258" s="260"/>
      <c r="C258" s="261"/>
      <c r="D258" s="244" t="s">
        <v>165</v>
      </c>
      <c r="E258" s="262" t="s">
        <v>1</v>
      </c>
      <c r="F258" s="263" t="s">
        <v>167</v>
      </c>
      <c r="G258" s="261"/>
      <c r="H258" s="264">
        <v>160.09999999999999</v>
      </c>
      <c r="I258" s="265"/>
      <c r="J258" s="265"/>
      <c r="K258" s="261"/>
      <c r="L258" s="261"/>
      <c r="M258" s="266"/>
      <c r="N258" s="267"/>
      <c r="O258" s="268"/>
      <c r="P258" s="268"/>
      <c r="Q258" s="268"/>
      <c r="R258" s="268"/>
      <c r="S258" s="268"/>
      <c r="T258" s="268"/>
      <c r="U258" s="268"/>
      <c r="V258" s="268"/>
      <c r="W258" s="268"/>
      <c r="X258" s="269"/>
      <c r="Y258" s="14"/>
      <c r="Z258" s="14"/>
      <c r="AA258" s="14"/>
      <c r="AB258" s="14"/>
      <c r="AC258" s="14"/>
      <c r="AD258" s="14"/>
      <c r="AE258" s="14"/>
      <c r="AT258" s="270" t="s">
        <v>165</v>
      </c>
      <c r="AU258" s="270" t="s">
        <v>90</v>
      </c>
      <c r="AV258" s="14" t="s">
        <v>161</v>
      </c>
      <c r="AW258" s="14" t="s">
        <v>5</v>
      </c>
      <c r="AX258" s="14" t="s">
        <v>88</v>
      </c>
      <c r="AY258" s="270" t="s">
        <v>155</v>
      </c>
    </row>
    <row r="259" s="2" customFormat="1" ht="44.25" customHeight="1">
      <c r="A259" s="37"/>
      <c r="B259" s="38"/>
      <c r="C259" s="230" t="s">
        <v>307</v>
      </c>
      <c r="D259" s="230" t="s">
        <v>157</v>
      </c>
      <c r="E259" s="231" t="s">
        <v>364</v>
      </c>
      <c r="F259" s="232" t="s">
        <v>365</v>
      </c>
      <c r="G259" s="233" t="s">
        <v>242</v>
      </c>
      <c r="H259" s="234">
        <v>5.0999999999999996</v>
      </c>
      <c r="I259" s="235"/>
      <c r="J259" s="235"/>
      <c r="K259" s="236">
        <f>ROUND(P259*H259,2)</f>
        <v>0</v>
      </c>
      <c r="L259" s="232" t="s">
        <v>170</v>
      </c>
      <c r="M259" s="43"/>
      <c r="N259" s="237" t="s">
        <v>1</v>
      </c>
      <c r="O259" s="238" t="s">
        <v>43</v>
      </c>
      <c r="P259" s="239">
        <f>I259+J259</f>
        <v>0</v>
      </c>
      <c r="Q259" s="239">
        <f>ROUND(I259*H259,2)</f>
        <v>0</v>
      </c>
      <c r="R259" s="239">
        <f>ROUND(J259*H259,2)</f>
        <v>0</v>
      </c>
      <c r="S259" s="90"/>
      <c r="T259" s="240">
        <f>S259*H259</f>
        <v>0</v>
      </c>
      <c r="U259" s="240">
        <v>0.00346</v>
      </c>
      <c r="V259" s="240">
        <f>U259*H259</f>
        <v>0.017645999999999998</v>
      </c>
      <c r="W259" s="240">
        <v>0</v>
      </c>
      <c r="X259" s="241">
        <f>W259*H259</f>
        <v>0</v>
      </c>
      <c r="Y259" s="37"/>
      <c r="Z259" s="37"/>
      <c r="AA259" s="37"/>
      <c r="AB259" s="37"/>
      <c r="AC259" s="37"/>
      <c r="AD259" s="37"/>
      <c r="AE259" s="37"/>
      <c r="AR259" s="242" t="s">
        <v>255</v>
      </c>
      <c r="AT259" s="242" t="s">
        <v>157</v>
      </c>
      <c r="AU259" s="242" t="s">
        <v>90</v>
      </c>
      <c r="AY259" s="16" t="s">
        <v>155</v>
      </c>
      <c r="BE259" s="243">
        <f>IF(O259="základní",K259,0)</f>
        <v>0</v>
      </c>
      <c r="BF259" s="243">
        <f>IF(O259="snížená",K259,0)</f>
        <v>0</v>
      </c>
      <c r="BG259" s="243">
        <f>IF(O259="zákl. přenesená",K259,0)</f>
        <v>0</v>
      </c>
      <c r="BH259" s="243">
        <f>IF(O259="sníž. přenesená",K259,0)</f>
        <v>0</v>
      </c>
      <c r="BI259" s="243">
        <f>IF(O259="nulová",K259,0)</f>
        <v>0</v>
      </c>
      <c r="BJ259" s="16" t="s">
        <v>88</v>
      </c>
      <c r="BK259" s="243">
        <f>ROUND(P259*H259,2)</f>
        <v>0</v>
      </c>
      <c r="BL259" s="16" t="s">
        <v>255</v>
      </c>
      <c r="BM259" s="242" t="s">
        <v>366</v>
      </c>
    </row>
    <row r="260" s="2" customFormat="1">
      <c r="A260" s="37"/>
      <c r="B260" s="38"/>
      <c r="C260" s="39"/>
      <c r="D260" s="271" t="s">
        <v>172</v>
      </c>
      <c r="E260" s="39"/>
      <c r="F260" s="272" t="s">
        <v>367</v>
      </c>
      <c r="G260" s="39"/>
      <c r="H260" s="39"/>
      <c r="I260" s="246"/>
      <c r="J260" s="246"/>
      <c r="K260" s="39"/>
      <c r="L260" s="39"/>
      <c r="M260" s="43"/>
      <c r="N260" s="247"/>
      <c r="O260" s="248"/>
      <c r="P260" s="90"/>
      <c r="Q260" s="90"/>
      <c r="R260" s="90"/>
      <c r="S260" s="90"/>
      <c r="T260" s="90"/>
      <c r="U260" s="90"/>
      <c r="V260" s="90"/>
      <c r="W260" s="90"/>
      <c r="X260" s="91"/>
      <c r="Y260" s="37"/>
      <c r="Z260" s="37"/>
      <c r="AA260" s="37"/>
      <c r="AB260" s="37"/>
      <c r="AC260" s="37"/>
      <c r="AD260" s="37"/>
      <c r="AE260" s="37"/>
      <c r="AT260" s="16" t="s">
        <v>172</v>
      </c>
      <c r="AU260" s="16" t="s">
        <v>90</v>
      </c>
    </row>
    <row r="261" s="2" customFormat="1" ht="37.8" customHeight="1">
      <c r="A261" s="37"/>
      <c r="B261" s="38"/>
      <c r="C261" s="230" t="s">
        <v>368</v>
      </c>
      <c r="D261" s="230" t="s">
        <v>157</v>
      </c>
      <c r="E261" s="231" t="s">
        <v>369</v>
      </c>
      <c r="F261" s="232" t="s">
        <v>370</v>
      </c>
      <c r="G261" s="233" t="s">
        <v>242</v>
      </c>
      <c r="H261" s="234">
        <v>22</v>
      </c>
      <c r="I261" s="235"/>
      <c r="J261" s="235"/>
      <c r="K261" s="236">
        <f>ROUND(P261*H261,2)</f>
        <v>0</v>
      </c>
      <c r="L261" s="232" t="s">
        <v>170</v>
      </c>
      <c r="M261" s="43"/>
      <c r="N261" s="237" t="s">
        <v>1</v>
      </c>
      <c r="O261" s="238" t="s">
        <v>43</v>
      </c>
      <c r="P261" s="239">
        <f>I261+J261</f>
        <v>0</v>
      </c>
      <c r="Q261" s="239">
        <f>ROUND(I261*H261,2)</f>
        <v>0</v>
      </c>
      <c r="R261" s="239">
        <f>ROUND(J261*H261,2)</f>
        <v>0</v>
      </c>
      <c r="S261" s="90"/>
      <c r="T261" s="240">
        <f>S261*H261</f>
        <v>0</v>
      </c>
      <c r="U261" s="240">
        <v>0.0029099999999999998</v>
      </c>
      <c r="V261" s="240">
        <f>U261*H261</f>
        <v>0.064019999999999994</v>
      </c>
      <c r="W261" s="240">
        <v>0</v>
      </c>
      <c r="X261" s="241">
        <f>W261*H261</f>
        <v>0</v>
      </c>
      <c r="Y261" s="37"/>
      <c r="Z261" s="37"/>
      <c r="AA261" s="37"/>
      <c r="AB261" s="37"/>
      <c r="AC261" s="37"/>
      <c r="AD261" s="37"/>
      <c r="AE261" s="37"/>
      <c r="AR261" s="242" t="s">
        <v>255</v>
      </c>
      <c r="AT261" s="242" t="s">
        <v>157</v>
      </c>
      <c r="AU261" s="242" t="s">
        <v>90</v>
      </c>
      <c r="AY261" s="16" t="s">
        <v>155</v>
      </c>
      <c r="BE261" s="243">
        <f>IF(O261="základní",K261,0)</f>
        <v>0</v>
      </c>
      <c r="BF261" s="243">
        <f>IF(O261="snížená",K261,0)</f>
        <v>0</v>
      </c>
      <c r="BG261" s="243">
        <f>IF(O261="zákl. přenesená",K261,0)</f>
        <v>0</v>
      </c>
      <c r="BH261" s="243">
        <f>IF(O261="sníž. přenesená",K261,0)</f>
        <v>0</v>
      </c>
      <c r="BI261" s="243">
        <f>IF(O261="nulová",K261,0)</f>
        <v>0</v>
      </c>
      <c r="BJ261" s="16" t="s">
        <v>88</v>
      </c>
      <c r="BK261" s="243">
        <f>ROUND(P261*H261,2)</f>
        <v>0</v>
      </c>
      <c r="BL261" s="16" t="s">
        <v>255</v>
      </c>
      <c r="BM261" s="242" t="s">
        <v>371</v>
      </c>
    </row>
    <row r="262" s="2" customFormat="1">
      <c r="A262" s="37"/>
      <c r="B262" s="38"/>
      <c r="C262" s="39"/>
      <c r="D262" s="271" t="s">
        <v>172</v>
      </c>
      <c r="E262" s="39"/>
      <c r="F262" s="272" t="s">
        <v>372</v>
      </c>
      <c r="G262" s="39"/>
      <c r="H262" s="39"/>
      <c r="I262" s="246"/>
      <c r="J262" s="246"/>
      <c r="K262" s="39"/>
      <c r="L262" s="39"/>
      <c r="M262" s="43"/>
      <c r="N262" s="247"/>
      <c r="O262" s="248"/>
      <c r="P262" s="90"/>
      <c r="Q262" s="90"/>
      <c r="R262" s="90"/>
      <c r="S262" s="90"/>
      <c r="T262" s="90"/>
      <c r="U262" s="90"/>
      <c r="V262" s="90"/>
      <c r="W262" s="90"/>
      <c r="X262" s="91"/>
      <c r="Y262" s="37"/>
      <c r="Z262" s="37"/>
      <c r="AA262" s="37"/>
      <c r="AB262" s="37"/>
      <c r="AC262" s="37"/>
      <c r="AD262" s="37"/>
      <c r="AE262" s="37"/>
      <c r="AT262" s="16" t="s">
        <v>172</v>
      </c>
      <c r="AU262" s="16" t="s">
        <v>90</v>
      </c>
    </row>
    <row r="263" s="2" customFormat="1" ht="24.15" customHeight="1">
      <c r="A263" s="37"/>
      <c r="B263" s="38"/>
      <c r="C263" s="230" t="s">
        <v>310</v>
      </c>
      <c r="D263" s="230" t="s">
        <v>157</v>
      </c>
      <c r="E263" s="231" t="s">
        <v>373</v>
      </c>
      <c r="F263" s="232" t="s">
        <v>374</v>
      </c>
      <c r="G263" s="233" t="s">
        <v>242</v>
      </c>
      <c r="H263" s="234">
        <v>9</v>
      </c>
      <c r="I263" s="235"/>
      <c r="J263" s="235"/>
      <c r="K263" s="236">
        <f>ROUND(P263*H263,2)</f>
        <v>0</v>
      </c>
      <c r="L263" s="232" t="s">
        <v>170</v>
      </c>
      <c r="M263" s="43"/>
      <c r="N263" s="237" t="s">
        <v>1</v>
      </c>
      <c r="O263" s="238" t="s">
        <v>43</v>
      </c>
      <c r="P263" s="239">
        <f>I263+J263</f>
        <v>0</v>
      </c>
      <c r="Q263" s="239">
        <f>ROUND(I263*H263,2)</f>
        <v>0</v>
      </c>
      <c r="R263" s="239">
        <f>ROUND(J263*H263,2)</f>
        <v>0</v>
      </c>
      <c r="S263" s="90"/>
      <c r="T263" s="240">
        <f>S263*H263</f>
        <v>0</v>
      </c>
      <c r="U263" s="240">
        <v>0.0045100000000000001</v>
      </c>
      <c r="V263" s="240">
        <f>U263*H263</f>
        <v>0.040590000000000001</v>
      </c>
      <c r="W263" s="240">
        <v>0</v>
      </c>
      <c r="X263" s="241">
        <f>W263*H263</f>
        <v>0</v>
      </c>
      <c r="Y263" s="37"/>
      <c r="Z263" s="37"/>
      <c r="AA263" s="37"/>
      <c r="AB263" s="37"/>
      <c r="AC263" s="37"/>
      <c r="AD263" s="37"/>
      <c r="AE263" s="37"/>
      <c r="AR263" s="242" t="s">
        <v>255</v>
      </c>
      <c r="AT263" s="242" t="s">
        <v>157</v>
      </c>
      <c r="AU263" s="242" t="s">
        <v>90</v>
      </c>
      <c r="AY263" s="16" t="s">
        <v>155</v>
      </c>
      <c r="BE263" s="243">
        <f>IF(O263="základní",K263,0)</f>
        <v>0</v>
      </c>
      <c r="BF263" s="243">
        <f>IF(O263="snížená",K263,0)</f>
        <v>0</v>
      </c>
      <c r="BG263" s="243">
        <f>IF(O263="zákl. přenesená",K263,0)</f>
        <v>0</v>
      </c>
      <c r="BH263" s="243">
        <f>IF(O263="sníž. přenesená",K263,0)</f>
        <v>0</v>
      </c>
      <c r="BI263" s="243">
        <f>IF(O263="nulová",K263,0)</f>
        <v>0</v>
      </c>
      <c r="BJ263" s="16" t="s">
        <v>88</v>
      </c>
      <c r="BK263" s="243">
        <f>ROUND(P263*H263,2)</f>
        <v>0</v>
      </c>
      <c r="BL263" s="16" t="s">
        <v>255</v>
      </c>
      <c r="BM263" s="242" t="s">
        <v>375</v>
      </c>
    </row>
    <row r="264" s="2" customFormat="1">
      <c r="A264" s="37"/>
      <c r="B264" s="38"/>
      <c r="C264" s="39"/>
      <c r="D264" s="271" t="s">
        <v>172</v>
      </c>
      <c r="E264" s="39"/>
      <c r="F264" s="272" t="s">
        <v>376</v>
      </c>
      <c r="G264" s="39"/>
      <c r="H264" s="39"/>
      <c r="I264" s="246"/>
      <c r="J264" s="246"/>
      <c r="K264" s="39"/>
      <c r="L264" s="39"/>
      <c r="M264" s="43"/>
      <c r="N264" s="247"/>
      <c r="O264" s="248"/>
      <c r="P264" s="90"/>
      <c r="Q264" s="90"/>
      <c r="R264" s="90"/>
      <c r="S264" s="90"/>
      <c r="T264" s="90"/>
      <c r="U264" s="90"/>
      <c r="V264" s="90"/>
      <c r="W264" s="90"/>
      <c r="X264" s="91"/>
      <c r="Y264" s="37"/>
      <c r="Z264" s="37"/>
      <c r="AA264" s="37"/>
      <c r="AB264" s="37"/>
      <c r="AC264" s="37"/>
      <c r="AD264" s="37"/>
      <c r="AE264" s="37"/>
      <c r="AT264" s="16" t="s">
        <v>172</v>
      </c>
      <c r="AU264" s="16" t="s">
        <v>90</v>
      </c>
    </row>
    <row r="265" s="2" customFormat="1" ht="33" customHeight="1">
      <c r="A265" s="37"/>
      <c r="B265" s="38"/>
      <c r="C265" s="230" t="s">
        <v>377</v>
      </c>
      <c r="D265" s="230" t="s">
        <v>157</v>
      </c>
      <c r="E265" s="231" t="s">
        <v>378</v>
      </c>
      <c r="F265" s="232" t="s">
        <v>379</v>
      </c>
      <c r="G265" s="233" t="s">
        <v>242</v>
      </c>
      <c r="H265" s="234">
        <v>8</v>
      </c>
      <c r="I265" s="235"/>
      <c r="J265" s="235"/>
      <c r="K265" s="236">
        <f>ROUND(P265*H265,2)</f>
        <v>0</v>
      </c>
      <c r="L265" s="232" t="s">
        <v>170</v>
      </c>
      <c r="M265" s="43"/>
      <c r="N265" s="237" t="s">
        <v>1</v>
      </c>
      <c r="O265" s="238" t="s">
        <v>43</v>
      </c>
      <c r="P265" s="239">
        <f>I265+J265</f>
        <v>0</v>
      </c>
      <c r="Q265" s="239">
        <f>ROUND(I265*H265,2)</f>
        <v>0</v>
      </c>
      <c r="R265" s="239">
        <f>ROUND(J265*H265,2)</f>
        <v>0</v>
      </c>
      <c r="S265" s="90"/>
      <c r="T265" s="240">
        <f>S265*H265</f>
        <v>0</v>
      </c>
      <c r="U265" s="240">
        <v>0.0021800000000000001</v>
      </c>
      <c r="V265" s="240">
        <f>U265*H265</f>
        <v>0.017440000000000001</v>
      </c>
      <c r="W265" s="240">
        <v>0</v>
      </c>
      <c r="X265" s="241">
        <f>W265*H265</f>
        <v>0</v>
      </c>
      <c r="Y265" s="37"/>
      <c r="Z265" s="37"/>
      <c r="AA265" s="37"/>
      <c r="AB265" s="37"/>
      <c r="AC265" s="37"/>
      <c r="AD265" s="37"/>
      <c r="AE265" s="37"/>
      <c r="AR265" s="242" t="s">
        <v>255</v>
      </c>
      <c r="AT265" s="242" t="s">
        <v>157</v>
      </c>
      <c r="AU265" s="242" t="s">
        <v>90</v>
      </c>
      <c r="AY265" s="16" t="s">
        <v>155</v>
      </c>
      <c r="BE265" s="243">
        <f>IF(O265="základní",K265,0)</f>
        <v>0</v>
      </c>
      <c r="BF265" s="243">
        <f>IF(O265="snížená",K265,0)</f>
        <v>0</v>
      </c>
      <c r="BG265" s="243">
        <f>IF(O265="zákl. přenesená",K265,0)</f>
        <v>0</v>
      </c>
      <c r="BH265" s="243">
        <f>IF(O265="sníž. přenesená",K265,0)</f>
        <v>0</v>
      </c>
      <c r="BI265" s="243">
        <f>IF(O265="nulová",K265,0)</f>
        <v>0</v>
      </c>
      <c r="BJ265" s="16" t="s">
        <v>88</v>
      </c>
      <c r="BK265" s="243">
        <f>ROUND(P265*H265,2)</f>
        <v>0</v>
      </c>
      <c r="BL265" s="16" t="s">
        <v>255</v>
      </c>
      <c r="BM265" s="242" t="s">
        <v>380</v>
      </c>
    </row>
    <row r="266" s="2" customFormat="1">
      <c r="A266" s="37"/>
      <c r="B266" s="38"/>
      <c r="C266" s="39"/>
      <c r="D266" s="271" t="s">
        <v>172</v>
      </c>
      <c r="E266" s="39"/>
      <c r="F266" s="272" t="s">
        <v>381</v>
      </c>
      <c r="G266" s="39"/>
      <c r="H266" s="39"/>
      <c r="I266" s="246"/>
      <c r="J266" s="246"/>
      <c r="K266" s="39"/>
      <c r="L266" s="39"/>
      <c r="M266" s="43"/>
      <c r="N266" s="247"/>
      <c r="O266" s="248"/>
      <c r="P266" s="90"/>
      <c r="Q266" s="90"/>
      <c r="R266" s="90"/>
      <c r="S266" s="90"/>
      <c r="T266" s="90"/>
      <c r="U266" s="90"/>
      <c r="V266" s="90"/>
      <c r="W266" s="90"/>
      <c r="X266" s="91"/>
      <c r="Y266" s="37"/>
      <c r="Z266" s="37"/>
      <c r="AA266" s="37"/>
      <c r="AB266" s="37"/>
      <c r="AC266" s="37"/>
      <c r="AD266" s="37"/>
      <c r="AE266" s="37"/>
      <c r="AT266" s="16" t="s">
        <v>172</v>
      </c>
      <c r="AU266" s="16" t="s">
        <v>90</v>
      </c>
    </row>
    <row r="267" s="2" customFormat="1" ht="37.8" customHeight="1">
      <c r="A267" s="37"/>
      <c r="B267" s="38"/>
      <c r="C267" s="230" t="s">
        <v>316</v>
      </c>
      <c r="D267" s="230" t="s">
        <v>157</v>
      </c>
      <c r="E267" s="231" t="s">
        <v>382</v>
      </c>
      <c r="F267" s="232" t="s">
        <v>383</v>
      </c>
      <c r="G267" s="233" t="s">
        <v>242</v>
      </c>
      <c r="H267" s="234">
        <v>51.799999999999997</v>
      </c>
      <c r="I267" s="235"/>
      <c r="J267" s="235"/>
      <c r="K267" s="236">
        <f>ROUND(P267*H267,2)</f>
        <v>0</v>
      </c>
      <c r="L267" s="232" t="s">
        <v>170</v>
      </c>
      <c r="M267" s="43"/>
      <c r="N267" s="237" t="s">
        <v>1</v>
      </c>
      <c r="O267" s="238" t="s">
        <v>43</v>
      </c>
      <c r="P267" s="239">
        <f>I267+J267</f>
        <v>0</v>
      </c>
      <c r="Q267" s="239">
        <f>ROUND(I267*H267,2)</f>
        <v>0</v>
      </c>
      <c r="R267" s="239">
        <f>ROUND(J267*H267,2)</f>
        <v>0</v>
      </c>
      <c r="S267" s="90"/>
      <c r="T267" s="240">
        <f>S267*H267</f>
        <v>0</v>
      </c>
      <c r="U267" s="240">
        <v>0.0030599999999999998</v>
      </c>
      <c r="V267" s="240">
        <f>U267*H267</f>
        <v>0.15850799999999998</v>
      </c>
      <c r="W267" s="240">
        <v>0</v>
      </c>
      <c r="X267" s="241">
        <f>W267*H267</f>
        <v>0</v>
      </c>
      <c r="Y267" s="37"/>
      <c r="Z267" s="37"/>
      <c r="AA267" s="37"/>
      <c r="AB267" s="37"/>
      <c r="AC267" s="37"/>
      <c r="AD267" s="37"/>
      <c r="AE267" s="37"/>
      <c r="AR267" s="242" t="s">
        <v>255</v>
      </c>
      <c r="AT267" s="242" t="s">
        <v>157</v>
      </c>
      <c r="AU267" s="242" t="s">
        <v>90</v>
      </c>
      <c r="AY267" s="16" t="s">
        <v>155</v>
      </c>
      <c r="BE267" s="243">
        <f>IF(O267="základní",K267,0)</f>
        <v>0</v>
      </c>
      <c r="BF267" s="243">
        <f>IF(O267="snížená",K267,0)</f>
        <v>0</v>
      </c>
      <c r="BG267" s="243">
        <f>IF(O267="zákl. přenesená",K267,0)</f>
        <v>0</v>
      </c>
      <c r="BH267" s="243">
        <f>IF(O267="sníž. přenesená",K267,0)</f>
        <v>0</v>
      </c>
      <c r="BI267" s="243">
        <f>IF(O267="nulová",K267,0)</f>
        <v>0</v>
      </c>
      <c r="BJ267" s="16" t="s">
        <v>88</v>
      </c>
      <c r="BK267" s="243">
        <f>ROUND(P267*H267,2)</f>
        <v>0</v>
      </c>
      <c r="BL267" s="16" t="s">
        <v>255</v>
      </c>
      <c r="BM267" s="242" t="s">
        <v>384</v>
      </c>
    </row>
    <row r="268" s="2" customFormat="1">
      <c r="A268" s="37"/>
      <c r="B268" s="38"/>
      <c r="C268" s="39"/>
      <c r="D268" s="271" t="s">
        <v>172</v>
      </c>
      <c r="E268" s="39"/>
      <c r="F268" s="272" t="s">
        <v>385</v>
      </c>
      <c r="G268" s="39"/>
      <c r="H268" s="39"/>
      <c r="I268" s="246"/>
      <c r="J268" s="246"/>
      <c r="K268" s="39"/>
      <c r="L268" s="39"/>
      <c r="M268" s="43"/>
      <c r="N268" s="247"/>
      <c r="O268" s="248"/>
      <c r="P268" s="90"/>
      <c r="Q268" s="90"/>
      <c r="R268" s="90"/>
      <c r="S268" s="90"/>
      <c r="T268" s="90"/>
      <c r="U268" s="90"/>
      <c r="V268" s="90"/>
      <c r="W268" s="90"/>
      <c r="X268" s="91"/>
      <c r="Y268" s="37"/>
      <c r="Z268" s="37"/>
      <c r="AA268" s="37"/>
      <c r="AB268" s="37"/>
      <c r="AC268" s="37"/>
      <c r="AD268" s="37"/>
      <c r="AE268" s="37"/>
      <c r="AT268" s="16" t="s">
        <v>172</v>
      </c>
      <c r="AU268" s="16" t="s">
        <v>90</v>
      </c>
    </row>
    <row r="269" s="2" customFormat="1" ht="24.15" customHeight="1">
      <c r="A269" s="37"/>
      <c r="B269" s="38"/>
      <c r="C269" s="230" t="s">
        <v>386</v>
      </c>
      <c r="D269" s="230" t="s">
        <v>157</v>
      </c>
      <c r="E269" s="231" t="s">
        <v>387</v>
      </c>
      <c r="F269" s="232" t="s">
        <v>388</v>
      </c>
      <c r="G269" s="233" t="s">
        <v>242</v>
      </c>
      <c r="H269" s="234">
        <v>40.399999999999999</v>
      </c>
      <c r="I269" s="235"/>
      <c r="J269" s="235"/>
      <c r="K269" s="236">
        <f>ROUND(P269*H269,2)</f>
        <v>0</v>
      </c>
      <c r="L269" s="232" t="s">
        <v>170</v>
      </c>
      <c r="M269" s="43"/>
      <c r="N269" s="237" t="s">
        <v>1</v>
      </c>
      <c r="O269" s="238" t="s">
        <v>43</v>
      </c>
      <c r="P269" s="239">
        <f>I269+J269</f>
        <v>0</v>
      </c>
      <c r="Q269" s="239">
        <f>ROUND(I269*H269,2)</f>
        <v>0</v>
      </c>
      <c r="R269" s="239">
        <f>ROUND(J269*H269,2)</f>
        <v>0</v>
      </c>
      <c r="S269" s="90"/>
      <c r="T269" s="240">
        <f>S269*H269</f>
        <v>0</v>
      </c>
      <c r="U269" s="240">
        <v>0.00172</v>
      </c>
      <c r="V269" s="240">
        <f>U269*H269</f>
        <v>0.069487999999999994</v>
      </c>
      <c r="W269" s="240">
        <v>0</v>
      </c>
      <c r="X269" s="241">
        <f>W269*H269</f>
        <v>0</v>
      </c>
      <c r="Y269" s="37"/>
      <c r="Z269" s="37"/>
      <c r="AA269" s="37"/>
      <c r="AB269" s="37"/>
      <c r="AC269" s="37"/>
      <c r="AD269" s="37"/>
      <c r="AE269" s="37"/>
      <c r="AR269" s="242" t="s">
        <v>255</v>
      </c>
      <c r="AT269" s="242" t="s">
        <v>157</v>
      </c>
      <c r="AU269" s="242" t="s">
        <v>90</v>
      </c>
      <c r="AY269" s="16" t="s">
        <v>155</v>
      </c>
      <c r="BE269" s="243">
        <f>IF(O269="základní",K269,0)</f>
        <v>0</v>
      </c>
      <c r="BF269" s="243">
        <f>IF(O269="snížená",K269,0)</f>
        <v>0</v>
      </c>
      <c r="BG269" s="243">
        <f>IF(O269="zákl. přenesená",K269,0)</f>
        <v>0</v>
      </c>
      <c r="BH269" s="243">
        <f>IF(O269="sníž. přenesená",K269,0)</f>
        <v>0</v>
      </c>
      <c r="BI269" s="243">
        <f>IF(O269="nulová",K269,0)</f>
        <v>0</v>
      </c>
      <c r="BJ269" s="16" t="s">
        <v>88</v>
      </c>
      <c r="BK269" s="243">
        <f>ROUND(P269*H269,2)</f>
        <v>0</v>
      </c>
      <c r="BL269" s="16" t="s">
        <v>255</v>
      </c>
      <c r="BM269" s="242" t="s">
        <v>389</v>
      </c>
    </row>
    <row r="270" s="2" customFormat="1">
      <c r="A270" s="37"/>
      <c r="B270" s="38"/>
      <c r="C270" s="39"/>
      <c r="D270" s="271" t="s">
        <v>172</v>
      </c>
      <c r="E270" s="39"/>
      <c r="F270" s="272" t="s">
        <v>390</v>
      </c>
      <c r="G270" s="39"/>
      <c r="H270" s="39"/>
      <c r="I270" s="246"/>
      <c r="J270" s="246"/>
      <c r="K270" s="39"/>
      <c r="L270" s="39"/>
      <c r="M270" s="43"/>
      <c r="N270" s="247"/>
      <c r="O270" s="248"/>
      <c r="P270" s="90"/>
      <c r="Q270" s="90"/>
      <c r="R270" s="90"/>
      <c r="S270" s="90"/>
      <c r="T270" s="90"/>
      <c r="U270" s="90"/>
      <c r="V270" s="90"/>
      <c r="W270" s="90"/>
      <c r="X270" s="91"/>
      <c r="Y270" s="37"/>
      <c r="Z270" s="37"/>
      <c r="AA270" s="37"/>
      <c r="AB270" s="37"/>
      <c r="AC270" s="37"/>
      <c r="AD270" s="37"/>
      <c r="AE270" s="37"/>
      <c r="AT270" s="16" t="s">
        <v>172</v>
      </c>
      <c r="AU270" s="16" t="s">
        <v>90</v>
      </c>
    </row>
    <row r="271" s="2" customFormat="1" ht="44.25" customHeight="1">
      <c r="A271" s="37"/>
      <c r="B271" s="38"/>
      <c r="C271" s="230" t="s">
        <v>284</v>
      </c>
      <c r="D271" s="230" t="s">
        <v>157</v>
      </c>
      <c r="E271" s="231" t="s">
        <v>391</v>
      </c>
      <c r="F271" s="232" t="s">
        <v>392</v>
      </c>
      <c r="G271" s="233" t="s">
        <v>242</v>
      </c>
      <c r="H271" s="234">
        <v>4.5</v>
      </c>
      <c r="I271" s="235"/>
      <c r="J271" s="235"/>
      <c r="K271" s="236">
        <f>ROUND(P271*H271,2)</f>
        <v>0</v>
      </c>
      <c r="L271" s="232" t="s">
        <v>170</v>
      </c>
      <c r="M271" s="43"/>
      <c r="N271" s="237" t="s">
        <v>1</v>
      </c>
      <c r="O271" s="238" t="s">
        <v>43</v>
      </c>
      <c r="P271" s="239">
        <f>I271+J271</f>
        <v>0</v>
      </c>
      <c r="Q271" s="239">
        <f>ROUND(I271*H271,2)</f>
        <v>0</v>
      </c>
      <c r="R271" s="239">
        <f>ROUND(J271*H271,2)</f>
        <v>0</v>
      </c>
      <c r="S271" s="90"/>
      <c r="T271" s="240">
        <f>S271*H271</f>
        <v>0</v>
      </c>
      <c r="U271" s="240">
        <v>0.0028900000000000002</v>
      </c>
      <c r="V271" s="240">
        <f>U271*H271</f>
        <v>0.013005000000000001</v>
      </c>
      <c r="W271" s="240">
        <v>0</v>
      </c>
      <c r="X271" s="241">
        <f>W271*H271</f>
        <v>0</v>
      </c>
      <c r="Y271" s="37"/>
      <c r="Z271" s="37"/>
      <c r="AA271" s="37"/>
      <c r="AB271" s="37"/>
      <c r="AC271" s="37"/>
      <c r="AD271" s="37"/>
      <c r="AE271" s="37"/>
      <c r="AR271" s="242" t="s">
        <v>255</v>
      </c>
      <c r="AT271" s="242" t="s">
        <v>157</v>
      </c>
      <c r="AU271" s="242" t="s">
        <v>90</v>
      </c>
      <c r="AY271" s="16" t="s">
        <v>155</v>
      </c>
      <c r="BE271" s="243">
        <f>IF(O271="základní",K271,0)</f>
        <v>0</v>
      </c>
      <c r="BF271" s="243">
        <f>IF(O271="snížená",K271,0)</f>
        <v>0</v>
      </c>
      <c r="BG271" s="243">
        <f>IF(O271="zákl. přenesená",K271,0)</f>
        <v>0</v>
      </c>
      <c r="BH271" s="243">
        <f>IF(O271="sníž. přenesená",K271,0)</f>
        <v>0</v>
      </c>
      <c r="BI271" s="243">
        <f>IF(O271="nulová",K271,0)</f>
        <v>0</v>
      </c>
      <c r="BJ271" s="16" t="s">
        <v>88</v>
      </c>
      <c r="BK271" s="243">
        <f>ROUND(P271*H271,2)</f>
        <v>0</v>
      </c>
      <c r="BL271" s="16" t="s">
        <v>255</v>
      </c>
      <c r="BM271" s="242" t="s">
        <v>393</v>
      </c>
    </row>
    <row r="272" s="2" customFormat="1">
      <c r="A272" s="37"/>
      <c r="B272" s="38"/>
      <c r="C272" s="39"/>
      <c r="D272" s="271" t="s">
        <v>172</v>
      </c>
      <c r="E272" s="39"/>
      <c r="F272" s="272" t="s">
        <v>394</v>
      </c>
      <c r="G272" s="39"/>
      <c r="H272" s="39"/>
      <c r="I272" s="246"/>
      <c r="J272" s="246"/>
      <c r="K272" s="39"/>
      <c r="L272" s="39"/>
      <c r="M272" s="43"/>
      <c r="N272" s="247"/>
      <c r="O272" s="248"/>
      <c r="P272" s="90"/>
      <c r="Q272" s="90"/>
      <c r="R272" s="90"/>
      <c r="S272" s="90"/>
      <c r="T272" s="90"/>
      <c r="U272" s="90"/>
      <c r="V272" s="90"/>
      <c r="W272" s="90"/>
      <c r="X272" s="91"/>
      <c r="Y272" s="37"/>
      <c r="Z272" s="37"/>
      <c r="AA272" s="37"/>
      <c r="AB272" s="37"/>
      <c r="AC272" s="37"/>
      <c r="AD272" s="37"/>
      <c r="AE272" s="37"/>
      <c r="AT272" s="16" t="s">
        <v>172</v>
      </c>
      <c r="AU272" s="16" t="s">
        <v>90</v>
      </c>
    </row>
    <row r="273" s="2" customFormat="1" ht="33" customHeight="1">
      <c r="A273" s="37"/>
      <c r="B273" s="38"/>
      <c r="C273" s="230" t="s">
        <v>395</v>
      </c>
      <c r="D273" s="230" t="s">
        <v>157</v>
      </c>
      <c r="E273" s="231" t="s">
        <v>396</v>
      </c>
      <c r="F273" s="232" t="s">
        <v>397</v>
      </c>
      <c r="G273" s="233" t="s">
        <v>242</v>
      </c>
      <c r="H273" s="234">
        <v>51.799999999999997</v>
      </c>
      <c r="I273" s="235"/>
      <c r="J273" s="235"/>
      <c r="K273" s="236">
        <f>ROUND(P273*H273,2)</f>
        <v>0</v>
      </c>
      <c r="L273" s="232" t="s">
        <v>170</v>
      </c>
      <c r="M273" s="43"/>
      <c r="N273" s="237" t="s">
        <v>1</v>
      </c>
      <c r="O273" s="238" t="s">
        <v>43</v>
      </c>
      <c r="P273" s="239">
        <f>I273+J273</f>
        <v>0</v>
      </c>
      <c r="Q273" s="239">
        <f>ROUND(I273*H273,2)</f>
        <v>0</v>
      </c>
      <c r="R273" s="239">
        <f>ROUND(J273*H273,2)</f>
        <v>0</v>
      </c>
      <c r="S273" s="90"/>
      <c r="T273" s="240">
        <f>S273*H273</f>
        <v>0</v>
      </c>
      <c r="U273" s="240">
        <v>0.0027399999999999998</v>
      </c>
      <c r="V273" s="240">
        <f>U273*H273</f>
        <v>0.14193199999999998</v>
      </c>
      <c r="W273" s="240">
        <v>0</v>
      </c>
      <c r="X273" s="241">
        <f>W273*H273</f>
        <v>0</v>
      </c>
      <c r="Y273" s="37"/>
      <c r="Z273" s="37"/>
      <c r="AA273" s="37"/>
      <c r="AB273" s="37"/>
      <c r="AC273" s="37"/>
      <c r="AD273" s="37"/>
      <c r="AE273" s="37"/>
      <c r="AR273" s="242" t="s">
        <v>255</v>
      </c>
      <c r="AT273" s="242" t="s">
        <v>157</v>
      </c>
      <c r="AU273" s="242" t="s">
        <v>90</v>
      </c>
      <c r="AY273" s="16" t="s">
        <v>155</v>
      </c>
      <c r="BE273" s="243">
        <f>IF(O273="základní",K273,0)</f>
        <v>0</v>
      </c>
      <c r="BF273" s="243">
        <f>IF(O273="snížená",K273,0)</f>
        <v>0</v>
      </c>
      <c r="BG273" s="243">
        <f>IF(O273="zákl. přenesená",K273,0)</f>
        <v>0</v>
      </c>
      <c r="BH273" s="243">
        <f>IF(O273="sníž. přenesená",K273,0)</f>
        <v>0</v>
      </c>
      <c r="BI273" s="243">
        <f>IF(O273="nulová",K273,0)</f>
        <v>0</v>
      </c>
      <c r="BJ273" s="16" t="s">
        <v>88</v>
      </c>
      <c r="BK273" s="243">
        <f>ROUND(P273*H273,2)</f>
        <v>0</v>
      </c>
      <c r="BL273" s="16" t="s">
        <v>255</v>
      </c>
      <c r="BM273" s="242" t="s">
        <v>398</v>
      </c>
    </row>
    <row r="274" s="2" customFormat="1">
      <c r="A274" s="37"/>
      <c r="B274" s="38"/>
      <c r="C274" s="39"/>
      <c r="D274" s="271" t="s">
        <v>172</v>
      </c>
      <c r="E274" s="39"/>
      <c r="F274" s="272" t="s">
        <v>399</v>
      </c>
      <c r="G274" s="39"/>
      <c r="H274" s="39"/>
      <c r="I274" s="246"/>
      <c r="J274" s="246"/>
      <c r="K274" s="39"/>
      <c r="L274" s="39"/>
      <c r="M274" s="43"/>
      <c r="N274" s="247"/>
      <c r="O274" s="248"/>
      <c r="P274" s="90"/>
      <c r="Q274" s="90"/>
      <c r="R274" s="90"/>
      <c r="S274" s="90"/>
      <c r="T274" s="90"/>
      <c r="U274" s="90"/>
      <c r="V274" s="90"/>
      <c r="W274" s="90"/>
      <c r="X274" s="91"/>
      <c r="Y274" s="37"/>
      <c r="Z274" s="37"/>
      <c r="AA274" s="37"/>
      <c r="AB274" s="37"/>
      <c r="AC274" s="37"/>
      <c r="AD274" s="37"/>
      <c r="AE274" s="37"/>
      <c r="AT274" s="16" t="s">
        <v>172</v>
      </c>
      <c r="AU274" s="16" t="s">
        <v>90</v>
      </c>
    </row>
    <row r="275" s="2" customFormat="1" ht="37.8" customHeight="1">
      <c r="A275" s="37"/>
      <c r="B275" s="38"/>
      <c r="C275" s="230" t="s">
        <v>324</v>
      </c>
      <c r="D275" s="230" t="s">
        <v>157</v>
      </c>
      <c r="E275" s="231" t="s">
        <v>400</v>
      </c>
      <c r="F275" s="232" t="s">
        <v>401</v>
      </c>
      <c r="G275" s="233" t="s">
        <v>211</v>
      </c>
      <c r="H275" s="234">
        <v>2</v>
      </c>
      <c r="I275" s="235"/>
      <c r="J275" s="235"/>
      <c r="K275" s="236">
        <f>ROUND(P275*H275,2)</f>
        <v>0</v>
      </c>
      <c r="L275" s="232" t="s">
        <v>170</v>
      </c>
      <c r="M275" s="43"/>
      <c r="N275" s="237" t="s">
        <v>1</v>
      </c>
      <c r="O275" s="238" t="s">
        <v>43</v>
      </c>
      <c r="P275" s="239">
        <f>I275+J275</f>
        <v>0</v>
      </c>
      <c r="Q275" s="239">
        <f>ROUND(I275*H275,2)</f>
        <v>0</v>
      </c>
      <c r="R275" s="239">
        <f>ROUND(J275*H275,2)</f>
        <v>0</v>
      </c>
      <c r="S275" s="90"/>
      <c r="T275" s="240">
        <f>S275*H275</f>
        <v>0</v>
      </c>
      <c r="U275" s="240">
        <v>0.00044000000000000002</v>
      </c>
      <c r="V275" s="240">
        <f>U275*H275</f>
        <v>0.00088000000000000003</v>
      </c>
      <c r="W275" s="240">
        <v>0</v>
      </c>
      <c r="X275" s="241">
        <f>W275*H275</f>
        <v>0</v>
      </c>
      <c r="Y275" s="37"/>
      <c r="Z275" s="37"/>
      <c r="AA275" s="37"/>
      <c r="AB275" s="37"/>
      <c r="AC275" s="37"/>
      <c r="AD275" s="37"/>
      <c r="AE275" s="37"/>
      <c r="AR275" s="242" t="s">
        <v>255</v>
      </c>
      <c r="AT275" s="242" t="s">
        <v>157</v>
      </c>
      <c r="AU275" s="242" t="s">
        <v>90</v>
      </c>
      <c r="AY275" s="16" t="s">
        <v>155</v>
      </c>
      <c r="BE275" s="243">
        <f>IF(O275="základní",K275,0)</f>
        <v>0</v>
      </c>
      <c r="BF275" s="243">
        <f>IF(O275="snížená",K275,0)</f>
        <v>0</v>
      </c>
      <c r="BG275" s="243">
        <f>IF(O275="zákl. přenesená",K275,0)</f>
        <v>0</v>
      </c>
      <c r="BH275" s="243">
        <f>IF(O275="sníž. přenesená",K275,0)</f>
        <v>0</v>
      </c>
      <c r="BI275" s="243">
        <f>IF(O275="nulová",K275,0)</f>
        <v>0</v>
      </c>
      <c r="BJ275" s="16" t="s">
        <v>88</v>
      </c>
      <c r="BK275" s="243">
        <f>ROUND(P275*H275,2)</f>
        <v>0</v>
      </c>
      <c r="BL275" s="16" t="s">
        <v>255</v>
      </c>
      <c r="BM275" s="242" t="s">
        <v>402</v>
      </c>
    </row>
    <row r="276" s="2" customFormat="1">
      <c r="A276" s="37"/>
      <c r="B276" s="38"/>
      <c r="C276" s="39"/>
      <c r="D276" s="271" t="s">
        <v>172</v>
      </c>
      <c r="E276" s="39"/>
      <c r="F276" s="272" t="s">
        <v>403</v>
      </c>
      <c r="G276" s="39"/>
      <c r="H276" s="39"/>
      <c r="I276" s="246"/>
      <c r="J276" s="246"/>
      <c r="K276" s="39"/>
      <c r="L276" s="39"/>
      <c r="M276" s="43"/>
      <c r="N276" s="247"/>
      <c r="O276" s="248"/>
      <c r="P276" s="90"/>
      <c r="Q276" s="90"/>
      <c r="R276" s="90"/>
      <c r="S276" s="90"/>
      <c r="T276" s="90"/>
      <c r="U276" s="90"/>
      <c r="V276" s="90"/>
      <c r="W276" s="90"/>
      <c r="X276" s="91"/>
      <c r="Y276" s="37"/>
      <c r="Z276" s="37"/>
      <c r="AA276" s="37"/>
      <c r="AB276" s="37"/>
      <c r="AC276" s="37"/>
      <c r="AD276" s="37"/>
      <c r="AE276" s="37"/>
      <c r="AT276" s="16" t="s">
        <v>172</v>
      </c>
      <c r="AU276" s="16" t="s">
        <v>90</v>
      </c>
    </row>
    <row r="277" s="2" customFormat="1" ht="37.8" customHeight="1">
      <c r="A277" s="37"/>
      <c r="B277" s="38"/>
      <c r="C277" s="230" t="s">
        <v>404</v>
      </c>
      <c r="D277" s="230" t="s">
        <v>157</v>
      </c>
      <c r="E277" s="231" t="s">
        <v>405</v>
      </c>
      <c r="F277" s="232" t="s">
        <v>406</v>
      </c>
      <c r="G277" s="233" t="s">
        <v>242</v>
      </c>
      <c r="H277" s="234">
        <v>7</v>
      </c>
      <c r="I277" s="235"/>
      <c r="J277" s="235"/>
      <c r="K277" s="236">
        <f>ROUND(P277*H277,2)</f>
        <v>0</v>
      </c>
      <c r="L277" s="232" t="s">
        <v>170</v>
      </c>
      <c r="M277" s="43"/>
      <c r="N277" s="237" t="s">
        <v>1</v>
      </c>
      <c r="O277" s="238" t="s">
        <v>43</v>
      </c>
      <c r="P277" s="239">
        <f>I277+J277</f>
        <v>0</v>
      </c>
      <c r="Q277" s="239">
        <f>ROUND(I277*H277,2)</f>
        <v>0</v>
      </c>
      <c r="R277" s="239">
        <f>ROUND(J277*H277,2)</f>
        <v>0</v>
      </c>
      <c r="S277" s="90"/>
      <c r="T277" s="240">
        <f>S277*H277</f>
        <v>0</v>
      </c>
      <c r="U277" s="240">
        <v>0.0011100000000000001</v>
      </c>
      <c r="V277" s="240">
        <f>U277*H277</f>
        <v>0.0077700000000000009</v>
      </c>
      <c r="W277" s="240">
        <v>0</v>
      </c>
      <c r="X277" s="241">
        <f>W277*H277</f>
        <v>0</v>
      </c>
      <c r="Y277" s="37"/>
      <c r="Z277" s="37"/>
      <c r="AA277" s="37"/>
      <c r="AB277" s="37"/>
      <c r="AC277" s="37"/>
      <c r="AD277" s="37"/>
      <c r="AE277" s="37"/>
      <c r="AR277" s="242" t="s">
        <v>255</v>
      </c>
      <c r="AT277" s="242" t="s">
        <v>157</v>
      </c>
      <c r="AU277" s="242" t="s">
        <v>90</v>
      </c>
      <c r="AY277" s="16" t="s">
        <v>155</v>
      </c>
      <c r="BE277" s="243">
        <f>IF(O277="základní",K277,0)</f>
        <v>0</v>
      </c>
      <c r="BF277" s="243">
        <f>IF(O277="snížená",K277,0)</f>
        <v>0</v>
      </c>
      <c r="BG277" s="243">
        <f>IF(O277="zákl. přenesená",K277,0)</f>
        <v>0</v>
      </c>
      <c r="BH277" s="243">
        <f>IF(O277="sníž. přenesená",K277,0)</f>
        <v>0</v>
      </c>
      <c r="BI277" s="243">
        <f>IF(O277="nulová",K277,0)</f>
        <v>0</v>
      </c>
      <c r="BJ277" s="16" t="s">
        <v>88</v>
      </c>
      <c r="BK277" s="243">
        <f>ROUND(P277*H277,2)</f>
        <v>0</v>
      </c>
      <c r="BL277" s="16" t="s">
        <v>255</v>
      </c>
      <c r="BM277" s="242" t="s">
        <v>407</v>
      </c>
    </row>
    <row r="278" s="2" customFormat="1">
      <c r="A278" s="37"/>
      <c r="B278" s="38"/>
      <c r="C278" s="39"/>
      <c r="D278" s="271" t="s">
        <v>172</v>
      </c>
      <c r="E278" s="39"/>
      <c r="F278" s="272" t="s">
        <v>408</v>
      </c>
      <c r="G278" s="39"/>
      <c r="H278" s="39"/>
      <c r="I278" s="246"/>
      <c r="J278" s="246"/>
      <c r="K278" s="39"/>
      <c r="L278" s="39"/>
      <c r="M278" s="43"/>
      <c r="N278" s="247"/>
      <c r="O278" s="248"/>
      <c r="P278" s="90"/>
      <c r="Q278" s="90"/>
      <c r="R278" s="90"/>
      <c r="S278" s="90"/>
      <c r="T278" s="90"/>
      <c r="U278" s="90"/>
      <c r="V278" s="90"/>
      <c r="W278" s="90"/>
      <c r="X278" s="91"/>
      <c r="Y278" s="37"/>
      <c r="Z278" s="37"/>
      <c r="AA278" s="37"/>
      <c r="AB278" s="37"/>
      <c r="AC278" s="37"/>
      <c r="AD278" s="37"/>
      <c r="AE278" s="37"/>
      <c r="AT278" s="16" t="s">
        <v>172</v>
      </c>
      <c r="AU278" s="16" t="s">
        <v>90</v>
      </c>
    </row>
    <row r="279" s="2" customFormat="1" ht="49.05" customHeight="1">
      <c r="A279" s="37"/>
      <c r="B279" s="38"/>
      <c r="C279" s="230" t="s">
        <v>327</v>
      </c>
      <c r="D279" s="230" t="s">
        <v>157</v>
      </c>
      <c r="E279" s="231" t="s">
        <v>409</v>
      </c>
      <c r="F279" s="232" t="s">
        <v>410</v>
      </c>
      <c r="G279" s="233" t="s">
        <v>353</v>
      </c>
      <c r="H279" s="234">
        <v>1.536</v>
      </c>
      <c r="I279" s="235"/>
      <c r="J279" s="235"/>
      <c r="K279" s="236">
        <f>ROUND(P279*H279,2)</f>
        <v>0</v>
      </c>
      <c r="L279" s="232" t="s">
        <v>170</v>
      </c>
      <c r="M279" s="43"/>
      <c r="N279" s="237" t="s">
        <v>1</v>
      </c>
      <c r="O279" s="238" t="s">
        <v>43</v>
      </c>
      <c r="P279" s="239">
        <f>I279+J279</f>
        <v>0</v>
      </c>
      <c r="Q279" s="239">
        <f>ROUND(I279*H279,2)</f>
        <v>0</v>
      </c>
      <c r="R279" s="239">
        <f>ROUND(J279*H279,2)</f>
        <v>0</v>
      </c>
      <c r="S279" s="90"/>
      <c r="T279" s="240">
        <f>S279*H279</f>
        <v>0</v>
      </c>
      <c r="U279" s="240">
        <v>0</v>
      </c>
      <c r="V279" s="240">
        <f>U279*H279</f>
        <v>0</v>
      </c>
      <c r="W279" s="240">
        <v>0</v>
      </c>
      <c r="X279" s="241">
        <f>W279*H279</f>
        <v>0</v>
      </c>
      <c r="Y279" s="37"/>
      <c r="Z279" s="37"/>
      <c r="AA279" s="37"/>
      <c r="AB279" s="37"/>
      <c r="AC279" s="37"/>
      <c r="AD279" s="37"/>
      <c r="AE279" s="37"/>
      <c r="AR279" s="242" t="s">
        <v>255</v>
      </c>
      <c r="AT279" s="242" t="s">
        <v>157</v>
      </c>
      <c r="AU279" s="242" t="s">
        <v>90</v>
      </c>
      <c r="AY279" s="16" t="s">
        <v>155</v>
      </c>
      <c r="BE279" s="243">
        <f>IF(O279="základní",K279,0)</f>
        <v>0</v>
      </c>
      <c r="BF279" s="243">
        <f>IF(O279="snížená",K279,0)</f>
        <v>0</v>
      </c>
      <c r="BG279" s="243">
        <f>IF(O279="zákl. přenesená",K279,0)</f>
        <v>0</v>
      </c>
      <c r="BH279" s="243">
        <f>IF(O279="sníž. přenesená",K279,0)</f>
        <v>0</v>
      </c>
      <c r="BI279" s="243">
        <f>IF(O279="nulová",K279,0)</f>
        <v>0</v>
      </c>
      <c r="BJ279" s="16" t="s">
        <v>88</v>
      </c>
      <c r="BK279" s="243">
        <f>ROUND(P279*H279,2)</f>
        <v>0</v>
      </c>
      <c r="BL279" s="16" t="s">
        <v>255</v>
      </c>
      <c r="BM279" s="242" t="s">
        <v>411</v>
      </c>
    </row>
    <row r="280" s="2" customFormat="1">
      <c r="A280" s="37"/>
      <c r="B280" s="38"/>
      <c r="C280" s="39"/>
      <c r="D280" s="271" t="s">
        <v>172</v>
      </c>
      <c r="E280" s="39"/>
      <c r="F280" s="272" t="s">
        <v>412</v>
      </c>
      <c r="G280" s="39"/>
      <c r="H280" s="39"/>
      <c r="I280" s="246"/>
      <c r="J280" s="246"/>
      <c r="K280" s="39"/>
      <c r="L280" s="39"/>
      <c r="M280" s="43"/>
      <c r="N280" s="247"/>
      <c r="O280" s="248"/>
      <c r="P280" s="90"/>
      <c r="Q280" s="90"/>
      <c r="R280" s="90"/>
      <c r="S280" s="90"/>
      <c r="T280" s="90"/>
      <c r="U280" s="90"/>
      <c r="V280" s="90"/>
      <c r="W280" s="90"/>
      <c r="X280" s="91"/>
      <c r="Y280" s="37"/>
      <c r="Z280" s="37"/>
      <c r="AA280" s="37"/>
      <c r="AB280" s="37"/>
      <c r="AC280" s="37"/>
      <c r="AD280" s="37"/>
      <c r="AE280" s="37"/>
      <c r="AT280" s="16" t="s">
        <v>172</v>
      </c>
      <c r="AU280" s="16" t="s">
        <v>90</v>
      </c>
    </row>
    <row r="281" s="12" customFormat="1" ht="22.8" customHeight="1">
      <c r="A281" s="12"/>
      <c r="B281" s="213"/>
      <c r="C281" s="214"/>
      <c r="D281" s="215" t="s">
        <v>79</v>
      </c>
      <c r="E281" s="228" t="s">
        <v>413</v>
      </c>
      <c r="F281" s="228" t="s">
        <v>414</v>
      </c>
      <c r="G281" s="214"/>
      <c r="H281" s="214"/>
      <c r="I281" s="217"/>
      <c r="J281" s="217"/>
      <c r="K281" s="229">
        <f>BK281</f>
        <v>0</v>
      </c>
      <c r="L281" s="214"/>
      <c r="M281" s="219"/>
      <c r="N281" s="220"/>
      <c r="O281" s="221"/>
      <c r="P281" s="221"/>
      <c r="Q281" s="222">
        <f>SUM(Q282:Q302)</f>
        <v>0</v>
      </c>
      <c r="R281" s="222">
        <f>SUM(R282:R302)</f>
        <v>0</v>
      </c>
      <c r="S281" s="221"/>
      <c r="T281" s="223">
        <f>SUM(T282:T302)</f>
        <v>0</v>
      </c>
      <c r="U281" s="221"/>
      <c r="V281" s="223">
        <f>SUM(V282:V302)</f>
        <v>0.18612499999999999</v>
      </c>
      <c r="W281" s="221"/>
      <c r="X281" s="224">
        <f>SUM(X282:X302)</f>
        <v>0</v>
      </c>
      <c r="Y281" s="12"/>
      <c r="Z281" s="12"/>
      <c r="AA281" s="12"/>
      <c r="AB281" s="12"/>
      <c r="AC281" s="12"/>
      <c r="AD281" s="12"/>
      <c r="AE281" s="12"/>
      <c r="AR281" s="225" t="s">
        <v>90</v>
      </c>
      <c r="AT281" s="226" t="s">
        <v>79</v>
      </c>
      <c r="AU281" s="226" t="s">
        <v>88</v>
      </c>
      <c r="AY281" s="225" t="s">
        <v>155</v>
      </c>
      <c r="BK281" s="227">
        <f>SUM(BK282:BK302)</f>
        <v>0</v>
      </c>
    </row>
    <row r="282" s="2" customFormat="1" ht="49.05" customHeight="1">
      <c r="A282" s="37"/>
      <c r="B282" s="38"/>
      <c r="C282" s="230" t="s">
        <v>415</v>
      </c>
      <c r="D282" s="230" t="s">
        <v>157</v>
      </c>
      <c r="E282" s="231" t="s">
        <v>416</v>
      </c>
      <c r="F282" s="232" t="s">
        <v>417</v>
      </c>
      <c r="G282" s="233" t="s">
        <v>160</v>
      </c>
      <c r="H282" s="234">
        <v>2.5</v>
      </c>
      <c r="I282" s="235"/>
      <c r="J282" s="235"/>
      <c r="K282" s="236">
        <f>ROUND(P282*H282,2)</f>
        <v>0</v>
      </c>
      <c r="L282" s="232" t="s">
        <v>170</v>
      </c>
      <c r="M282" s="43"/>
      <c r="N282" s="237" t="s">
        <v>1</v>
      </c>
      <c r="O282" s="238" t="s">
        <v>43</v>
      </c>
      <c r="P282" s="239">
        <f>I282+J282</f>
        <v>0</v>
      </c>
      <c r="Q282" s="239">
        <f>ROUND(I282*H282,2)</f>
        <v>0</v>
      </c>
      <c r="R282" s="239">
        <f>ROUND(J282*H282,2)</f>
        <v>0</v>
      </c>
      <c r="S282" s="90"/>
      <c r="T282" s="240">
        <f>S282*H282</f>
        <v>0</v>
      </c>
      <c r="U282" s="240">
        <v>0.0077999999999999996</v>
      </c>
      <c r="V282" s="240">
        <f>U282*H282</f>
        <v>0.0195</v>
      </c>
      <c r="W282" s="240">
        <v>0</v>
      </c>
      <c r="X282" s="241">
        <f>W282*H282</f>
        <v>0</v>
      </c>
      <c r="Y282" s="37"/>
      <c r="Z282" s="37"/>
      <c r="AA282" s="37"/>
      <c r="AB282" s="37"/>
      <c r="AC282" s="37"/>
      <c r="AD282" s="37"/>
      <c r="AE282" s="37"/>
      <c r="AR282" s="242" t="s">
        <v>255</v>
      </c>
      <c r="AT282" s="242" t="s">
        <v>157</v>
      </c>
      <c r="AU282" s="242" t="s">
        <v>90</v>
      </c>
      <c r="AY282" s="16" t="s">
        <v>155</v>
      </c>
      <c r="BE282" s="243">
        <f>IF(O282="základní",K282,0)</f>
        <v>0</v>
      </c>
      <c r="BF282" s="243">
        <f>IF(O282="snížená",K282,0)</f>
        <v>0</v>
      </c>
      <c r="BG282" s="243">
        <f>IF(O282="zákl. přenesená",K282,0)</f>
        <v>0</v>
      </c>
      <c r="BH282" s="243">
        <f>IF(O282="sníž. přenesená",K282,0)</f>
        <v>0</v>
      </c>
      <c r="BI282" s="243">
        <f>IF(O282="nulová",K282,0)</f>
        <v>0</v>
      </c>
      <c r="BJ282" s="16" t="s">
        <v>88</v>
      </c>
      <c r="BK282" s="243">
        <f>ROUND(P282*H282,2)</f>
        <v>0</v>
      </c>
      <c r="BL282" s="16" t="s">
        <v>255</v>
      </c>
      <c r="BM282" s="242" t="s">
        <v>418</v>
      </c>
    </row>
    <row r="283" s="2" customFormat="1">
      <c r="A283" s="37"/>
      <c r="B283" s="38"/>
      <c r="C283" s="39"/>
      <c r="D283" s="271" t="s">
        <v>172</v>
      </c>
      <c r="E283" s="39"/>
      <c r="F283" s="272" t="s">
        <v>419</v>
      </c>
      <c r="G283" s="39"/>
      <c r="H283" s="39"/>
      <c r="I283" s="246"/>
      <c r="J283" s="246"/>
      <c r="K283" s="39"/>
      <c r="L283" s="39"/>
      <c r="M283" s="43"/>
      <c r="N283" s="247"/>
      <c r="O283" s="248"/>
      <c r="P283" s="90"/>
      <c r="Q283" s="90"/>
      <c r="R283" s="90"/>
      <c r="S283" s="90"/>
      <c r="T283" s="90"/>
      <c r="U283" s="90"/>
      <c r="V283" s="90"/>
      <c r="W283" s="90"/>
      <c r="X283" s="91"/>
      <c r="Y283" s="37"/>
      <c r="Z283" s="37"/>
      <c r="AA283" s="37"/>
      <c r="AB283" s="37"/>
      <c r="AC283" s="37"/>
      <c r="AD283" s="37"/>
      <c r="AE283" s="37"/>
      <c r="AT283" s="16" t="s">
        <v>172</v>
      </c>
      <c r="AU283" s="16" t="s">
        <v>90</v>
      </c>
    </row>
    <row r="284" s="13" customFormat="1">
      <c r="A284" s="13"/>
      <c r="B284" s="249"/>
      <c r="C284" s="250"/>
      <c r="D284" s="244" t="s">
        <v>165</v>
      </c>
      <c r="E284" s="251" t="s">
        <v>1</v>
      </c>
      <c r="F284" s="252" t="s">
        <v>420</v>
      </c>
      <c r="G284" s="250"/>
      <c r="H284" s="253">
        <v>2.5</v>
      </c>
      <c r="I284" s="254"/>
      <c r="J284" s="254"/>
      <c r="K284" s="250"/>
      <c r="L284" s="250"/>
      <c r="M284" s="255"/>
      <c r="N284" s="256"/>
      <c r="O284" s="257"/>
      <c r="P284" s="257"/>
      <c r="Q284" s="257"/>
      <c r="R284" s="257"/>
      <c r="S284" s="257"/>
      <c r="T284" s="257"/>
      <c r="U284" s="257"/>
      <c r="V284" s="257"/>
      <c r="W284" s="257"/>
      <c r="X284" s="258"/>
      <c r="Y284" s="13"/>
      <c r="Z284" s="13"/>
      <c r="AA284" s="13"/>
      <c r="AB284" s="13"/>
      <c r="AC284" s="13"/>
      <c r="AD284" s="13"/>
      <c r="AE284" s="13"/>
      <c r="AT284" s="259" t="s">
        <v>165</v>
      </c>
      <c r="AU284" s="259" t="s">
        <v>90</v>
      </c>
      <c r="AV284" s="13" t="s">
        <v>90</v>
      </c>
      <c r="AW284" s="13" t="s">
        <v>5</v>
      </c>
      <c r="AX284" s="13" t="s">
        <v>80</v>
      </c>
      <c r="AY284" s="259" t="s">
        <v>155</v>
      </c>
    </row>
    <row r="285" s="14" customFormat="1">
      <c r="A285" s="14"/>
      <c r="B285" s="260"/>
      <c r="C285" s="261"/>
      <c r="D285" s="244" t="s">
        <v>165</v>
      </c>
      <c r="E285" s="262" t="s">
        <v>1</v>
      </c>
      <c r="F285" s="263" t="s">
        <v>167</v>
      </c>
      <c r="G285" s="261"/>
      <c r="H285" s="264">
        <v>2.5</v>
      </c>
      <c r="I285" s="265"/>
      <c r="J285" s="265"/>
      <c r="K285" s="261"/>
      <c r="L285" s="261"/>
      <c r="M285" s="266"/>
      <c r="N285" s="267"/>
      <c r="O285" s="268"/>
      <c r="P285" s="268"/>
      <c r="Q285" s="268"/>
      <c r="R285" s="268"/>
      <c r="S285" s="268"/>
      <c r="T285" s="268"/>
      <c r="U285" s="268"/>
      <c r="V285" s="268"/>
      <c r="W285" s="268"/>
      <c r="X285" s="269"/>
      <c r="Y285" s="14"/>
      <c r="Z285" s="14"/>
      <c r="AA285" s="14"/>
      <c r="AB285" s="14"/>
      <c r="AC285" s="14"/>
      <c r="AD285" s="14"/>
      <c r="AE285" s="14"/>
      <c r="AT285" s="270" t="s">
        <v>165</v>
      </c>
      <c r="AU285" s="270" t="s">
        <v>90</v>
      </c>
      <c r="AV285" s="14" t="s">
        <v>161</v>
      </c>
      <c r="AW285" s="14" t="s">
        <v>5</v>
      </c>
      <c r="AX285" s="14" t="s">
        <v>88</v>
      </c>
      <c r="AY285" s="270" t="s">
        <v>155</v>
      </c>
    </row>
    <row r="286" s="2" customFormat="1" ht="24.15" customHeight="1">
      <c r="A286" s="37"/>
      <c r="B286" s="38"/>
      <c r="C286" s="279" t="s">
        <v>332</v>
      </c>
      <c r="D286" s="279" t="s">
        <v>281</v>
      </c>
      <c r="E286" s="280" t="s">
        <v>421</v>
      </c>
      <c r="F286" s="281" t="s">
        <v>422</v>
      </c>
      <c r="G286" s="282" t="s">
        <v>160</v>
      </c>
      <c r="H286" s="283">
        <v>2.625</v>
      </c>
      <c r="I286" s="284"/>
      <c r="J286" s="285"/>
      <c r="K286" s="286">
        <f>ROUND(P286*H286,2)</f>
        <v>0</v>
      </c>
      <c r="L286" s="281" t="s">
        <v>170</v>
      </c>
      <c r="M286" s="287"/>
      <c r="N286" s="288" t="s">
        <v>1</v>
      </c>
      <c r="O286" s="238" t="s">
        <v>43</v>
      </c>
      <c r="P286" s="239">
        <f>I286+J286</f>
        <v>0</v>
      </c>
      <c r="Q286" s="239">
        <f>ROUND(I286*H286,2)</f>
        <v>0</v>
      </c>
      <c r="R286" s="239">
        <f>ROUND(J286*H286,2)</f>
        <v>0</v>
      </c>
      <c r="S286" s="90"/>
      <c r="T286" s="240">
        <f>S286*H286</f>
        <v>0</v>
      </c>
      <c r="U286" s="240">
        <v>0.053999999999999999</v>
      </c>
      <c r="V286" s="240">
        <f>U286*H286</f>
        <v>0.14174999999999999</v>
      </c>
      <c r="W286" s="240">
        <v>0</v>
      </c>
      <c r="X286" s="241">
        <f>W286*H286</f>
        <v>0</v>
      </c>
      <c r="Y286" s="37"/>
      <c r="Z286" s="37"/>
      <c r="AA286" s="37"/>
      <c r="AB286" s="37"/>
      <c r="AC286" s="37"/>
      <c r="AD286" s="37"/>
      <c r="AE286" s="37"/>
      <c r="AR286" s="242" t="s">
        <v>284</v>
      </c>
      <c r="AT286" s="242" t="s">
        <v>281</v>
      </c>
      <c r="AU286" s="242" t="s">
        <v>90</v>
      </c>
      <c r="AY286" s="16" t="s">
        <v>155</v>
      </c>
      <c r="BE286" s="243">
        <f>IF(O286="základní",K286,0)</f>
        <v>0</v>
      </c>
      <c r="BF286" s="243">
        <f>IF(O286="snížená",K286,0)</f>
        <v>0</v>
      </c>
      <c r="BG286" s="243">
        <f>IF(O286="zákl. přenesená",K286,0)</f>
        <v>0</v>
      </c>
      <c r="BH286" s="243">
        <f>IF(O286="sníž. přenesená",K286,0)</f>
        <v>0</v>
      </c>
      <c r="BI286" s="243">
        <f>IF(O286="nulová",K286,0)</f>
        <v>0</v>
      </c>
      <c r="BJ286" s="16" t="s">
        <v>88</v>
      </c>
      <c r="BK286" s="243">
        <f>ROUND(P286*H286,2)</f>
        <v>0</v>
      </c>
      <c r="BL286" s="16" t="s">
        <v>255</v>
      </c>
      <c r="BM286" s="242" t="s">
        <v>423</v>
      </c>
    </row>
    <row r="287" s="13" customFormat="1">
      <c r="A287" s="13"/>
      <c r="B287" s="249"/>
      <c r="C287" s="250"/>
      <c r="D287" s="244" t="s">
        <v>165</v>
      </c>
      <c r="E287" s="251" t="s">
        <v>1</v>
      </c>
      <c r="F287" s="252" t="s">
        <v>424</v>
      </c>
      <c r="G287" s="250"/>
      <c r="H287" s="253">
        <v>2.625</v>
      </c>
      <c r="I287" s="254"/>
      <c r="J287" s="254"/>
      <c r="K287" s="250"/>
      <c r="L287" s="250"/>
      <c r="M287" s="255"/>
      <c r="N287" s="256"/>
      <c r="O287" s="257"/>
      <c r="P287" s="257"/>
      <c r="Q287" s="257"/>
      <c r="R287" s="257"/>
      <c r="S287" s="257"/>
      <c r="T287" s="257"/>
      <c r="U287" s="257"/>
      <c r="V287" s="257"/>
      <c r="W287" s="257"/>
      <c r="X287" s="258"/>
      <c r="Y287" s="13"/>
      <c r="Z287" s="13"/>
      <c r="AA287" s="13"/>
      <c r="AB287" s="13"/>
      <c r="AC287" s="13"/>
      <c r="AD287" s="13"/>
      <c r="AE287" s="13"/>
      <c r="AT287" s="259" t="s">
        <v>165</v>
      </c>
      <c r="AU287" s="259" t="s">
        <v>90</v>
      </c>
      <c r="AV287" s="13" t="s">
        <v>90</v>
      </c>
      <c r="AW287" s="13" t="s">
        <v>5</v>
      </c>
      <c r="AX287" s="13" t="s">
        <v>80</v>
      </c>
      <c r="AY287" s="259" t="s">
        <v>155</v>
      </c>
    </row>
    <row r="288" s="14" customFormat="1">
      <c r="A288" s="14"/>
      <c r="B288" s="260"/>
      <c r="C288" s="261"/>
      <c r="D288" s="244" t="s">
        <v>165</v>
      </c>
      <c r="E288" s="262" t="s">
        <v>1</v>
      </c>
      <c r="F288" s="263" t="s">
        <v>167</v>
      </c>
      <c r="G288" s="261"/>
      <c r="H288" s="264">
        <v>2.625</v>
      </c>
      <c r="I288" s="265"/>
      <c r="J288" s="265"/>
      <c r="K288" s="261"/>
      <c r="L288" s="261"/>
      <c r="M288" s="266"/>
      <c r="N288" s="267"/>
      <c r="O288" s="268"/>
      <c r="P288" s="268"/>
      <c r="Q288" s="268"/>
      <c r="R288" s="268"/>
      <c r="S288" s="268"/>
      <c r="T288" s="268"/>
      <c r="U288" s="268"/>
      <c r="V288" s="268"/>
      <c r="W288" s="268"/>
      <c r="X288" s="269"/>
      <c r="Y288" s="14"/>
      <c r="Z288" s="14"/>
      <c r="AA288" s="14"/>
      <c r="AB288" s="14"/>
      <c r="AC288" s="14"/>
      <c r="AD288" s="14"/>
      <c r="AE288" s="14"/>
      <c r="AT288" s="270" t="s">
        <v>165</v>
      </c>
      <c r="AU288" s="270" t="s">
        <v>90</v>
      </c>
      <c r="AV288" s="14" t="s">
        <v>161</v>
      </c>
      <c r="AW288" s="14" t="s">
        <v>5</v>
      </c>
      <c r="AX288" s="14" t="s">
        <v>88</v>
      </c>
      <c r="AY288" s="270" t="s">
        <v>155</v>
      </c>
    </row>
    <row r="289" s="2" customFormat="1" ht="24.15" customHeight="1">
      <c r="A289" s="37"/>
      <c r="B289" s="38"/>
      <c r="C289" s="230" t="s">
        <v>425</v>
      </c>
      <c r="D289" s="230" t="s">
        <v>157</v>
      </c>
      <c r="E289" s="231" t="s">
        <v>426</v>
      </c>
      <c r="F289" s="232" t="s">
        <v>427</v>
      </c>
      <c r="G289" s="233" t="s">
        <v>160</v>
      </c>
      <c r="H289" s="234">
        <v>2.5</v>
      </c>
      <c r="I289" s="235"/>
      <c r="J289" s="235"/>
      <c r="K289" s="236">
        <f>ROUND(P289*H289,2)</f>
        <v>0</v>
      </c>
      <c r="L289" s="232" t="s">
        <v>170</v>
      </c>
      <c r="M289" s="43"/>
      <c r="N289" s="237" t="s">
        <v>1</v>
      </c>
      <c r="O289" s="238" t="s">
        <v>43</v>
      </c>
      <c r="P289" s="239">
        <f>I289+J289</f>
        <v>0</v>
      </c>
      <c r="Q289" s="239">
        <f>ROUND(I289*H289,2)</f>
        <v>0</v>
      </c>
      <c r="R289" s="239">
        <f>ROUND(J289*H289,2)</f>
        <v>0</v>
      </c>
      <c r="S289" s="90"/>
      <c r="T289" s="240">
        <f>S289*H289</f>
        <v>0</v>
      </c>
      <c r="U289" s="240">
        <v>0</v>
      </c>
      <c r="V289" s="240">
        <f>U289*H289</f>
        <v>0</v>
      </c>
      <c r="W289" s="240">
        <v>0</v>
      </c>
      <c r="X289" s="241">
        <f>W289*H289</f>
        <v>0</v>
      </c>
      <c r="Y289" s="37"/>
      <c r="Z289" s="37"/>
      <c r="AA289" s="37"/>
      <c r="AB289" s="37"/>
      <c r="AC289" s="37"/>
      <c r="AD289" s="37"/>
      <c r="AE289" s="37"/>
      <c r="AR289" s="242" t="s">
        <v>255</v>
      </c>
      <c r="AT289" s="242" t="s">
        <v>157</v>
      </c>
      <c r="AU289" s="242" t="s">
        <v>90</v>
      </c>
      <c r="AY289" s="16" t="s">
        <v>155</v>
      </c>
      <c r="BE289" s="243">
        <f>IF(O289="základní",K289,0)</f>
        <v>0</v>
      </c>
      <c r="BF289" s="243">
        <f>IF(O289="snížená",K289,0)</f>
        <v>0</v>
      </c>
      <c r="BG289" s="243">
        <f>IF(O289="zákl. přenesená",K289,0)</f>
        <v>0</v>
      </c>
      <c r="BH289" s="243">
        <f>IF(O289="sníž. přenesená",K289,0)</f>
        <v>0</v>
      </c>
      <c r="BI289" s="243">
        <f>IF(O289="nulová",K289,0)</f>
        <v>0</v>
      </c>
      <c r="BJ289" s="16" t="s">
        <v>88</v>
      </c>
      <c r="BK289" s="243">
        <f>ROUND(P289*H289,2)</f>
        <v>0</v>
      </c>
      <c r="BL289" s="16" t="s">
        <v>255</v>
      </c>
      <c r="BM289" s="242" t="s">
        <v>428</v>
      </c>
    </row>
    <row r="290" s="2" customFormat="1">
      <c r="A290" s="37"/>
      <c r="B290" s="38"/>
      <c r="C290" s="39"/>
      <c r="D290" s="271" t="s">
        <v>172</v>
      </c>
      <c r="E290" s="39"/>
      <c r="F290" s="272" t="s">
        <v>429</v>
      </c>
      <c r="G290" s="39"/>
      <c r="H290" s="39"/>
      <c r="I290" s="246"/>
      <c r="J290" s="246"/>
      <c r="K290" s="39"/>
      <c r="L290" s="39"/>
      <c r="M290" s="43"/>
      <c r="N290" s="247"/>
      <c r="O290" s="248"/>
      <c r="P290" s="90"/>
      <c r="Q290" s="90"/>
      <c r="R290" s="90"/>
      <c r="S290" s="90"/>
      <c r="T290" s="90"/>
      <c r="U290" s="90"/>
      <c r="V290" s="90"/>
      <c r="W290" s="90"/>
      <c r="X290" s="91"/>
      <c r="Y290" s="37"/>
      <c r="Z290" s="37"/>
      <c r="AA290" s="37"/>
      <c r="AB290" s="37"/>
      <c r="AC290" s="37"/>
      <c r="AD290" s="37"/>
      <c r="AE290" s="37"/>
      <c r="AT290" s="16" t="s">
        <v>172</v>
      </c>
      <c r="AU290" s="16" t="s">
        <v>90</v>
      </c>
    </row>
    <row r="291" s="2" customFormat="1" ht="24.15" customHeight="1">
      <c r="A291" s="37"/>
      <c r="B291" s="38"/>
      <c r="C291" s="230" t="s">
        <v>337</v>
      </c>
      <c r="D291" s="230" t="s">
        <v>157</v>
      </c>
      <c r="E291" s="231" t="s">
        <v>430</v>
      </c>
      <c r="F291" s="232" t="s">
        <v>431</v>
      </c>
      <c r="G291" s="233" t="s">
        <v>160</v>
      </c>
      <c r="H291" s="234">
        <v>2.5</v>
      </c>
      <c r="I291" s="235"/>
      <c r="J291" s="235"/>
      <c r="K291" s="236">
        <f>ROUND(P291*H291,2)</f>
        <v>0</v>
      </c>
      <c r="L291" s="232" t="s">
        <v>170</v>
      </c>
      <c r="M291" s="43"/>
      <c r="N291" s="237" t="s">
        <v>1</v>
      </c>
      <c r="O291" s="238" t="s">
        <v>43</v>
      </c>
      <c r="P291" s="239">
        <f>I291+J291</f>
        <v>0</v>
      </c>
      <c r="Q291" s="239">
        <f>ROUND(I291*H291,2)</f>
        <v>0</v>
      </c>
      <c r="R291" s="239">
        <f>ROUND(J291*H291,2)</f>
        <v>0</v>
      </c>
      <c r="S291" s="90"/>
      <c r="T291" s="240">
        <f>S291*H291</f>
        <v>0</v>
      </c>
      <c r="U291" s="240">
        <v>0.0080000000000000002</v>
      </c>
      <c r="V291" s="240">
        <f>U291*H291</f>
        <v>0.02</v>
      </c>
      <c r="W291" s="240">
        <v>0</v>
      </c>
      <c r="X291" s="241">
        <f>W291*H291</f>
        <v>0</v>
      </c>
      <c r="Y291" s="37"/>
      <c r="Z291" s="37"/>
      <c r="AA291" s="37"/>
      <c r="AB291" s="37"/>
      <c r="AC291" s="37"/>
      <c r="AD291" s="37"/>
      <c r="AE291" s="37"/>
      <c r="AR291" s="242" t="s">
        <v>255</v>
      </c>
      <c r="AT291" s="242" t="s">
        <v>157</v>
      </c>
      <c r="AU291" s="242" t="s">
        <v>90</v>
      </c>
      <c r="AY291" s="16" t="s">
        <v>155</v>
      </c>
      <c r="BE291" s="243">
        <f>IF(O291="základní",K291,0)</f>
        <v>0</v>
      </c>
      <c r="BF291" s="243">
        <f>IF(O291="snížená",K291,0)</f>
        <v>0</v>
      </c>
      <c r="BG291" s="243">
        <f>IF(O291="zákl. přenesená",K291,0)</f>
        <v>0</v>
      </c>
      <c r="BH291" s="243">
        <f>IF(O291="sníž. přenesená",K291,0)</f>
        <v>0</v>
      </c>
      <c r="BI291" s="243">
        <f>IF(O291="nulová",K291,0)</f>
        <v>0</v>
      </c>
      <c r="BJ291" s="16" t="s">
        <v>88</v>
      </c>
      <c r="BK291" s="243">
        <f>ROUND(P291*H291,2)</f>
        <v>0</v>
      </c>
      <c r="BL291" s="16" t="s">
        <v>255</v>
      </c>
      <c r="BM291" s="242" t="s">
        <v>432</v>
      </c>
    </row>
    <row r="292" s="2" customFormat="1">
      <c r="A292" s="37"/>
      <c r="B292" s="38"/>
      <c r="C292" s="39"/>
      <c r="D292" s="271" t="s">
        <v>172</v>
      </c>
      <c r="E292" s="39"/>
      <c r="F292" s="272" t="s">
        <v>433</v>
      </c>
      <c r="G292" s="39"/>
      <c r="H292" s="39"/>
      <c r="I292" s="246"/>
      <c r="J292" s="246"/>
      <c r="K292" s="39"/>
      <c r="L292" s="39"/>
      <c r="M292" s="43"/>
      <c r="N292" s="247"/>
      <c r="O292" s="248"/>
      <c r="P292" s="90"/>
      <c r="Q292" s="90"/>
      <c r="R292" s="90"/>
      <c r="S292" s="90"/>
      <c r="T292" s="90"/>
      <c r="U292" s="90"/>
      <c r="V292" s="90"/>
      <c r="W292" s="90"/>
      <c r="X292" s="91"/>
      <c r="Y292" s="37"/>
      <c r="Z292" s="37"/>
      <c r="AA292" s="37"/>
      <c r="AB292" s="37"/>
      <c r="AC292" s="37"/>
      <c r="AD292" s="37"/>
      <c r="AE292" s="37"/>
      <c r="AT292" s="16" t="s">
        <v>172</v>
      </c>
      <c r="AU292" s="16" t="s">
        <v>90</v>
      </c>
    </row>
    <row r="293" s="2" customFormat="1" ht="33" customHeight="1">
      <c r="A293" s="37"/>
      <c r="B293" s="38"/>
      <c r="C293" s="230" t="s">
        <v>434</v>
      </c>
      <c r="D293" s="230" t="s">
        <v>157</v>
      </c>
      <c r="E293" s="231" t="s">
        <v>435</v>
      </c>
      <c r="F293" s="232" t="s">
        <v>436</v>
      </c>
      <c r="G293" s="233" t="s">
        <v>160</v>
      </c>
      <c r="H293" s="234">
        <v>2.5</v>
      </c>
      <c r="I293" s="235"/>
      <c r="J293" s="235"/>
      <c r="K293" s="236">
        <f>ROUND(P293*H293,2)</f>
        <v>0</v>
      </c>
      <c r="L293" s="232" t="s">
        <v>170</v>
      </c>
      <c r="M293" s="43"/>
      <c r="N293" s="237" t="s">
        <v>1</v>
      </c>
      <c r="O293" s="238" t="s">
        <v>43</v>
      </c>
      <c r="P293" s="239">
        <f>I293+J293</f>
        <v>0</v>
      </c>
      <c r="Q293" s="239">
        <f>ROUND(I293*H293,2)</f>
        <v>0</v>
      </c>
      <c r="R293" s="239">
        <f>ROUND(J293*H293,2)</f>
        <v>0</v>
      </c>
      <c r="S293" s="90"/>
      <c r="T293" s="240">
        <f>S293*H293</f>
        <v>0</v>
      </c>
      <c r="U293" s="240">
        <v>0.00131</v>
      </c>
      <c r="V293" s="240">
        <f>U293*H293</f>
        <v>0.0032750000000000001</v>
      </c>
      <c r="W293" s="240">
        <v>0</v>
      </c>
      <c r="X293" s="241">
        <f>W293*H293</f>
        <v>0</v>
      </c>
      <c r="Y293" s="37"/>
      <c r="Z293" s="37"/>
      <c r="AA293" s="37"/>
      <c r="AB293" s="37"/>
      <c r="AC293" s="37"/>
      <c r="AD293" s="37"/>
      <c r="AE293" s="37"/>
      <c r="AR293" s="242" t="s">
        <v>255</v>
      </c>
      <c r="AT293" s="242" t="s">
        <v>157</v>
      </c>
      <c r="AU293" s="242" t="s">
        <v>90</v>
      </c>
      <c r="AY293" s="16" t="s">
        <v>155</v>
      </c>
      <c r="BE293" s="243">
        <f>IF(O293="základní",K293,0)</f>
        <v>0</v>
      </c>
      <c r="BF293" s="243">
        <f>IF(O293="snížená",K293,0)</f>
        <v>0</v>
      </c>
      <c r="BG293" s="243">
        <f>IF(O293="zákl. přenesená",K293,0)</f>
        <v>0</v>
      </c>
      <c r="BH293" s="243">
        <f>IF(O293="sníž. přenesená",K293,0)</f>
        <v>0</v>
      </c>
      <c r="BI293" s="243">
        <f>IF(O293="nulová",K293,0)</f>
        <v>0</v>
      </c>
      <c r="BJ293" s="16" t="s">
        <v>88</v>
      </c>
      <c r="BK293" s="243">
        <f>ROUND(P293*H293,2)</f>
        <v>0</v>
      </c>
      <c r="BL293" s="16" t="s">
        <v>255</v>
      </c>
      <c r="BM293" s="242" t="s">
        <v>437</v>
      </c>
    </row>
    <row r="294" s="2" customFormat="1">
      <c r="A294" s="37"/>
      <c r="B294" s="38"/>
      <c r="C294" s="39"/>
      <c r="D294" s="271" t="s">
        <v>172</v>
      </c>
      <c r="E294" s="39"/>
      <c r="F294" s="272" t="s">
        <v>438</v>
      </c>
      <c r="G294" s="39"/>
      <c r="H294" s="39"/>
      <c r="I294" s="246"/>
      <c r="J294" s="246"/>
      <c r="K294" s="39"/>
      <c r="L294" s="39"/>
      <c r="M294" s="43"/>
      <c r="N294" s="247"/>
      <c r="O294" s="248"/>
      <c r="P294" s="90"/>
      <c r="Q294" s="90"/>
      <c r="R294" s="90"/>
      <c r="S294" s="90"/>
      <c r="T294" s="90"/>
      <c r="U294" s="90"/>
      <c r="V294" s="90"/>
      <c r="W294" s="90"/>
      <c r="X294" s="91"/>
      <c r="Y294" s="37"/>
      <c r="Z294" s="37"/>
      <c r="AA294" s="37"/>
      <c r="AB294" s="37"/>
      <c r="AC294" s="37"/>
      <c r="AD294" s="37"/>
      <c r="AE294" s="37"/>
      <c r="AT294" s="16" t="s">
        <v>172</v>
      </c>
      <c r="AU294" s="16" t="s">
        <v>90</v>
      </c>
    </row>
    <row r="295" s="2" customFormat="1">
      <c r="A295" s="37"/>
      <c r="B295" s="38"/>
      <c r="C295" s="230" t="s">
        <v>340</v>
      </c>
      <c r="D295" s="230" t="s">
        <v>157</v>
      </c>
      <c r="E295" s="231" t="s">
        <v>439</v>
      </c>
      <c r="F295" s="232" t="s">
        <v>440</v>
      </c>
      <c r="G295" s="233" t="s">
        <v>160</v>
      </c>
      <c r="H295" s="234">
        <v>2.5</v>
      </c>
      <c r="I295" s="235"/>
      <c r="J295" s="235"/>
      <c r="K295" s="236">
        <f>ROUND(P295*H295,2)</f>
        <v>0</v>
      </c>
      <c r="L295" s="232" t="s">
        <v>170</v>
      </c>
      <c r="M295" s="43"/>
      <c r="N295" s="237" t="s">
        <v>1</v>
      </c>
      <c r="O295" s="238" t="s">
        <v>43</v>
      </c>
      <c r="P295" s="239">
        <f>I295+J295</f>
        <v>0</v>
      </c>
      <c r="Q295" s="239">
        <f>ROUND(I295*H295,2)</f>
        <v>0</v>
      </c>
      <c r="R295" s="239">
        <f>ROUND(J295*H295,2)</f>
        <v>0</v>
      </c>
      <c r="S295" s="90"/>
      <c r="T295" s="240">
        <f>S295*H295</f>
        <v>0</v>
      </c>
      <c r="U295" s="240">
        <v>0.00040000000000000002</v>
      </c>
      <c r="V295" s="240">
        <f>U295*H295</f>
        <v>0.001</v>
      </c>
      <c r="W295" s="240">
        <v>0</v>
      </c>
      <c r="X295" s="241">
        <f>W295*H295</f>
        <v>0</v>
      </c>
      <c r="Y295" s="37"/>
      <c r="Z295" s="37"/>
      <c r="AA295" s="37"/>
      <c r="AB295" s="37"/>
      <c r="AC295" s="37"/>
      <c r="AD295" s="37"/>
      <c r="AE295" s="37"/>
      <c r="AR295" s="242" t="s">
        <v>255</v>
      </c>
      <c r="AT295" s="242" t="s">
        <v>157</v>
      </c>
      <c r="AU295" s="242" t="s">
        <v>90</v>
      </c>
      <c r="AY295" s="16" t="s">
        <v>155</v>
      </c>
      <c r="BE295" s="243">
        <f>IF(O295="základní",K295,0)</f>
        <v>0</v>
      </c>
      <c r="BF295" s="243">
        <f>IF(O295="snížená",K295,0)</f>
        <v>0</v>
      </c>
      <c r="BG295" s="243">
        <f>IF(O295="zákl. přenesená",K295,0)</f>
        <v>0</v>
      </c>
      <c r="BH295" s="243">
        <f>IF(O295="sníž. přenesená",K295,0)</f>
        <v>0</v>
      </c>
      <c r="BI295" s="243">
        <f>IF(O295="nulová",K295,0)</f>
        <v>0</v>
      </c>
      <c r="BJ295" s="16" t="s">
        <v>88</v>
      </c>
      <c r="BK295" s="243">
        <f>ROUND(P295*H295,2)</f>
        <v>0</v>
      </c>
      <c r="BL295" s="16" t="s">
        <v>255</v>
      </c>
      <c r="BM295" s="242" t="s">
        <v>441</v>
      </c>
    </row>
    <row r="296" s="2" customFormat="1">
      <c r="A296" s="37"/>
      <c r="B296" s="38"/>
      <c r="C296" s="39"/>
      <c r="D296" s="271" t="s">
        <v>172</v>
      </c>
      <c r="E296" s="39"/>
      <c r="F296" s="272" t="s">
        <v>442</v>
      </c>
      <c r="G296" s="39"/>
      <c r="H296" s="39"/>
      <c r="I296" s="246"/>
      <c r="J296" s="246"/>
      <c r="K296" s="39"/>
      <c r="L296" s="39"/>
      <c r="M296" s="43"/>
      <c r="N296" s="247"/>
      <c r="O296" s="248"/>
      <c r="P296" s="90"/>
      <c r="Q296" s="90"/>
      <c r="R296" s="90"/>
      <c r="S296" s="90"/>
      <c r="T296" s="90"/>
      <c r="U296" s="90"/>
      <c r="V296" s="90"/>
      <c r="W296" s="90"/>
      <c r="X296" s="91"/>
      <c r="Y296" s="37"/>
      <c r="Z296" s="37"/>
      <c r="AA296" s="37"/>
      <c r="AB296" s="37"/>
      <c r="AC296" s="37"/>
      <c r="AD296" s="37"/>
      <c r="AE296" s="37"/>
      <c r="AT296" s="16" t="s">
        <v>172</v>
      </c>
      <c r="AU296" s="16" t="s">
        <v>90</v>
      </c>
    </row>
    <row r="297" s="2" customFormat="1" ht="24.15" customHeight="1">
      <c r="A297" s="37"/>
      <c r="B297" s="38"/>
      <c r="C297" s="230" t="s">
        <v>443</v>
      </c>
      <c r="D297" s="230" t="s">
        <v>157</v>
      </c>
      <c r="E297" s="231" t="s">
        <v>444</v>
      </c>
      <c r="F297" s="232" t="s">
        <v>445</v>
      </c>
      <c r="G297" s="233" t="s">
        <v>160</v>
      </c>
      <c r="H297" s="234">
        <v>2.5</v>
      </c>
      <c r="I297" s="235"/>
      <c r="J297" s="235"/>
      <c r="K297" s="236">
        <f>ROUND(P297*H297,2)</f>
        <v>0</v>
      </c>
      <c r="L297" s="232" t="s">
        <v>170</v>
      </c>
      <c r="M297" s="43"/>
      <c r="N297" s="237" t="s">
        <v>1</v>
      </c>
      <c r="O297" s="238" t="s">
        <v>43</v>
      </c>
      <c r="P297" s="239">
        <f>I297+J297</f>
        <v>0</v>
      </c>
      <c r="Q297" s="239">
        <f>ROUND(I297*H297,2)</f>
        <v>0</v>
      </c>
      <c r="R297" s="239">
        <f>ROUND(J297*H297,2)</f>
        <v>0</v>
      </c>
      <c r="S297" s="90"/>
      <c r="T297" s="240">
        <f>S297*H297</f>
        <v>0</v>
      </c>
      <c r="U297" s="240">
        <v>1.0000000000000001E-05</v>
      </c>
      <c r="V297" s="240">
        <f>U297*H297</f>
        <v>2.5000000000000001E-05</v>
      </c>
      <c r="W297" s="240">
        <v>0</v>
      </c>
      <c r="X297" s="241">
        <f>W297*H297</f>
        <v>0</v>
      </c>
      <c r="Y297" s="37"/>
      <c r="Z297" s="37"/>
      <c r="AA297" s="37"/>
      <c r="AB297" s="37"/>
      <c r="AC297" s="37"/>
      <c r="AD297" s="37"/>
      <c r="AE297" s="37"/>
      <c r="AR297" s="242" t="s">
        <v>255</v>
      </c>
      <c r="AT297" s="242" t="s">
        <v>157</v>
      </c>
      <c r="AU297" s="242" t="s">
        <v>90</v>
      </c>
      <c r="AY297" s="16" t="s">
        <v>155</v>
      </c>
      <c r="BE297" s="243">
        <f>IF(O297="základní",K297,0)</f>
        <v>0</v>
      </c>
      <c r="BF297" s="243">
        <f>IF(O297="snížená",K297,0)</f>
        <v>0</v>
      </c>
      <c r="BG297" s="243">
        <f>IF(O297="zákl. přenesená",K297,0)</f>
        <v>0</v>
      </c>
      <c r="BH297" s="243">
        <f>IF(O297="sníž. přenesená",K297,0)</f>
        <v>0</v>
      </c>
      <c r="BI297" s="243">
        <f>IF(O297="nulová",K297,0)</f>
        <v>0</v>
      </c>
      <c r="BJ297" s="16" t="s">
        <v>88</v>
      </c>
      <c r="BK297" s="243">
        <f>ROUND(P297*H297,2)</f>
        <v>0</v>
      </c>
      <c r="BL297" s="16" t="s">
        <v>255</v>
      </c>
      <c r="BM297" s="242" t="s">
        <v>446</v>
      </c>
    </row>
    <row r="298" s="2" customFormat="1">
      <c r="A298" s="37"/>
      <c r="B298" s="38"/>
      <c r="C298" s="39"/>
      <c r="D298" s="271" t="s">
        <v>172</v>
      </c>
      <c r="E298" s="39"/>
      <c r="F298" s="272" t="s">
        <v>447</v>
      </c>
      <c r="G298" s="39"/>
      <c r="H298" s="39"/>
      <c r="I298" s="246"/>
      <c r="J298" s="246"/>
      <c r="K298" s="39"/>
      <c r="L298" s="39"/>
      <c r="M298" s="43"/>
      <c r="N298" s="247"/>
      <c r="O298" s="248"/>
      <c r="P298" s="90"/>
      <c r="Q298" s="90"/>
      <c r="R298" s="90"/>
      <c r="S298" s="90"/>
      <c r="T298" s="90"/>
      <c r="U298" s="90"/>
      <c r="V298" s="90"/>
      <c r="W298" s="90"/>
      <c r="X298" s="91"/>
      <c r="Y298" s="37"/>
      <c r="Z298" s="37"/>
      <c r="AA298" s="37"/>
      <c r="AB298" s="37"/>
      <c r="AC298" s="37"/>
      <c r="AD298" s="37"/>
      <c r="AE298" s="37"/>
      <c r="AT298" s="16" t="s">
        <v>172</v>
      </c>
      <c r="AU298" s="16" t="s">
        <v>90</v>
      </c>
    </row>
    <row r="299" s="2" customFormat="1" ht="24.15" customHeight="1">
      <c r="A299" s="37"/>
      <c r="B299" s="38"/>
      <c r="C299" s="230" t="s">
        <v>344</v>
      </c>
      <c r="D299" s="230" t="s">
        <v>157</v>
      </c>
      <c r="E299" s="231" t="s">
        <v>448</v>
      </c>
      <c r="F299" s="232" t="s">
        <v>449</v>
      </c>
      <c r="G299" s="233" t="s">
        <v>160</v>
      </c>
      <c r="H299" s="234">
        <v>2.5</v>
      </c>
      <c r="I299" s="235"/>
      <c r="J299" s="235"/>
      <c r="K299" s="236">
        <f>ROUND(P299*H299,2)</f>
        <v>0</v>
      </c>
      <c r="L299" s="232" t="s">
        <v>170</v>
      </c>
      <c r="M299" s="43"/>
      <c r="N299" s="237" t="s">
        <v>1</v>
      </c>
      <c r="O299" s="238" t="s">
        <v>43</v>
      </c>
      <c r="P299" s="239">
        <f>I299+J299</f>
        <v>0</v>
      </c>
      <c r="Q299" s="239">
        <f>ROUND(I299*H299,2)</f>
        <v>0</v>
      </c>
      <c r="R299" s="239">
        <f>ROUND(J299*H299,2)</f>
        <v>0</v>
      </c>
      <c r="S299" s="90"/>
      <c r="T299" s="240">
        <f>S299*H299</f>
        <v>0</v>
      </c>
      <c r="U299" s="240">
        <v>0.00023000000000000001</v>
      </c>
      <c r="V299" s="240">
        <f>U299*H299</f>
        <v>0.00057499999999999999</v>
      </c>
      <c r="W299" s="240">
        <v>0</v>
      </c>
      <c r="X299" s="241">
        <f>W299*H299</f>
        <v>0</v>
      </c>
      <c r="Y299" s="37"/>
      <c r="Z299" s="37"/>
      <c r="AA299" s="37"/>
      <c r="AB299" s="37"/>
      <c r="AC299" s="37"/>
      <c r="AD299" s="37"/>
      <c r="AE299" s="37"/>
      <c r="AR299" s="242" t="s">
        <v>255</v>
      </c>
      <c r="AT299" s="242" t="s">
        <v>157</v>
      </c>
      <c r="AU299" s="242" t="s">
        <v>90</v>
      </c>
      <c r="AY299" s="16" t="s">
        <v>155</v>
      </c>
      <c r="BE299" s="243">
        <f>IF(O299="základní",K299,0)</f>
        <v>0</v>
      </c>
      <c r="BF299" s="243">
        <f>IF(O299="snížená",K299,0)</f>
        <v>0</v>
      </c>
      <c r="BG299" s="243">
        <f>IF(O299="zákl. přenesená",K299,0)</f>
        <v>0</v>
      </c>
      <c r="BH299" s="243">
        <f>IF(O299="sníž. přenesená",K299,0)</f>
        <v>0</v>
      </c>
      <c r="BI299" s="243">
        <f>IF(O299="nulová",K299,0)</f>
        <v>0</v>
      </c>
      <c r="BJ299" s="16" t="s">
        <v>88</v>
      </c>
      <c r="BK299" s="243">
        <f>ROUND(P299*H299,2)</f>
        <v>0</v>
      </c>
      <c r="BL299" s="16" t="s">
        <v>255</v>
      </c>
      <c r="BM299" s="242" t="s">
        <v>450</v>
      </c>
    </row>
    <row r="300" s="2" customFormat="1">
      <c r="A300" s="37"/>
      <c r="B300" s="38"/>
      <c r="C300" s="39"/>
      <c r="D300" s="271" t="s">
        <v>172</v>
      </c>
      <c r="E300" s="39"/>
      <c r="F300" s="272" t="s">
        <v>451</v>
      </c>
      <c r="G300" s="39"/>
      <c r="H300" s="39"/>
      <c r="I300" s="246"/>
      <c r="J300" s="246"/>
      <c r="K300" s="39"/>
      <c r="L300" s="39"/>
      <c r="M300" s="43"/>
      <c r="N300" s="247"/>
      <c r="O300" s="248"/>
      <c r="P300" s="90"/>
      <c r="Q300" s="90"/>
      <c r="R300" s="90"/>
      <c r="S300" s="90"/>
      <c r="T300" s="90"/>
      <c r="U300" s="90"/>
      <c r="V300" s="90"/>
      <c r="W300" s="90"/>
      <c r="X300" s="91"/>
      <c r="Y300" s="37"/>
      <c r="Z300" s="37"/>
      <c r="AA300" s="37"/>
      <c r="AB300" s="37"/>
      <c r="AC300" s="37"/>
      <c r="AD300" s="37"/>
      <c r="AE300" s="37"/>
      <c r="AT300" s="16" t="s">
        <v>172</v>
      </c>
      <c r="AU300" s="16" t="s">
        <v>90</v>
      </c>
    </row>
    <row r="301" s="2" customFormat="1" ht="49.05" customHeight="1">
      <c r="A301" s="37"/>
      <c r="B301" s="38"/>
      <c r="C301" s="230" t="s">
        <v>452</v>
      </c>
      <c r="D301" s="230" t="s">
        <v>157</v>
      </c>
      <c r="E301" s="231" t="s">
        <v>453</v>
      </c>
      <c r="F301" s="232" t="s">
        <v>454</v>
      </c>
      <c r="G301" s="233" t="s">
        <v>353</v>
      </c>
      <c r="H301" s="234">
        <v>0.188</v>
      </c>
      <c r="I301" s="235"/>
      <c r="J301" s="235"/>
      <c r="K301" s="236">
        <f>ROUND(P301*H301,2)</f>
        <v>0</v>
      </c>
      <c r="L301" s="232" t="s">
        <v>170</v>
      </c>
      <c r="M301" s="43"/>
      <c r="N301" s="237" t="s">
        <v>1</v>
      </c>
      <c r="O301" s="238" t="s">
        <v>43</v>
      </c>
      <c r="P301" s="239">
        <f>I301+J301</f>
        <v>0</v>
      </c>
      <c r="Q301" s="239">
        <f>ROUND(I301*H301,2)</f>
        <v>0</v>
      </c>
      <c r="R301" s="239">
        <f>ROUND(J301*H301,2)</f>
        <v>0</v>
      </c>
      <c r="S301" s="90"/>
      <c r="T301" s="240">
        <f>S301*H301</f>
        <v>0</v>
      </c>
      <c r="U301" s="240">
        <v>0</v>
      </c>
      <c r="V301" s="240">
        <f>U301*H301</f>
        <v>0</v>
      </c>
      <c r="W301" s="240">
        <v>0</v>
      </c>
      <c r="X301" s="241">
        <f>W301*H301</f>
        <v>0</v>
      </c>
      <c r="Y301" s="37"/>
      <c r="Z301" s="37"/>
      <c r="AA301" s="37"/>
      <c r="AB301" s="37"/>
      <c r="AC301" s="37"/>
      <c r="AD301" s="37"/>
      <c r="AE301" s="37"/>
      <c r="AR301" s="242" t="s">
        <v>255</v>
      </c>
      <c r="AT301" s="242" t="s">
        <v>157</v>
      </c>
      <c r="AU301" s="242" t="s">
        <v>90</v>
      </c>
      <c r="AY301" s="16" t="s">
        <v>155</v>
      </c>
      <c r="BE301" s="243">
        <f>IF(O301="základní",K301,0)</f>
        <v>0</v>
      </c>
      <c r="BF301" s="243">
        <f>IF(O301="snížená",K301,0)</f>
        <v>0</v>
      </c>
      <c r="BG301" s="243">
        <f>IF(O301="zákl. přenesená",K301,0)</f>
        <v>0</v>
      </c>
      <c r="BH301" s="243">
        <f>IF(O301="sníž. přenesená",K301,0)</f>
        <v>0</v>
      </c>
      <c r="BI301" s="243">
        <f>IF(O301="nulová",K301,0)</f>
        <v>0</v>
      </c>
      <c r="BJ301" s="16" t="s">
        <v>88</v>
      </c>
      <c r="BK301" s="243">
        <f>ROUND(P301*H301,2)</f>
        <v>0</v>
      </c>
      <c r="BL301" s="16" t="s">
        <v>255</v>
      </c>
      <c r="BM301" s="242" t="s">
        <v>455</v>
      </c>
    </row>
    <row r="302" s="2" customFormat="1">
      <c r="A302" s="37"/>
      <c r="B302" s="38"/>
      <c r="C302" s="39"/>
      <c r="D302" s="271" t="s">
        <v>172</v>
      </c>
      <c r="E302" s="39"/>
      <c r="F302" s="272" t="s">
        <v>456</v>
      </c>
      <c r="G302" s="39"/>
      <c r="H302" s="39"/>
      <c r="I302" s="246"/>
      <c r="J302" s="246"/>
      <c r="K302" s="39"/>
      <c r="L302" s="39"/>
      <c r="M302" s="43"/>
      <c r="N302" s="247"/>
      <c r="O302" s="248"/>
      <c r="P302" s="90"/>
      <c r="Q302" s="90"/>
      <c r="R302" s="90"/>
      <c r="S302" s="90"/>
      <c r="T302" s="90"/>
      <c r="U302" s="90"/>
      <c r="V302" s="90"/>
      <c r="W302" s="90"/>
      <c r="X302" s="91"/>
      <c r="Y302" s="37"/>
      <c r="Z302" s="37"/>
      <c r="AA302" s="37"/>
      <c r="AB302" s="37"/>
      <c r="AC302" s="37"/>
      <c r="AD302" s="37"/>
      <c r="AE302" s="37"/>
      <c r="AT302" s="16" t="s">
        <v>172</v>
      </c>
      <c r="AU302" s="16" t="s">
        <v>90</v>
      </c>
    </row>
    <row r="303" s="12" customFormat="1" ht="22.8" customHeight="1">
      <c r="A303" s="12"/>
      <c r="B303" s="213"/>
      <c r="C303" s="214"/>
      <c r="D303" s="215" t="s">
        <v>79</v>
      </c>
      <c r="E303" s="228" t="s">
        <v>457</v>
      </c>
      <c r="F303" s="228" t="s">
        <v>458</v>
      </c>
      <c r="G303" s="214"/>
      <c r="H303" s="214"/>
      <c r="I303" s="217"/>
      <c r="J303" s="217"/>
      <c r="K303" s="229">
        <f>BK303</f>
        <v>0</v>
      </c>
      <c r="L303" s="214"/>
      <c r="M303" s="219"/>
      <c r="N303" s="220"/>
      <c r="O303" s="221"/>
      <c r="P303" s="221"/>
      <c r="Q303" s="222">
        <f>SUM(Q304:Q320)</f>
        <v>0</v>
      </c>
      <c r="R303" s="222">
        <f>SUM(R304:R320)</f>
        <v>0</v>
      </c>
      <c r="S303" s="221"/>
      <c r="T303" s="223">
        <f>SUM(T304:T320)</f>
        <v>0</v>
      </c>
      <c r="U303" s="221"/>
      <c r="V303" s="223">
        <f>SUM(V304:V320)</f>
        <v>0.17748258</v>
      </c>
      <c r="W303" s="221"/>
      <c r="X303" s="224">
        <f>SUM(X304:X320)</f>
        <v>0</v>
      </c>
      <c r="Y303" s="12"/>
      <c r="Z303" s="12"/>
      <c r="AA303" s="12"/>
      <c r="AB303" s="12"/>
      <c r="AC303" s="12"/>
      <c r="AD303" s="12"/>
      <c r="AE303" s="12"/>
      <c r="AR303" s="225" t="s">
        <v>90</v>
      </c>
      <c r="AT303" s="226" t="s">
        <v>79</v>
      </c>
      <c r="AU303" s="226" t="s">
        <v>88</v>
      </c>
      <c r="AY303" s="225" t="s">
        <v>155</v>
      </c>
      <c r="BK303" s="227">
        <f>SUM(BK304:BK320)</f>
        <v>0</v>
      </c>
    </row>
    <row r="304" s="2" customFormat="1" ht="24.15" customHeight="1">
      <c r="A304" s="37"/>
      <c r="B304" s="38"/>
      <c r="C304" s="230" t="s">
        <v>349</v>
      </c>
      <c r="D304" s="230" t="s">
        <v>157</v>
      </c>
      <c r="E304" s="231" t="s">
        <v>459</v>
      </c>
      <c r="F304" s="232" t="s">
        <v>460</v>
      </c>
      <c r="G304" s="233" t="s">
        <v>160</v>
      </c>
      <c r="H304" s="234">
        <v>537.82600000000002</v>
      </c>
      <c r="I304" s="235"/>
      <c r="J304" s="235"/>
      <c r="K304" s="236">
        <f>ROUND(P304*H304,2)</f>
        <v>0</v>
      </c>
      <c r="L304" s="232" t="s">
        <v>170</v>
      </c>
      <c r="M304" s="43"/>
      <c r="N304" s="237" t="s">
        <v>1</v>
      </c>
      <c r="O304" s="238" t="s">
        <v>43</v>
      </c>
      <c r="P304" s="239">
        <f>I304+J304</f>
        <v>0</v>
      </c>
      <c r="Q304" s="239">
        <f>ROUND(I304*H304,2)</f>
        <v>0</v>
      </c>
      <c r="R304" s="239">
        <f>ROUND(J304*H304,2)</f>
        <v>0</v>
      </c>
      <c r="S304" s="90"/>
      <c r="T304" s="240">
        <f>S304*H304</f>
        <v>0</v>
      </c>
      <c r="U304" s="240">
        <v>0.00033</v>
      </c>
      <c r="V304" s="240">
        <f>U304*H304</f>
        <v>0.17748258</v>
      </c>
      <c r="W304" s="240">
        <v>0</v>
      </c>
      <c r="X304" s="241">
        <f>W304*H304</f>
        <v>0</v>
      </c>
      <c r="Y304" s="37"/>
      <c r="Z304" s="37"/>
      <c r="AA304" s="37"/>
      <c r="AB304" s="37"/>
      <c r="AC304" s="37"/>
      <c r="AD304" s="37"/>
      <c r="AE304" s="37"/>
      <c r="AR304" s="242" t="s">
        <v>255</v>
      </c>
      <c r="AT304" s="242" t="s">
        <v>157</v>
      </c>
      <c r="AU304" s="242" t="s">
        <v>90</v>
      </c>
      <c r="AY304" s="16" t="s">
        <v>155</v>
      </c>
      <c r="BE304" s="243">
        <f>IF(O304="základní",K304,0)</f>
        <v>0</v>
      </c>
      <c r="BF304" s="243">
        <f>IF(O304="snížená",K304,0)</f>
        <v>0</v>
      </c>
      <c r="BG304" s="243">
        <f>IF(O304="zákl. přenesená",K304,0)</f>
        <v>0</v>
      </c>
      <c r="BH304" s="243">
        <f>IF(O304="sníž. přenesená",K304,0)</f>
        <v>0</v>
      </c>
      <c r="BI304" s="243">
        <f>IF(O304="nulová",K304,0)</f>
        <v>0</v>
      </c>
      <c r="BJ304" s="16" t="s">
        <v>88</v>
      </c>
      <c r="BK304" s="243">
        <f>ROUND(P304*H304,2)</f>
        <v>0</v>
      </c>
      <c r="BL304" s="16" t="s">
        <v>255</v>
      </c>
      <c r="BM304" s="242" t="s">
        <v>461</v>
      </c>
    </row>
    <row r="305" s="2" customFormat="1">
      <c r="A305" s="37"/>
      <c r="B305" s="38"/>
      <c r="C305" s="39"/>
      <c r="D305" s="271" t="s">
        <v>172</v>
      </c>
      <c r="E305" s="39"/>
      <c r="F305" s="272" t="s">
        <v>462</v>
      </c>
      <c r="G305" s="39"/>
      <c r="H305" s="39"/>
      <c r="I305" s="246"/>
      <c r="J305" s="246"/>
      <c r="K305" s="39"/>
      <c r="L305" s="39"/>
      <c r="M305" s="43"/>
      <c r="N305" s="247"/>
      <c r="O305" s="248"/>
      <c r="P305" s="90"/>
      <c r="Q305" s="90"/>
      <c r="R305" s="90"/>
      <c r="S305" s="90"/>
      <c r="T305" s="90"/>
      <c r="U305" s="90"/>
      <c r="V305" s="90"/>
      <c r="W305" s="90"/>
      <c r="X305" s="91"/>
      <c r="Y305" s="37"/>
      <c r="Z305" s="37"/>
      <c r="AA305" s="37"/>
      <c r="AB305" s="37"/>
      <c r="AC305" s="37"/>
      <c r="AD305" s="37"/>
      <c r="AE305" s="37"/>
      <c r="AT305" s="16" t="s">
        <v>172</v>
      </c>
      <c r="AU305" s="16" t="s">
        <v>90</v>
      </c>
    </row>
    <row r="306" s="13" customFormat="1">
      <c r="A306" s="13"/>
      <c r="B306" s="249"/>
      <c r="C306" s="250"/>
      <c r="D306" s="244" t="s">
        <v>165</v>
      </c>
      <c r="E306" s="251" t="s">
        <v>1</v>
      </c>
      <c r="F306" s="252" t="s">
        <v>463</v>
      </c>
      <c r="G306" s="250"/>
      <c r="H306" s="253">
        <v>31.251999999999999</v>
      </c>
      <c r="I306" s="254"/>
      <c r="J306" s="254"/>
      <c r="K306" s="250"/>
      <c r="L306" s="250"/>
      <c r="M306" s="255"/>
      <c r="N306" s="256"/>
      <c r="O306" s="257"/>
      <c r="P306" s="257"/>
      <c r="Q306" s="257"/>
      <c r="R306" s="257"/>
      <c r="S306" s="257"/>
      <c r="T306" s="257"/>
      <c r="U306" s="257"/>
      <c r="V306" s="257"/>
      <c r="W306" s="257"/>
      <c r="X306" s="258"/>
      <c r="Y306" s="13"/>
      <c r="Z306" s="13"/>
      <c r="AA306" s="13"/>
      <c r="AB306" s="13"/>
      <c r="AC306" s="13"/>
      <c r="AD306" s="13"/>
      <c r="AE306" s="13"/>
      <c r="AT306" s="259" t="s">
        <v>165</v>
      </c>
      <c r="AU306" s="259" t="s">
        <v>90</v>
      </c>
      <c r="AV306" s="13" t="s">
        <v>90</v>
      </c>
      <c r="AW306" s="13" t="s">
        <v>5</v>
      </c>
      <c r="AX306" s="13" t="s">
        <v>80</v>
      </c>
      <c r="AY306" s="259" t="s">
        <v>155</v>
      </c>
    </row>
    <row r="307" s="13" customFormat="1">
      <c r="A307" s="13"/>
      <c r="B307" s="249"/>
      <c r="C307" s="250"/>
      <c r="D307" s="244" t="s">
        <v>165</v>
      </c>
      <c r="E307" s="251" t="s">
        <v>1</v>
      </c>
      <c r="F307" s="252" t="s">
        <v>464</v>
      </c>
      <c r="G307" s="250"/>
      <c r="H307" s="253">
        <v>16.704000000000001</v>
      </c>
      <c r="I307" s="254"/>
      <c r="J307" s="254"/>
      <c r="K307" s="250"/>
      <c r="L307" s="250"/>
      <c r="M307" s="255"/>
      <c r="N307" s="256"/>
      <c r="O307" s="257"/>
      <c r="P307" s="257"/>
      <c r="Q307" s="257"/>
      <c r="R307" s="257"/>
      <c r="S307" s="257"/>
      <c r="T307" s="257"/>
      <c r="U307" s="257"/>
      <c r="V307" s="257"/>
      <c r="W307" s="257"/>
      <c r="X307" s="258"/>
      <c r="Y307" s="13"/>
      <c r="Z307" s="13"/>
      <c r="AA307" s="13"/>
      <c r="AB307" s="13"/>
      <c r="AC307" s="13"/>
      <c r="AD307" s="13"/>
      <c r="AE307" s="13"/>
      <c r="AT307" s="259" t="s">
        <v>165</v>
      </c>
      <c r="AU307" s="259" t="s">
        <v>90</v>
      </c>
      <c r="AV307" s="13" t="s">
        <v>90</v>
      </c>
      <c r="AW307" s="13" t="s">
        <v>5</v>
      </c>
      <c r="AX307" s="13" t="s">
        <v>80</v>
      </c>
      <c r="AY307" s="259" t="s">
        <v>155</v>
      </c>
    </row>
    <row r="308" s="13" customFormat="1">
      <c r="A308" s="13"/>
      <c r="B308" s="249"/>
      <c r="C308" s="250"/>
      <c r="D308" s="244" t="s">
        <v>165</v>
      </c>
      <c r="E308" s="251" t="s">
        <v>1</v>
      </c>
      <c r="F308" s="252" t="s">
        <v>465</v>
      </c>
      <c r="G308" s="250"/>
      <c r="H308" s="253">
        <v>7.4619999999999997</v>
      </c>
      <c r="I308" s="254"/>
      <c r="J308" s="254"/>
      <c r="K308" s="250"/>
      <c r="L308" s="250"/>
      <c r="M308" s="255"/>
      <c r="N308" s="256"/>
      <c r="O308" s="257"/>
      <c r="P308" s="257"/>
      <c r="Q308" s="257"/>
      <c r="R308" s="257"/>
      <c r="S308" s="257"/>
      <c r="T308" s="257"/>
      <c r="U308" s="257"/>
      <c r="V308" s="257"/>
      <c r="W308" s="257"/>
      <c r="X308" s="258"/>
      <c r="Y308" s="13"/>
      <c r="Z308" s="13"/>
      <c r="AA308" s="13"/>
      <c r="AB308" s="13"/>
      <c r="AC308" s="13"/>
      <c r="AD308" s="13"/>
      <c r="AE308" s="13"/>
      <c r="AT308" s="259" t="s">
        <v>165</v>
      </c>
      <c r="AU308" s="259" t="s">
        <v>90</v>
      </c>
      <c r="AV308" s="13" t="s">
        <v>90</v>
      </c>
      <c r="AW308" s="13" t="s">
        <v>5</v>
      </c>
      <c r="AX308" s="13" t="s">
        <v>80</v>
      </c>
      <c r="AY308" s="259" t="s">
        <v>155</v>
      </c>
    </row>
    <row r="309" s="13" customFormat="1">
      <c r="A309" s="13"/>
      <c r="B309" s="249"/>
      <c r="C309" s="250"/>
      <c r="D309" s="244" t="s">
        <v>165</v>
      </c>
      <c r="E309" s="251" t="s">
        <v>1</v>
      </c>
      <c r="F309" s="252" t="s">
        <v>466</v>
      </c>
      <c r="G309" s="250"/>
      <c r="H309" s="253">
        <v>30.015999999999998</v>
      </c>
      <c r="I309" s="254"/>
      <c r="J309" s="254"/>
      <c r="K309" s="250"/>
      <c r="L309" s="250"/>
      <c r="M309" s="255"/>
      <c r="N309" s="256"/>
      <c r="O309" s="257"/>
      <c r="P309" s="257"/>
      <c r="Q309" s="257"/>
      <c r="R309" s="257"/>
      <c r="S309" s="257"/>
      <c r="T309" s="257"/>
      <c r="U309" s="257"/>
      <c r="V309" s="257"/>
      <c r="W309" s="257"/>
      <c r="X309" s="258"/>
      <c r="Y309" s="13"/>
      <c r="Z309" s="13"/>
      <c r="AA309" s="13"/>
      <c r="AB309" s="13"/>
      <c r="AC309" s="13"/>
      <c r="AD309" s="13"/>
      <c r="AE309" s="13"/>
      <c r="AT309" s="259" t="s">
        <v>165</v>
      </c>
      <c r="AU309" s="259" t="s">
        <v>90</v>
      </c>
      <c r="AV309" s="13" t="s">
        <v>90</v>
      </c>
      <c r="AW309" s="13" t="s">
        <v>5</v>
      </c>
      <c r="AX309" s="13" t="s">
        <v>80</v>
      </c>
      <c r="AY309" s="259" t="s">
        <v>155</v>
      </c>
    </row>
    <row r="310" s="13" customFormat="1">
      <c r="A310" s="13"/>
      <c r="B310" s="249"/>
      <c r="C310" s="250"/>
      <c r="D310" s="244" t="s">
        <v>165</v>
      </c>
      <c r="E310" s="251" t="s">
        <v>1</v>
      </c>
      <c r="F310" s="252" t="s">
        <v>467</v>
      </c>
      <c r="G310" s="250"/>
      <c r="H310" s="253">
        <v>3.6480000000000001</v>
      </c>
      <c r="I310" s="254"/>
      <c r="J310" s="254"/>
      <c r="K310" s="250"/>
      <c r="L310" s="250"/>
      <c r="M310" s="255"/>
      <c r="N310" s="256"/>
      <c r="O310" s="257"/>
      <c r="P310" s="257"/>
      <c r="Q310" s="257"/>
      <c r="R310" s="257"/>
      <c r="S310" s="257"/>
      <c r="T310" s="257"/>
      <c r="U310" s="257"/>
      <c r="V310" s="257"/>
      <c r="W310" s="257"/>
      <c r="X310" s="258"/>
      <c r="Y310" s="13"/>
      <c r="Z310" s="13"/>
      <c r="AA310" s="13"/>
      <c r="AB310" s="13"/>
      <c r="AC310" s="13"/>
      <c r="AD310" s="13"/>
      <c r="AE310" s="13"/>
      <c r="AT310" s="259" t="s">
        <v>165</v>
      </c>
      <c r="AU310" s="259" t="s">
        <v>90</v>
      </c>
      <c r="AV310" s="13" t="s">
        <v>90</v>
      </c>
      <c r="AW310" s="13" t="s">
        <v>5</v>
      </c>
      <c r="AX310" s="13" t="s">
        <v>80</v>
      </c>
      <c r="AY310" s="259" t="s">
        <v>155</v>
      </c>
    </row>
    <row r="311" s="13" customFormat="1">
      <c r="A311" s="13"/>
      <c r="B311" s="249"/>
      <c r="C311" s="250"/>
      <c r="D311" s="244" t="s">
        <v>165</v>
      </c>
      <c r="E311" s="251" t="s">
        <v>1</v>
      </c>
      <c r="F311" s="252" t="s">
        <v>468</v>
      </c>
      <c r="G311" s="250"/>
      <c r="H311" s="253">
        <v>4.992</v>
      </c>
      <c r="I311" s="254"/>
      <c r="J311" s="254"/>
      <c r="K311" s="250"/>
      <c r="L311" s="250"/>
      <c r="M311" s="255"/>
      <c r="N311" s="256"/>
      <c r="O311" s="257"/>
      <c r="P311" s="257"/>
      <c r="Q311" s="257"/>
      <c r="R311" s="257"/>
      <c r="S311" s="257"/>
      <c r="T311" s="257"/>
      <c r="U311" s="257"/>
      <c r="V311" s="257"/>
      <c r="W311" s="257"/>
      <c r="X311" s="258"/>
      <c r="Y311" s="13"/>
      <c r="Z311" s="13"/>
      <c r="AA311" s="13"/>
      <c r="AB311" s="13"/>
      <c r="AC311" s="13"/>
      <c r="AD311" s="13"/>
      <c r="AE311" s="13"/>
      <c r="AT311" s="259" t="s">
        <v>165</v>
      </c>
      <c r="AU311" s="259" t="s">
        <v>90</v>
      </c>
      <c r="AV311" s="13" t="s">
        <v>90</v>
      </c>
      <c r="AW311" s="13" t="s">
        <v>5</v>
      </c>
      <c r="AX311" s="13" t="s">
        <v>80</v>
      </c>
      <c r="AY311" s="259" t="s">
        <v>155</v>
      </c>
    </row>
    <row r="312" s="13" customFormat="1">
      <c r="A312" s="13"/>
      <c r="B312" s="249"/>
      <c r="C312" s="250"/>
      <c r="D312" s="244" t="s">
        <v>165</v>
      </c>
      <c r="E312" s="251" t="s">
        <v>1</v>
      </c>
      <c r="F312" s="252" t="s">
        <v>469</v>
      </c>
      <c r="G312" s="250"/>
      <c r="H312" s="253">
        <v>18.48</v>
      </c>
      <c r="I312" s="254"/>
      <c r="J312" s="254"/>
      <c r="K312" s="250"/>
      <c r="L312" s="250"/>
      <c r="M312" s="255"/>
      <c r="N312" s="256"/>
      <c r="O312" s="257"/>
      <c r="P312" s="257"/>
      <c r="Q312" s="257"/>
      <c r="R312" s="257"/>
      <c r="S312" s="257"/>
      <c r="T312" s="257"/>
      <c r="U312" s="257"/>
      <c r="V312" s="257"/>
      <c r="W312" s="257"/>
      <c r="X312" s="258"/>
      <c r="Y312" s="13"/>
      <c r="Z312" s="13"/>
      <c r="AA312" s="13"/>
      <c r="AB312" s="13"/>
      <c r="AC312" s="13"/>
      <c r="AD312" s="13"/>
      <c r="AE312" s="13"/>
      <c r="AT312" s="259" t="s">
        <v>165</v>
      </c>
      <c r="AU312" s="259" t="s">
        <v>90</v>
      </c>
      <c r="AV312" s="13" t="s">
        <v>90</v>
      </c>
      <c r="AW312" s="13" t="s">
        <v>5</v>
      </c>
      <c r="AX312" s="13" t="s">
        <v>80</v>
      </c>
      <c r="AY312" s="259" t="s">
        <v>155</v>
      </c>
    </row>
    <row r="313" s="13" customFormat="1">
      <c r="A313" s="13"/>
      <c r="B313" s="249"/>
      <c r="C313" s="250"/>
      <c r="D313" s="244" t="s">
        <v>165</v>
      </c>
      <c r="E313" s="251" t="s">
        <v>1</v>
      </c>
      <c r="F313" s="252" t="s">
        <v>470</v>
      </c>
      <c r="G313" s="250"/>
      <c r="H313" s="253">
        <v>82.176000000000002</v>
      </c>
      <c r="I313" s="254"/>
      <c r="J313" s="254"/>
      <c r="K313" s="250"/>
      <c r="L313" s="250"/>
      <c r="M313" s="255"/>
      <c r="N313" s="256"/>
      <c r="O313" s="257"/>
      <c r="P313" s="257"/>
      <c r="Q313" s="257"/>
      <c r="R313" s="257"/>
      <c r="S313" s="257"/>
      <c r="T313" s="257"/>
      <c r="U313" s="257"/>
      <c r="V313" s="257"/>
      <c r="W313" s="257"/>
      <c r="X313" s="258"/>
      <c r="Y313" s="13"/>
      <c r="Z313" s="13"/>
      <c r="AA313" s="13"/>
      <c r="AB313" s="13"/>
      <c r="AC313" s="13"/>
      <c r="AD313" s="13"/>
      <c r="AE313" s="13"/>
      <c r="AT313" s="259" t="s">
        <v>165</v>
      </c>
      <c r="AU313" s="259" t="s">
        <v>90</v>
      </c>
      <c r="AV313" s="13" t="s">
        <v>90</v>
      </c>
      <c r="AW313" s="13" t="s">
        <v>5</v>
      </c>
      <c r="AX313" s="13" t="s">
        <v>80</v>
      </c>
      <c r="AY313" s="259" t="s">
        <v>155</v>
      </c>
    </row>
    <row r="314" s="13" customFormat="1">
      <c r="A314" s="13"/>
      <c r="B314" s="249"/>
      <c r="C314" s="250"/>
      <c r="D314" s="244" t="s">
        <v>165</v>
      </c>
      <c r="E314" s="251" t="s">
        <v>1</v>
      </c>
      <c r="F314" s="252" t="s">
        <v>471</v>
      </c>
      <c r="G314" s="250"/>
      <c r="H314" s="253">
        <v>2.6880000000000002</v>
      </c>
      <c r="I314" s="254"/>
      <c r="J314" s="254"/>
      <c r="K314" s="250"/>
      <c r="L314" s="250"/>
      <c r="M314" s="255"/>
      <c r="N314" s="256"/>
      <c r="O314" s="257"/>
      <c r="P314" s="257"/>
      <c r="Q314" s="257"/>
      <c r="R314" s="257"/>
      <c r="S314" s="257"/>
      <c r="T314" s="257"/>
      <c r="U314" s="257"/>
      <c r="V314" s="257"/>
      <c r="W314" s="257"/>
      <c r="X314" s="258"/>
      <c r="Y314" s="13"/>
      <c r="Z314" s="13"/>
      <c r="AA314" s="13"/>
      <c r="AB314" s="13"/>
      <c r="AC314" s="13"/>
      <c r="AD314" s="13"/>
      <c r="AE314" s="13"/>
      <c r="AT314" s="259" t="s">
        <v>165</v>
      </c>
      <c r="AU314" s="259" t="s">
        <v>90</v>
      </c>
      <c r="AV314" s="13" t="s">
        <v>90</v>
      </c>
      <c r="AW314" s="13" t="s">
        <v>5</v>
      </c>
      <c r="AX314" s="13" t="s">
        <v>80</v>
      </c>
      <c r="AY314" s="259" t="s">
        <v>155</v>
      </c>
    </row>
    <row r="315" s="13" customFormat="1">
      <c r="A315" s="13"/>
      <c r="B315" s="249"/>
      <c r="C315" s="250"/>
      <c r="D315" s="244" t="s">
        <v>165</v>
      </c>
      <c r="E315" s="251" t="s">
        <v>1</v>
      </c>
      <c r="F315" s="252" t="s">
        <v>472</v>
      </c>
      <c r="G315" s="250"/>
      <c r="H315" s="253">
        <v>29.120000000000001</v>
      </c>
      <c r="I315" s="254"/>
      <c r="J315" s="254"/>
      <c r="K315" s="250"/>
      <c r="L315" s="250"/>
      <c r="M315" s="255"/>
      <c r="N315" s="256"/>
      <c r="O315" s="257"/>
      <c r="P315" s="257"/>
      <c r="Q315" s="257"/>
      <c r="R315" s="257"/>
      <c r="S315" s="257"/>
      <c r="T315" s="257"/>
      <c r="U315" s="257"/>
      <c r="V315" s="257"/>
      <c r="W315" s="257"/>
      <c r="X315" s="258"/>
      <c r="Y315" s="13"/>
      <c r="Z315" s="13"/>
      <c r="AA315" s="13"/>
      <c r="AB315" s="13"/>
      <c r="AC315" s="13"/>
      <c r="AD315" s="13"/>
      <c r="AE315" s="13"/>
      <c r="AT315" s="259" t="s">
        <v>165</v>
      </c>
      <c r="AU315" s="259" t="s">
        <v>90</v>
      </c>
      <c r="AV315" s="13" t="s">
        <v>90</v>
      </c>
      <c r="AW315" s="13" t="s">
        <v>5</v>
      </c>
      <c r="AX315" s="13" t="s">
        <v>80</v>
      </c>
      <c r="AY315" s="259" t="s">
        <v>155</v>
      </c>
    </row>
    <row r="316" s="13" customFormat="1">
      <c r="A316" s="13"/>
      <c r="B316" s="249"/>
      <c r="C316" s="250"/>
      <c r="D316" s="244" t="s">
        <v>165</v>
      </c>
      <c r="E316" s="251" t="s">
        <v>1</v>
      </c>
      <c r="F316" s="252" t="s">
        <v>473</v>
      </c>
      <c r="G316" s="250"/>
      <c r="H316" s="253">
        <v>55.552</v>
      </c>
      <c r="I316" s="254"/>
      <c r="J316" s="254"/>
      <c r="K316" s="250"/>
      <c r="L316" s="250"/>
      <c r="M316" s="255"/>
      <c r="N316" s="256"/>
      <c r="O316" s="257"/>
      <c r="P316" s="257"/>
      <c r="Q316" s="257"/>
      <c r="R316" s="257"/>
      <c r="S316" s="257"/>
      <c r="T316" s="257"/>
      <c r="U316" s="257"/>
      <c r="V316" s="257"/>
      <c r="W316" s="257"/>
      <c r="X316" s="258"/>
      <c r="Y316" s="13"/>
      <c r="Z316" s="13"/>
      <c r="AA316" s="13"/>
      <c r="AB316" s="13"/>
      <c r="AC316" s="13"/>
      <c r="AD316" s="13"/>
      <c r="AE316" s="13"/>
      <c r="AT316" s="259" t="s">
        <v>165</v>
      </c>
      <c r="AU316" s="259" t="s">
        <v>90</v>
      </c>
      <c r="AV316" s="13" t="s">
        <v>90</v>
      </c>
      <c r="AW316" s="13" t="s">
        <v>5</v>
      </c>
      <c r="AX316" s="13" t="s">
        <v>80</v>
      </c>
      <c r="AY316" s="259" t="s">
        <v>155</v>
      </c>
    </row>
    <row r="317" s="13" customFormat="1">
      <c r="A317" s="13"/>
      <c r="B317" s="249"/>
      <c r="C317" s="250"/>
      <c r="D317" s="244" t="s">
        <v>165</v>
      </c>
      <c r="E317" s="251" t="s">
        <v>1</v>
      </c>
      <c r="F317" s="252" t="s">
        <v>474</v>
      </c>
      <c r="G317" s="250"/>
      <c r="H317" s="253">
        <v>37.295999999999999</v>
      </c>
      <c r="I317" s="254"/>
      <c r="J317" s="254"/>
      <c r="K317" s="250"/>
      <c r="L317" s="250"/>
      <c r="M317" s="255"/>
      <c r="N317" s="256"/>
      <c r="O317" s="257"/>
      <c r="P317" s="257"/>
      <c r="Q317" s="257"/>
      <c r="R317" s="257"/>
      <c r="S317" s="257"/>
      <c r="T317" s="257"/>
      <c r="U317" s="257"/>
      <c r="V317" s="257"/>
      <c r="W317" s="257"/>
      <c r="X317" s="258"/>
      <c r="Y317" s="13"/>
      <c r="Z317" s="13"/>
      <c r="AA317" s="13"/>
      <c r="AB317" s="13"/>
      <c r="AC317" s="13"/>
      <c r="AD317" s="13"/>
      <c r="AE317" s="13"/>
      <c r="AT317" s="259" t="s">
        <v>165</v>
      </c>
      <c r="AU317" s="259" t="s">
        <v>90</v>
      </c>
      <c r="AV317" s="13" t="s">
        <v>90</v>
      </c>
      <c r="AW317" s="13" t="s">
        <v>5</v>
      </c>
      <c r="AX317" s="13" t="s">
        <v>80</v>
      </c>
      <c r="AY317" s="259" t="s">
        <v>155</v>
      </c>
    </row>
    <row r="318" s="13" customFormat="1">
      <c r="A318" s="13"/>
      <c r="B318" s="249"/>
      <c r="C318" s="250"/>
      <c r="D318" s="244" t="s">
        <v>165</v>
      </c>
      <c r="E318" s="251" t="s">
        <v>1</v>
      </c>
      <c r="F318" s="252" t="s">
        <v>475</v>
      </c>
      <c r="G318" s="250"/>
      <c r="H318" s="253">
        <v>66.439999999999998</v>
      </c>
      <c r="I318" s="254"/>
      <c r="J318" s="254"/>
      <c r="K318" s="250"/>
      <c r="L318" s="250"/>
      <c r="M318" s="255"/>
      <c r="N318" s="256"/>
      <c r="O318" s="257"/>
      <c r="P318" s="257"/>
      <c r="Q318" s="257"/>
      <c r="R318" s="257"/>
      <c r="S318" s="257"/>
      <c r="T318" s="257"/>
      <c r="U318" s="257"/>
      <c r="V318" s="257"/>
      <c r="W318" s="257"/>
      <c r="X318" s="258"/>
      <c r="Y318" s="13"/>
      <c r="Z318" s="13"/>
      <c r="AA318" s="13"/>
      <c r="AB318" s="13"/>
      <c r="AC318" s="13"/>
      <c r="AD318" s="13"/>
      <c r="AE318" s="13"/>
      <c r="AT318" s="259" t="s">
        <v>165</v>
      </c>
      <c r="AU318" s="259" t="s">
        <v>90</v>
      </c>
      <c r="AV318" s="13" t="s">
        <v>90</v>
      </c>
      <c r="AW318" s="13" t="s">
        <v>5</v>
      </c>
      <c r="AX318" s="13" t="s">
        <v>80</v>
      </c>
      <c r="AY318" s="259" t="s">
        <v>155</v>
      </c>
    </row>
    <row r="319" s="13" customFormat="1">
      <c r="A319" s="13"/>
      <c r="B319" s="249"/>
      <c r="C319" s="250"/>
      <c r="D319" s="244" t="s">
        <v>165</v>
      </c>
      <c r="E319" s="251" t="s">
        <v>1</v>
      </c>
      <c r="F319" s="252" t="s">
        <v>476</v>
      </c>
      <c r="G319" s="250"/>
      <c r="H319" s="253">
        <v>152</v>
      </c>
      <c r="I319" s="254"/>
      <c r="J319" s="254"/>
      <c r="K319" s="250"/>
      <c r="L319" s="250"/>
      <c r="M319" s="255"/>
      <c r="N319" s="256"/>
      <c r="O319" s="257"/>
      <c r="P319" s="257"/>
      <c r="Q319" s="257"/>
      <c r="R319" s="257"/>
      <c r="S319" s="257"/>
      <c r="T319" s="257"/>
      <c r="U319" s="257"/>
      <c r="V319" s="257"/>
      <c r="W319" s="257"/>
      <c r="X319" s="258"/>
      <c r="Y319" s="13"/>
      <c r="Z319" s="13"/>
      <c r="AA319" s="13"/>
      <c r="AB319" s="13"/>
      <c r="AC319" s="13"/>
      <c r="AD319" s="13"/>
      <c r="AE319" s="13"/>
      <c r="AT319" s="259" t="s">
        <v>165</v>
      </c>
      <c r="AU319" s="259" t="s">
        <v>90</v>
      </c>
      <c r="AV319" s="13" t="s">
        <v>90</v>
      </c>
      <c r="AW319" s="13" t="s">
        <v>5</v>
      </c>
      <c r="AX319" s="13" t="s">
        <v>80</v>
      </c>
      <c r="AY319" s="259" t="s">
        <v>155</v>
      </c>
    </row>
    <row r="320" s="14" customFormat="1">
      <c r="A320" s="14"/>
      <c r="B320" s="260"/>
      <c r="C320" s="261"/>
      <c r="D320" s="244" t="s">
        <v>165</v>
      </c>
      <c r="E320" s="262" t="s">
        <v>1</v>
      </c>
      <c r="F320" s="263" t="s">
        <v>167</v>
      </c>
      <c r="G320" s="261"/>
      <c r="H320" s="264">
        <v>537.82600000000002</v>
      </c>
      <c r="I320" s="265"/>
      <c r="J320" s="265"/>
      <c r="K320" s="261"/>
      <c r="L320" s="261"/>
      <c r="M320" s="266"/>
      <c r="N320" s="289"/>
      <c r="O320" s="290"/>
      <c r="P320" s="290"/>
      <c r="Q320" s="290"/>
      <c r="R320" s="290"/>
      <c r="S320" s="290"/>
      <c r="T320" s="290"/>
      <c r="U320" s="290"/>
      <c r="V320" s="290"/>
      <c r="W320" s="290"/>
      <c r="X320" s="291"/>
      <c r="Y320" s="14"/>
      <c r="Z320" s="14"/>
      <c r="AA320" s="14"/>
      <c r="AB320" s="14"/>
      <c r="AC320" s="14"/>
      <c r="AD320" s="14"/>
      <c r="AE320" s="14"/>
      <c r="AT320" s="270" t="s">
        <v>165</v>
      </c>
      <c r="AU320" s="270" t="s">
        <v>90</v>
      </c>
      <c r="AV320" s="14" t="s">
        <v>161</v>
      </c>
      <c r="AW320" s="14" t="s">
        <v>5</v>
      </c>
      <c r="AX320" s="14" t="s">
        <v>88</v>
      </c>
      <c r="AY320" s="270" t="s">
        <v>155</v>
      </c>
    </row>
    <row r="321" s="2" customFormat="1" ht="6.96" customHeight="1">
      <c r="A321" s="37"/>
      <c r="B321" s="65"/>
      <c r="C321" s="66"/>
      <c r="D321" s="66"/>
      <c r="E321" s="66"/>
      <c r="F321" s="66"/>
      <c r="G321" s="66"/>
      <c r="H321" s="66"/>
      <c r="I321" s="66"/>
      <c r="J321" s="66"/>
      <c r="K321" s="66"/>
      <c r="L321" s="66"/>
      <c r="M321" s="43"/>
      <c r="N321" s="37"/>
      <c r="P321" s="37"/>
      <c r="Q321" s="37"/>
      <c r="R321" s="37"/>
      <c r="S321" s="37"/>
      <c r="T321" s="37"/>
      <c r="U321" s="37"/>
      <c r="V321" s="37"/>
      <c r="W321" s="37"/>
      <c r="X321" s="37"/>
      <c r="Y321" s="37"/>
      <c r="Z321" s="37"/>
      <c r="AA321" s="37"/>
      <c r="AB321" s="37"/>
      <c r="AC321" s="37"/>
      <c r="AD321" s="37"/>
      <c r="AE321" s="37"/>
    </row>
  </sheetData>
  <sheetProtection sheet="1" autoFilter="0" formatColumns="0" formatRows="0" objects="1" scenarios="1" spinCount="100000" saltValue="yBnqXbtRTIcLKXt/6eLV0dYJyM42I0sxy6gug9aKp+tQKmni5Op1gncCT1rNhczNVlI2LAl6HpF03uou1Lj/jA==" hashValue="B0ITPFsubZP5+QvvaXpmNMNlHXNWoXCkNA9gRSQ5HV94HH+3FqG7iIEt2+q/kMhZcJp+uonHLBwYy20wxMqQIA==" algorithmName="SHA-512" password="CC35"/>
  <autoFilter ref="C125:L320"/>
  <mergeCells count="9">
    <mergeCell ref="E7:H7"/>
    <mergeCell ref="E9:H9"/>
    <mergeCell ref="E18:H18"/>
    <mergeCell ref="E27:H27"/>
    <mergeCell ref="E85:H85"/>
    <mergeCell ref="E87:H87"/>
    <mergeCell ref="E116:H116"/>
    <mergeCell ref="E118:H118"/>
    <mergeCell ref="M2:Z2"/>
  </mergeCells>
  <hyperlinks>
    <hyperlink ref="F132" r:id="rId1" display="https://podminky.urs.cz/item/CS_URS_2025_01/637121111"/>
    <hyperlink ref="F136" r:id="rId2" display="https://podminky.urs.cz/item/CS_URS_2025_01/637311122"/>
    <hyperlink ref="F141" r:id="rId3" display="https://podminky.urs.cz/item/CS_URS_2025_01/949101111"/>
    <hyperlink ref="F145" r:id="rId4" display="https://podminky.urs.cz/item/CS_URS_2025_01/762081150"/>
    <hyperlink ref="F160" r:id="rId5" display="https://podminky.urs.cz/item/CS_URS_2025_01/762083122"/>
    <hyperlink ref="F179" r:id="rId6" display="https://podminky.urs.cz/item/CS_URS_2025_01/762085103"/>
    <hyperlink ref="F182" r:id="rId7" display="https://podminky.urs.cz/item/CS_URS_2025_01/762332132"/>
    <hyperlink ref="F210" r:id="rId8" display="https://podminky.urs.cz/item/CS_URS_2025_01/762332133"/>
    <hyperlink ref="F216" r:id="rId9" display="https://podminky.urs.cz/item/CS_URS_2025_01/762332134"/>
    <hyperlink ref="F222" r:id="rId10" display="https://podminky.urs.cz/item/CS_URS_2025_01/762341026"/>
    <hyperlink ref="F224" r:id="rId11" display="https://podminky.urs.cz/item/CS_URS_2025_01/762341250"/>
    <hyperlink ref="F229" r:id="rId12" display="https://podminky.urs.cz/item/CS_URS_2025_01/762341260"/>
    <hyperlink ref="F234" r:id="rId13" display="https://podminky.urs.cz/item/CS_URS_2025_01/762395000"/>
    <hyperlink ref="F253" r:id="rId14" display="https://podminky.urs.cz/item/CS_URS_2025_01/998762101"/>
    <hyperlink ref="F256" r:id="rId15" display="https://podminky.urs.cz/item/CS_URS_2025_01/764111641"/>
    <hyperlink ref="F260" r:id="rId16" display="https://podminky.urs.cz/item/CS_URS_2025_01/764211624"/>
    <hyperlink ref="F262" r:id="rId17" display="https://podminky.urs.cz/item/CS_URS_2025_01/764211674"/>
    <hyperlink ref="F264" r:id="rId18" display="https://podminky.urs.cz/item/CS_URS_2025_01/764212606"/>
    <hyperlink ref="F266" r:id="rId19" display="https://podminky.urs.cz/item/CS_URS_2025_01/764212633"/>
    <hyperlink ref="F268" r:id="rId20" display="https://podminky.urs.cz/item/CS_URS_2025_01/764212664"/>
    <hyperlink ref="F270" r:id="rId21" display="https://podminky.urs.cz/item/CS_URS_2025_01/764223455"/>
    <hyperlink ref="F272" r:id="rId22" display="https://podminky.urs.cz/item/CS_URS_2025_01/764311604"/>
    <hyperlink ref="F274" r:id="rId23" display="https://podminky.urs.cz/item/CS_URS_2025_01/764511602"/>
    <hyperlink ref="F276" r:id="rId24" display="https://podminky.urs.cz/item/CS_URS_2025_01/764511642"/>
    <hyperlink ref="F278" r:id="rId25" display="https://podminky.urs.cz/item/CS_URS_2025_01/764518622"/>
    <hyperlink ref="F280" r:id="rId26" display="https://podminky.urs.cz/item/CS_URS_2025_01/998764101"/>
    <hyperlink ref="F283" r:id="rId27" display="https://podminky.urs.cz/item/CS_URS_2025_01/782112111"/>
    <hyperlink ref="F290" r:id="rId28" display="https://podminky.urs.cz/item/CS_URS_2025_01/782191111"/>
    <hyperlink ref="F292" r:id="rId29" display="https://podminky.urs.cz/item/CS_URS_2025_01/782191131"/>
    <hyperlink ref="F294" r:id="rId30" display="https://podminky.urs.cz/item/CS_URS_2025_01/782191141"/>
    <hyperlink ref="F296" r:id="rId31" display="https://podminky.urs.cz/item/CS_URS_2025_01/782991111"/>
    <hyperlink ref="F298" r:id="rId32" display="https://podminky.urs.cz/item/CS_URS_2025_01/782991411"/>
    <hyperlink ref="F300" r:id="rId33" display="https://podminky.urs.cz/item/CS_URS_2025_01/782991422"/>
    <hyperlink ref="F302" r:id="rId34" display="https://podminky.urs.cz/item/CS_URS_2025_01/998782101"/>
    <hyperlink ref="F305" r:id="rId35" display="https://podminky.urs.cz/item/CS_URS_2025_01/783228111"/>
  </hyperlinks>
  <pageMargins left="0.39375" right="0.39375" top="0.39375" bottom="0.39375" header="0" footer="0"/>
  <pageSetup paperSize="9" orientation="portrait" blackAndWhite="1" fitToHeight="100"/>
  <headerFooter>
    <oddFooter>&amp;CStrana &amp;P z &amp;N</oddFooter>
  </headerFooter>
  <drawing r:id="rId36"/>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15.5" style="1" customWidth="1"/>
    <col min="13" max="13" width="9.332031" style="1" customWidth="1"/>
    <col min="14" max="14" width="10.83203" style="1" hidden="1" customWidth="1"/>
    <col min="15" max="15" width="9.332031" style="1" hidden="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4.16016" style="1" hidden="1" customWidth="1"/>
    <col min="22" max="22" width="14.16016" style="1" hidden="1" customWidth="1"/>
    <col min="23" max="23" width="14.16016" style="1" hidden="1" customWidth="1"/>
    <col min="24" max="24" width="14.16016" style="1" hidden="1" customWidth="1"/>
    <col min="25" max="25" width="12.33203" style="1" hidden="1" customWidth="1"/>
    <col min="26" max="26" width="16.33203" style="1" customWidth="1"/>
    <col min="27" max="27" width="12.33203" style="1" customWidth="1"/>
    <col min="28" max="28" width="15"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M2" s="1"/>
      <c r="N2" s="1"/>
      <c r="O2" s="1"/>
      <c r="P2" s="1"/>
      <c r="Q2" s="1"/>
      <c r="R2" s="1"/>
      <c r="S2" s="1"/>
      <c r="T2" s="1"/>
      <c r="U2" s="1"/>
      <c r="V2" s="1"/>
      <c r="W2" s="1"/>
      <c r="X2" s="1"/>
      <c r="Y2" s="1"/>
      <c r="Z2" s="1"/>
      <c r="AT2" s="16" t="s">
        <v>96</v>
      </c>
    </row>
    <row r="3" s="1" customFormat="1" ht="6.96" customHeight="1">
      <c r="B3" s="148"/>
      <c r="C3" s="149"/>
      <c r="D3" s="149"/>
      <c r="E3" s="149"/>
      <c r="F3" s="149"/>
      <c r="G3" s="149"/>
      <c r="H3" s="149"/>
      <c r="I3" s="149"/>
      <c r="J3" s="149"/>
      <c r="K3" s="149"/>
      <c r="L3" s="149"/>
      <c r="M3" s="19"/>
      <c r="AT3" s="16" t="s">
        <v>90</v>
      </c>
    </row>
    <row r="4" s="1" customFormat="1" ht="24.96" customHeight="1">
      <c r="B4" s="19"/>
      <c r="D4" s="150" t="s">
        <v>119</v>
      </c>
      <c r="M4" s="19"/>
      <c r="N4" s="151" t="s">
        <v>11</v>
      </c>
      <c r="AT4" s="16" t="s">
        <v>4</v>
      </c>
    </row>
    <row r="5" s="1" customFormat="1" ht="6.96" customHeight="1">
      <c r="B5" s="19"/>
      <c r="M5" s="19"/>
    </row>
    <row r="6" s="1" customFormat="1" ht="12" customHeight="1">
      <c r="B6" s="19"/>
      <c r="D6" s="152" t="s">
        <v>17</v>
      </c>
      <c r="M6" s="19"/>
    </row>
    <row r="7" s="1" customFormat="1" ht="16.5" customHeight="1">
      <c r="B7" s="19"/>
      <c r="E7" s="153" t="str">
        <f>'Rekapitulace stavby'!K6</f>
        <v>29-22 - Domov ´PRAMEN´ - úprava zahrady - II.etapa</v>
      </c>
      <c r="F7" s="152"/>
      <c r="G7" s="152"/>
      <c r="H7" s="152"/>
      <c r="M7" s="19"/>
    </row>
    <row r="8" s="2" customFormat="1" ht="12" customHeight="1">
      <c r="A8" s="37"/>
      <c r="B8" s="43"/>
      <c r="C8" s="37"/>
      <c r="D8" s="152" t="s">
        <v>120</v>
      </c>
      <c r="E8" s="37"/>
      <c r="F8" s="37"/>
      <c r="G8" s="37"/>
      <c r="H8" s="37"/>
      <c r="I8" s="37"/>
      <c r="J8" s="37"/>
      <c r="K8" s="37"/>
      <c r="L8" s="37"/>
      <c r="M8" s="62"/>
      <c r="S8" s="37"/>
      <c r="T8" s="37"/>
      <c r="U8" s="37"/>
      <c r="V8" s="37"/>
      <c r="W8" s="37"/>
      <c r="X8" s="37"/>
      <c r="Y8" s="37"/>
      <c r="Z8" s="37"/>
      <c r="AA8" s="37"/>
      <c r="AB8" s="37"/>
      <c r="AC8" s="37"/>
      <c r="AD8" s="37"/>
      <c r="AE8" s="37"/>
    </row>
    <row r="9" s="2" customFormat="1" ht="16.5" customHeight="1">
      <c r="A9" s="37"/>
      <c r="B9" s="43"/>
      <c r="C9" s="37"/>
      <c r="D9" s="37"/>
      <c r="E9" s="154" t="s">
        <v>477</v>
      </c>
      <c r="F9" s="37"/>
      <c r="G9" s="37"/>
      <c r="H9" s="37"/>
      <c r="I9" s="37"/>
      <c r="J9" s="37"/>
      <c r="K9" s="37"/>
      <c r="L9" s="37"/>
      <c r="M9" s="62"/>
      <c r="S9" s="37"/>
      <c r="T9" s="37"/>
      <c r="U9" s="37"/>
      <c r="V9" s="37"/>
      <c r="W9" s="37"/>
      <c r="X9" s="37"/>
      <c r="Y9" s="37"/>
      <c r="Z9" s="37"/>
      <c r="AA9" s="37"/>
      <c r="AB9" s="37"/>
      <c r="AC9" s="37"/>
      <c r="AD9" s="37"/>
      <c r="AE9" s="37"/>
    </row>
    <row r="10" s="2" customFormat="1">
      <c r="A10" s="37"/>
      <c r="B10" s="43"/>
      <c r="C10" s="37"/>
      <c r="D10" s="37"/>
      <c r="E10" s="37"/>
      <c r="F10" s="37"/>
      <c r="G10" s="37"/>
      <c r="H10" s="37"/>
      <c r="I10" s="37"/>
      <c r="J10" s="37"/>
      <c r="K10" s="37"/>
      <c r="L10" s="37"/>
      <c r="M10" s="62"/>
      <c r="S10" s="37"/>
      <c r="T10" s="37"/>
      <c r="U10" s="37"/>
      <c r="V10" s="37"/>
      <c r="W10" s="37"/>
      <c r="X10" s="37"/>
      <c r="Y10" s="37"/>
      <c r="Z10" s="37"/>
      <c r="AA10" s="37"/>
      <c r="AB10" s="37"/>
      <c r="AC10" s="37"/>
      <c r="AD10" s="37"/>
      <c r="AE10" s="37"/>
    </row>
    <row r="11" s="2" customFormat="1" ht="12" customHeight="1">
      <c r="A11" s="37"/>
      <c r="B11" s="43"/>
      <c r="C11" s="37"/>
      <c r="D11" s="152" t="s">
        <v>19</v>
      </c>
      <c r="E11" s="37"/>
      <c r="F11" s="143" t="s">
        <v>1</v>
      </c>
      <c r="G11" s="37"/>
      <c r="H11" s="37"/>
      <c r="I11" s="152" t="s">
        <v>20</v>
      </c>
      <c r="J11" s="143" t="s">
        <v>1</v>
      </c>
      <c r="K11" s="37"/>
      <c r="L11" s="37"/>
      <c r="M11" s="62"/>
      <c r="S11" s="37"/>
      <c r="T11" s="37"/>
      <c r="U11" s="37"/>
      <c r="V11" s="37"/>
      <c r="W11" s="37"/>
      <c r="X11" s="37"/>
      <c r="Y11" s="37"/>
      <c r="Z11" s="37"/>
      <c r="AA11" s="37"/>
      <c r="AB11" s="37"/>
      <c r="AC11" s="37"/>
      <c r="AD11" s="37"/>
      <c r="AE11" s="37"/>
    </row>
    <row r="12" s="2" customFormat="1" ht="12" customHeight="1">
      <c r="A12" s="37"/>
      <c r="B12" s="43"/>
      <c r="C12" s="37"/>
      <c r="D12" s="152" t="s">
        <v>21</v>
      </c>
      <c r="E12" s="37"/>
      <c r="F12" s="143" t="s">
        <v>22</v>
      </c>
      <c r="G12" s="37"/>
      <c r="H12" s="37"/>
      <c r="I12" s="152" t="s">
        <v>23</v>
      </c>
      <c r="J12" s="155" t="str">
        <f>'Rekapitulace stavby'!AN8</f>
        <v>6. 2. 2025</v>
      </c>
      <c r="K12" s="37"/>
      <c r="L12" s="37"/>
      <c r="M12" s="62"/>
      <c r="S12" s="37"/>
      <c r="T12" s="37"/>
      <c r="U12" s="37"/>
      <c r="V12" s="37"/>
      <c r="W12" s="37"/>
      <c r="X12" s="37"/>
      <c r="Y12" s="37"/>
      <c r="Z12" s="37"/>
      <c r="AA12" s="37"/>
      <c r="AB12" s="37"/>
      <c r="AC12" s="37"/>
      <c r="AD12" s="37"/>
      <c r="AE12" s="37"/>
    </row>
    <row r="13" s="2" customFormat="1" ht="10.8" customHeight="1">
      <c r="A13" s="37"/>
      <c r="B13" s="43"/>
      <c r="C13" s="37"/>
      <c r="D13" s="37"/>
      <c r="E13" s="37"/>
      <c r="F13" s="37"/>
      <c r="G13" s="37"/>
      <c r="H13" s="37"/>
      <c r="I13" s="37"/>
      <c r="J13" s="37"/>
      <c r="K13" s="37"/>
      <c r="L13" s="37"/>
      <c r="M13" s="62"/>
      <c r="S13" s="37"/>
      <c r="T13" s="37"/>
      <c r="U13" s="37"/>
      <c r="V13" s="37"/>
      <c r="W13" s="37"/>
      <c r="X13" s="37"/>
      <c r="Y13" s="37"/>
      <c r="Z13" s="37"/>
      <c r="AA13" s="37"/>
      <c r="AB13" s="37"/>
      <c r="AC13" s="37"/>
      <c r="AD13" s="37"/>
      <c r="AE13" s="37"/>
    </row>
    <row r="14" s="2" customFormat="1" ht="12" customHeight="1">
      <c r="A14" s="37"/>
      <c r="B14" s="43"/>
      <c r="C14" s="37"/>
      <c r="D14" s="152" t="s">
        <v>25</v>
      </c>
      <c r="E14" s="37"/>
      <c r="F14" s="37"/>
      <c r="G14" s="37"/>
      <c r="H14" s="37"/>
      <c r="I14" s="152" t="s">
        <v>26</v>
      </c>
      <c r="J14" s="143" t="s">
        <v>27</v>
      </c>
      <c r="K14" s="37"/>
      <c r="L14" s="37"/>
      <c r="M14" s="62"/>
      <c r="S14" s="37"/>
      <c r="T14" s="37"/>
      <c r="U14" s="37"/>
      <c r="V14" s="37"/>
      <c r="W14" s="37"/>
      <c r="X14" s="37"/>
      <c r="Y14" s="37"/>
      <c r="Z14" s="37"/>
      <c r="AA14" s="37"/>
      <c r="AB14" s="37"/>
      <c r="AC14" s="37"/>
      <c r="AD14" s="37"/>
      <c r="AE14" s="37"/>
    </row>
    <row r="15" s="2" customFormat="1" ht="18" customHeight="1">
      <c r="A15" s="37"/>
      <c r="B15" s="43"/>
      <c r="C15" s="37"/>
      <c r="D15" s="37"/>
      <c r="E15" s="143" t="s">
        <v>28</v>
      </c>
      <c r="F15" s="37"/>
      <c r="G15" s="37"/>
      <c r="H15" s="37"/>
      <c r="I15" s="152" t="s">
        <v>29</v>
      </c>
      <c r="J15" s="143" t="s">
        <v>1</v>
      </c>
      <c r="K15" s="37"/>
      <c r="L15" s="37"/>
      <c r="M15" s="62"/>
      <c r="S15" s="37"/>
      <c r="T15" s="37"/>
      <c r="U15" s="37"/>
      <c r="V15" s="37"/>
      <c r="W15" s="37"/>
      <c r="X15" s="37"/>
      <c r="Y15" s="37"/>
      <c r="Z15" s="37"/>
      <c r="AA15" s="37"/>
      <c r="AB15" s="37"/>
      <c r="AC15" s="37"/>
      <c r="AD15" s="37"/>
      <c r="AE15" s="37"/>
    </row>
    <row r="16" s="2" customFormat="1" ht="6.96" customHeight="1">
      <c r="A16" s="37"/>
      <c r="B16" s="43"/>
      <c r="C16" s="37"/>
      <c r="D16" s="37"/>
      <c r="E16" s="37"/>
      <c r="F16" s="37"/>
      <c r="G16" s="37"/>
      <c r="H16" s="37"/>
      <c r="I16" s="37"/>
      <c r="J16" s="37"/>
      <c r="K16" s="37"/>
      <c r="L16" s="37"/>
      <c r="M16" s="62"/>
      <c r="S16" s="37"/>
      <c r="T16" s="37"/>
      <c r="U16" s="37"/>
      <c r="V16" s="37"/>
      <c r="W16" s="37"/>
      <c r="X16" s="37"/>
      <c r="Y16" s="37"/>
      <c r="Z16" s="37"/>
      <c r="AA16" s="37"/>
      <c r="AB16" s="37"/>
      <c r="AC16" s="37"/>
      <c r="AD16" s="37"/>
      <c r="AE16" s="37"/>
    </row>
    <row r="17" s="2" customFormat="1" ht="12" customHeight="1">
      <c r="A17" s="37"/>
      <c r="B17" s="43"/>
      <c r="C17" s="37"/>
      <c r="D17" s="152" t="s">
        <v>30</v>
      </c>
      <c r="E17" s="37"/>
      <c r="F17" s="37"/>
      <c r="G17" s="37"/>
      <c r="H17" s="37"/>
      <c r="I17" s="152" t="s">
        <v>26</v>
      </c>
      <c r="J17" s="32" t="str">
        <f>'Rekapitulace stavby'!AN13</f>
        <v>Vyplň údaj</v>
      </c>
      <c r="K17" s="37"/>
      <c r="L17" s="37"/>
      <c r="M17" s="62"/>
      <c r="S17" s="37"/>
      <c r="T17" s="37"/>
      <c r="U17" s="37"/>
      <c r="V17" s="37"/>
      <c r="W17" s="37"/>
      <c r="X17" s="37"/>
      <c r="Y17" s="37"/>
      <c r="Z17" s="37"/>
      <c r="AA17" s="37"/>
      <c r="AB17" s="37"/>
      <c r="AC17" s="37"/>
      <c r="AD17" s="37"/>
      <c r="AE17" s="37"/>
    </row>
    <row r="18" s="2" customFormat="1" ht="18" customHeight="1">
      <c r="A18" s="37"/>
      <c r="B18" s="43"/>
      <c r="C18" s="37"/>
      <c r="D18" s="37"/>
      <c r="E18" s="32" t="str">
        <f>'Rekapitulace stavby'!E14</f>
        <v>Vyplň údaj</v>
      </c>
      <c r="F18" s="143"/>
      <c r="G18" s="143"/>
      <c r="H18" s="143"/>
      <c r="I18" s="152" t="s">
        <v>29</v>
      </c>
      <c r="J18" s="32" t="str">
        <f>'Rekapitulace stavby'!AN14</f>
        <v>Vyplň údaj</v>
      </c>
      <c r="K18" s="37"/>
      <c r="L18" s="37"/>
      <c r="M18" s="62"/>
      <c r="S18" s="37"/>
      <c r="T18" s="37"/>
      <c r="U18" s="37"/>
      <c r="V18" s="37"/>
      <c r="W18" s="37"/>
      <c r="X18" s="37"/>
      <c r="Y18" s="37"/>
      <c r="Z18" s="37"/>
      <c r="AA18" s="37"/>
      <c r="AB18" s="37"/>
      <c r="AC18" s="37"/>
      <c r="AD18" s="37"/>
      <c r="AE18" s="37"/>
    </row>
    <row r="19" s="2" customFormat="1" ht="6.96" customHeight="1">
      <c r="A19" s="37"/>
      <c r="B19" s="43"/>
      <c r="C19" s="37"/>
      <c r="D19" s="37"/>
      <c r="E19" s="37"/>
      <c r="F19" s="37"/>
      <c r="G19" s="37"/>
      <c r="H19" s="37"/>
      <c r="I19" s="37"/>
      <c r="J19" s="37"/>
      <c r="K19" s="37"/>
      <c r="L19" s="37"/>
      <c r="M19" s="62"/>
      <c r="S19" s="37"/>
      <c r="T19" s="37"/>
      <c r="U19" s="37"/>
      <c r="V19" s="37"/>
      <c r="W19" s="37"/>
      <c r="X19" s="37"/>
      <c r="Y19" s="37"/>
      <c r="Z19" s="37"/>
      <c r="AA19" s="37"/>
      <c r="AB19" s="37"/>
      <c r="AC19" s="37"/>
      <c r="AD19" s="37"/>
      <c r="AE19" s="37"/>
    </row>
    <row r="20" s="2" customFormat="1" ht="12" customHeight="1">
      <c r="A20" s="37"/>
      <c r="B20" s="43"/>
      <c r="C20" s="37"/>
      <c r="D20" s="152" t="s">
        <v>32</v>
      </c>
      <c r="E20" s="37"/>
      <c r="F20" s="37"/>
      <c r="G20" s="37"/>
      <c r="H20" s="37"/>
      <c r="I20" s="152" t="s">
        <v>26</v>
      </c>
      <c r="J20" s="143" t="s">
        <v>1</v>
      </c>
      <c r="K20" s="37"/>
      <c r="L20" s="37"/>
      <c r="M20" s="62"/>
      <c r="S20" s="37"/>
      <c r="T20" s="37"/>
      <c r="U20" s="37"/>
      <c r="V20" s="37"/>
      <c r="W20" s="37"/>
      <c r="X20" s="37"/>
      <c r="Y20" s="37"/>
      <c r="Z20" s="37"/>
      <c r="AA20" s="37"/>
      <c r="AB20" s="37"/>
      <c r="AC20" s="37"/>
      <c r="AD20" s="37"/>
      <c r="AE20" s="37"/>
    </row>
    <row r="21" s="2" customFormat="1" ht="18" customHeight="1">
      <c r="A21" s="37"/>
      <c r="B21" s="43"/>
      <c r="C21" s="37"/>
      <c r="D21" s="37"/>
      <c r="E21" s="143" t="s">
        <v>225</v>
      </c>
      <c r="F21" s="37"/>
      <c r="G21" s="37"/>
      <c r="H21" s="37"/>
      <c r="I21" s="152" t="s">
        <v>29</v>
      </c>
      <c r="J21" s="143" t="s">
        <v>1</v>
      </c>
      <c r="K21" s="37"/>
      <c r="L21" s="37"/>
      <c r="M21" s="62"/>
      <c r="S21" s="37"/>
      <c r="T21" s="37"/>
      <c r="U21" s="37"/>
      <c r="V21" s="37"/>
      <c r="W21" s="37"/>
      <c r="X21" s="37"/>
      <c r="Y21" s="37"/>
      <c r="Z21" s="37"/>
      <c r="AA21" s="37"/>
      <c r="AB21" s="37"/>
      <c r="AC21" s="37"/>
      <c r="AD21" s="37"/>
      <c r="AE21" s="37"/>
    </row>
    <row r="22" s="2" customFormat="1" ht="6.96" customHeight="1">
      <c r="A22" s="37"/>
      <c r="B22" s="43"/>
      <c r="C22" s="37"/>
      <c r="D22" s="37"/>
      <c r="E22" s="37"/>
      <c r="F22" s="37"/>
      <c r="G22" s="37"/>
      <c r="H22" s="37"/>
      <c r="I22" s="37"/>
      <c r="J22" s="37"/>
      <c r="K22" s="37"/>
      <c r="L22" s="37"/>
      <c r="M22" s="62"/>
      <c r="S22" s="37"/>
      <c r="T22" s="37"/>
      <c r="U22" s="37"/>
      <c r="V22" s="37"/>
      <c r="W22" s="37"/>
      <c r="X22" s="37"/>
      <c r="Y22" s="37"/>
      <c r="Z22" s="37"/>
      <c r="AA22" s="37"/>
      <c r="AB22" s="37"/>
      <c r="AC22" s="37"/>
      <c r="AD22" s="37"/>
      <c r="AE22" s="37"/>
    </row>
    <row r="23" s="2" customFormat="1" ht="12" customHeight="1">
      <c r="A23" s="37"/>
      <c r="B23" s="43"/>
      <c r="C23" s="37"/>
      <c r="D23" s="152" t="s">
        <v>35</v>
      </c>
      <c r="E23" s="37"/>
      <c r="F23" s="37"/>
      <c r="G23" s="37"/>
      <c r="H23" s="37"/>
      <c r="I23" s="152" t="s">
        <v>26</v>
      </c>
      <c r="J23" s="143" t="str">
        <f>IF('Rekapitulace stavby'!AN19="","",'Rekapitulace stavby'!AN19)</f>
        <v/>
      </c>
      <c r="K23" s="37"/>
      <c r="L23" s="37"/>
      <c r="M23" s="62"/>
      <c r="S23" s="37"/>
      <c r="T23" s="37"/>
      <c r="U23" s="37"/>
      <c r="V23" s="37"/>
      <c r="W23" s="37"/>
      <c r="X23" s="37"/>
      <c r="Y23" s="37"/>
      <c r="Z23" s="37"/>
      <c r="AA23" s="37"/>
      <c r="AB23" s="37"/>
      <c r="AC23" s="37"/>
      <c r="AD23" s="37"/>
      <c r="AE23" s="37"/>
    </row>
    <row r="24" s="2" customFormat="1" ht="18" customHeight="1">
      <c r="A24" s="37"/>
      <c r="B24" s="43"/>
      <c r="C24" s="37"/>
      <c r="D24" s="37"/>
      <c r="E24" s="143" t="str">
        <f>IF('Rekapitulace stavby'!E20="","",'Rekapitulace stavby'!E20)</f>
        <v xml:space="preserve"> </v>
      </c>
      <c r="F24" s="37"/>
      <c r="G24" s="37"/>
      <c r="H24" s="37"/>
      <c r="I24" s="152" t="s">
        <v>29</v>
      </c>
      <c r="J24" s="143" t="str">
        <f>IF('Rekapitulace stavby'!AN20="","",'Rekapitulace stavby'!AN20)</f>
        <v/>
      </c>
      <c r="K24" s="37"/>
      <c r="L24" s="37"/>
      <c r="M24" s="62"/>
      <c r="S24" s="37"/>
      <c r="T24" s="37"/>
      <c r="U24" s="37"/>
      <c r="V24" s="37"/>
      <c r="W24" s="37"/>
      <c r="X24" s="37"/>
      <c r="Y24" s="37"/>
      <c r="Z24" s="37"/>
      <c r="AA24" s="37"/>
      <c r="AB24" s="37"/>
      <c r="AC24" s="37"/>
      <c r="AD24" s="37"/>
      <c r="AE24" s="37"/>
    </row>
    <row r="25" s="2" customFormat="1" ht="6.96" customHeight="1">
      <c r="A25" s="37"/>
      <c r="B25" s="43"/>
      <c r="C25" s="37"/>
      <c r="D25" s="37"/>
      <c r="E25" s="37"/>
      <c r="F25" s="37"/>
      <c r="G25" s="37"/>
      <c r="H25" s="37"/>
      <c r="I25" s="37"/>
      <c r="J25" s="37"/>
      <c r="K25" s="37"/>
      <c r="L25" s="37"/>
      <c r="M25" s="62"/>
      <c r="S25" s="37"/>
      <c r="T25" s="37"/>
      <c r="U25" s="37"/>
      <c r="V25" s="37"/>
      <c r="W25" s="37"/>
      <c r="X25" s="37"/>
      <c r="Y25" s="37"/>
      <c r="Z25" s="37"/>
      <c r="AA25" s="37"/>
      <c r="AB25" s="37"/>
      <c r="AC25" s="37"/>
      <c r="AD25" s="37"/>
      <c r="AE25" s="37"/>
    </row>
    <row r="26" s="2" customFormat="1" ht="12" customHeight="1">
      <c r="A26" s="37"/>
      <c r="B26" s="43"/>
      <c r="C26" s="37"/>
      <c r="D26" s="152" t="s">
        <v>37</v>
      </c>
      <c r="E26" s="37"/>
      <c r="F26" s="37"/>
      <c r="G26" s="37"/>
      <c r="H26" s="37"/>
      <c r="I26" s="37"/>
      <c r="J26" s="37"/>
      <c r="K26" s="37"/>
      <c r="L26" s="37"/>
      <c r="M26" s="62"/>
      <c r="S26" s="37"/>
      <c r="T26" s="37"/>
      <c r="U26" s="37"/>
      <c r="V26" s="37"/>
      <c r="W26" s="37"/>
      <c r="X26" s="37"/>
      <c r="Y26" s="37"/>
      <c r="Z26" s="37"/>
      <c r="AA26" s="37"/>
      <c r="AB26" s="37"/>
      <c r="AC26" s="37"/>
      <c r="AD26" s="37"/>
      <c r="AE26" s="37"/>
    </row>
    <row r="27" s="8" customFormat="1" ht="16.5" customHeight="1">
      <c r="A27" s="156"/>
      <c r="B27" s="157"/>
      <c r="C27" s="156"/>
      <c r="D27" s="156"/>
      <c r="E27" s="158" t="s">
        <v>1</v>
      </c>
      <c r="F27" s="158"/>
      <c r="G27" s="158"/>
      <c r="H27" s="158"/>
      <c r="I27" s="156"/>
      <c r="J27" s="156"/>
      <c r="K27" s="156"/>
      <c r="L27" s="156"/>
      <c r="M27" s="159"/>
      <c r="S27" s="156"/>
      <c r="T27" s="156"/>
      <c r="U27" s="156"/>
      <c r="V27" s="156"/>
      <c r="W27" s="156"/>
      <c r="X27" s="156"/>
      <c r="Y27" s="156"/>
      <c r="Z27" s="156"/>
      <c r="AA27" s="156"/>
      <c r="AB27" s="156"/>
      <c r="AC27" s="156"/>
      <c r="AD27" s="156"/>
      <c r="AE27" s="156"/>
    </row>
    <row r="28" s="2" customFormat="1" ht="6.96" customHeight="1">
      <c r="A28" s="37"/>
      <c r="B28" s="43"/>
      <c r="C28" s="37"/>
      <c r="D28" s="37"/>
      <c r="E28" s="37"/>
      <c r="F28" s="37"/>
      <c r="G28" s="37"/>
      <c r="H28" s="37"/>
      <c r="I28" s="37"/>
      <c r="J28" s="37"/>
      <c r="K28" s="37"/>
      <c r="L28" s="37"/>
      <c r="M28" s="62"/>
      <c r="S28" s="37"/>
      <c r="T28" s="37"/>
      <c r="U28" s="37"/>
      <c r="V28" s="37"/>
      <c r="W28" s="37"/>
      <c r="X28" s="37"/>
      <c r="Y28" s="37"/>
      <c r="Z28" s="37"/>
      <c r="AA28" s="37"/>
      <c r="AB28" s="37"/>
      <c r="AC28" s="37"/>
      <c r="AD28" s="37"/>
      <c r="AE28" s="37"/>
    </row>
    <row r="29" s="2" customFormat="1" ht="6.96" customHeight="1">
      <c r="A29" s="37"/>
      <c r="B29" s="43"/>
      <c r="C29" s="37"/>
      <c r="D29" s="160"/>
      <c r="E29" s="160"/>
      <c r="F29" s="160"/>
      <c r="G29" s="160"/>
      <c r="H29" s="160"/>
      <c r="I29" s="160"/>
      <c r="J29" s="160"/>
      <c r="K29" s="160"/>
      <c r="L29" s="160"/>
      <c r="M29" s="62"/>
      <c r="S29" s="37"/>
      <c r="T29" s="37"/>
      <c r="U29" s="37"/>
      <c r="V29" s="37"/>
      <c r="W29" s="37"/>
      <c r="X29" s="37"/>
      <c r="Y29" s="37"/>
      <c r="Z29" s="37"/>
      <c r="AA29" s="37"/>
      <c r="AB29" s="37"/>
      <c r="AC29" s="37"/>
      <c r="AD29" s="37"/>
      <c r="AE29" s="37"/>
    </row>
    <row r="30" s="2" customFormat="1">
      <c r="A30" s="37"/>
      <c r="B30" s="43"/>
      <c r="C30" s="37"/>
      <c r="D30" s="37"/>
      <c r="E30" s="152" t="s">
        <v>124</v>
      </c>
      <c r="F30" s="37"/>
      <c r="G30" s="37"/>
      <c r="H30" s="37"/>
      <c r="I30" s="37"/>
      <c r="J30" s="37"/>
      <c r="K30" s="161">
        <f>I96</f>
        <v>0</v>
      </c>
      <c r="L30" s="37"/>
      <c r="M30" s="62"/>
      <c r="S30" s="37"/>
      <c r="T30" s="37"/>
      <c r="U30" s="37"/>
      <c r="V30" s="37"/>
      <c r="W30" s="37"/>
      <c r="X30" s="37"/>
      <c r="Y30" s="37"/>
      <c r="Z30" s="37"/>
      <c r="AA30" s="37"/>
      <c r="AB30" s="37"/>
      <c r="AC30" s="37"/>
      <c r="AD30" s="37"/>
      <c r="AE30" s="37"/>
    </row>
    <row r="31" s="2" customFormat="1">
      <c r="A31" s="37"/>
      <c r="B31" s="43"/>
      <c r="C31" s="37"/>
      <c r="D31" s="37"/>
      <c r="E31" s="152" t="s">
        <v>125</v>
      </c>
      <c r="F31" s="37"/>
      <c r="G31" s="37"/>
      <c r="H31" s="37"/>
      <c r="I31" s="37"/>
      <c r="J31" s="37"/>
      <c r="K31" s="161">
        <f>J96</f>
        <v>0</v>
      </c>
      <c r="L31" s="37"/>
      <c r="M31" s="62"/>
      <c r="S31" s="37"/>
      <c r="T31" s="37"/>
      <c r="U31" s="37"/>
      <c r="V31" s="37"/>
      <c r="W31" s="37"/>
      <c r="X31" s="37"/>
      <c r="Y31" s="37"/>
      <c r="Z31" s="37"/>
      <c r="AA31" s="37"/>
      <c r="AB31" s="37"/>
      <c r="AC31" s="37"/>
      <c r="AD31" s="37"/>
      <c r="AE31" s="37"/>
    </row>
    <row r="32" s="2" customFormat="1" ht="25.44" customHeight="1">
      <c r="A32" s="37"/>
      <c r="B32" s="43"/>
      <c r="C32" s="37"/>
      <c r="D32" s="162" t="s">
        <v>38</v>
      </c>
      <c r="E32" s="37"/>
      <c r="F32" s="37"/>
      <c r="G32" s="37"/>
      <c r="H32" s="37"/>
      <c r="I32" s="37"/>
      <c r="J32" s="37"/>
      <c r="K32" s="163">
        <f>ROUND(K121, 2)</f>
        <v>0</v>
      </c>
      <c r="L32" s="37"/>
      <c r="M32" s="62"/>
      <c r="S32" s="37"/>
      <c r="T32" s="37"/>
      <c r="U32" s="37"/>
      <c r="V32" s="37"/>
      <c r="W32" s="37"/>
      <c r="X32" s="37"/>
      <c r="Y32" s="37"/>
      <c r="Z32" s="37"/>
      <c r="AA32" s="37"/>
      <c r="AB32" s="37"/>
      <c r="AC32" s="37"/>
      <c r="AD32" s="37"/>
      <c r="AE32" s="37"/>
    </row>
    <row r="33" s="2" customFormat="1" ht="6.96" customHeight="1">
      <c r="A33" s="37"/>
      <c r="B33" s="43"/>
      <c r="C33" s="37"/>
      <c r="D33" s="160"/>
      <c r="E33" s="160"/>
      <c r="F33" s="160"/>
      <c r="G33" s="160"/>
      <c r="H33" s="160"/>
      <c r="I33" s="160"/>
      <c r="J33" s="160"/>
      <c r="K33" s="160"/>
      <c r="L33" s="160"/>
      <c r="M33" s="62"/>
      <c r="S33" s="37"/>
      <c r="T33" s="37"/>
      <c r="U33" s="37"/>
      <c r="V33" s="37"/>
      <c r="W33" s="37"/>
      <c r="X33" s="37"/>
      <c r="Y33" s="37"/>
      <c r="Z33" s="37"/>
      <c r="AA33" s="37"/>
      <c r="AB33" s="37"/>
      <c r="AC33" s="37"/>
      <c r="AD33" s="37"/>
      <c r="AE33" s="37"/>
    </row>
    <row r="34" s="2" customFormat="1" ht="14.4" customHeight="1">
      <c r="A34" s="37"/>
      <c r="B34" s="43"/>
      <c r="C34" s="37"/>
      <c r="D34" s="37"/>
      <c r="E34" s="37"/>
      <c r="F34" s="164" t="s">
        <v>40</v>
      </c>
      <c r="G34" s="37"/>
      <c r="H34" s="37"/>
      <c r="I34" s="164" t="s">
        <v>39</v>
      </c>
      <c r="J34" s="37"/>
      <c r="K34" s="164" t="s">
        <v>41</v>
      </c>
      <c r="L34" s="37"/>
      <c r="M34" s="62"/>
      <c r="S34" s="37"/>
      <c r="T34" s="37"/>
      <c r="U34" s="37"/>
      <c r="V34" s="37"/>
      <c r="W34" s="37"/>
      <c r="X34" s="37"/>
      <c r="Y34" s="37"/>
      <c r="Z34" s="37"/>
      <c r="AA34" s="37"/>
      <c r="AB34" s="37"/>
      <c r="AC34" s="37"/>
      <c r="AD34" s="37"/>
      <c r="AE34" s="37"/>
    </row>
    <row r="35" s="2" customFormat="1" ht="14.4" customHeight="1">
      <c r="A35" s="37"/>
      <c r="B35" s="43"/>
      <c r="C35" s="37"/>
      <c r="D35" s="165" t="s">
        <v>42</v>
      </c>
      <c r="E35" s="152" t="s">
        <v>43</v>
      </c>
      <c r="F35" s="161">
        <f>ROUND((SUM(BE121:BE159)),  2)</f>
        <v>0</v>
      </c>
      <c r="G35" s="37"/>
      <c r="H35" s="37"/>
      <c r="I35" s="166">
        <v>0.20999999999999999</v>
      </c>
      <c r="J35" s="37"/>
      <c r="K35" s="161">
        <f>ROUND(((SUM(BE121:BE159))*I35),  2)</f>
        <v>0</v>
      </c>
      <c r="L35" s="37"/>
      <c r="M35" s="62"/>
      <c r="S35" s="37"/>
      <c r="T35" s="37"/>
      <c r="U35" s="37"/>
      <c r="V35" s="37"/>
      <c r="W35" s="37"/>
      <c r="X35" s="37"/>
      <c r="Y35" s="37"/>
      <c r="Z35" s="37"/>
      <c r="AA35" s="37"/>
      <c r="AB35" s="37"/>
      <c r="AC35" s="37"/>
      <c r="AD35" s="37"/>
      <c r="AE35" s="37"/>
    </row>
    <row r="36" s="2" customFormat="1" ht="14.4" customHeight="1">
      <c r="A36" s="37"/>
      <c r="B36" s="43"/>
      <c r="C36" s="37"/>
      <c r="D36" s="37"/>
      <c r="E36" s="152" t="s">
        <v>44</v>
      </c>
      <c r="F36" s="161">
        <f>ROUND((SUM(BF121:BF159)),  2)</f>
        <v>0</v>
      </c>
      <c r="G36" s="37"/>
      <c r="H36" s="37"/>
      <c r="I36" s="166">
        <v>0.12</v>
      </c>
      <c r="J36" s="37"/>
      <c r="K36" s="161">
        <f>ROUND(((SUM(BF121:BF159))*I36),  2)</f>
        <v>0</v>
      </c>
      <c r="L36" s="37"/>
      <c r="M36" s="62"/>
      <c r="S36" s="37"/>
      <c r="T36" s="37"/>
      <c r="U36" s="37"/>
      <c r="V36" s="37"/>
      <c r="W36" s="37"/>
      <c r="X36" s="37"/>
      <c r="Y36" s="37"/>
      <c r="Z36" s="37"/>
      <c r="AA36" s="37"/>
      <c r="AB36" s="37"/>
      <c r="AC36" s="37"/>
      <c r="AD36" s="37"/>
      <c r="AE36" s="37"/>
    </row>
    <row r="37" hidden="1" s="2" customFormat="1" ht="14.4" customHeight="1">
      <c r="A37" s="37"/>
      <c r="B37" s="43"/>
      <c r="C37" s="37"/>
      <c r="D37" s="37"/>
      <c r="E37" s="152" t="s">
        <v>45</v>
      </c>
      <c r="F37" s="161">
        <f>ROUND((SUM(BG121:BG159)),  2)</f>
        <v>0</v>
      </c>
      <c r="G37" s="37"/>
      <c r="H37" s="37"/>
      <c r="I37" s="166">
        <v>0.20999999999999999</v>
      </c>
      <c r="J37" s="37"/>
      <c r="K37" s="161">
        <f>0</f>
        <v>0</v>
      </c>
      <c r="L37" s="37"/>
      <c r="M37" s="62"/>
      <c r="S37" s="37"/>
      <c r="T37" s="37"/>
      <c r="U37" s="37"/>
      <c r="V37" s="37"/>
      <c r="W37" s="37"/>
      <c r="X37" s="37"/>
      <c r="Y37" s="37"/>
      <c r="Z37" s="37"/>
      <c r="AA37" s="37"/>
      <c r="AB37" s="37"/>
      <c r="AC37" s="37"/>
      <c r="AD37" s="37"/>
      <c r="AE37" s="37"/>
    </row>
    <row r="38" hidden="1" s="2" customFormat="1" ht="14.4" customHeight="1">
      <c r="A38" s="37"/>
      <c r="B38" s="43"/>
      <c r="C38" s="37"/>
      <c r="D38" s="37"/>
      <c r="E38" s="152" t="s">
        <v>46</v>
      </c>
      <c r="F38" s="161">
        <f>ROUND((SUM(BH121:BH159)),  2)</f>
        <v>0</v>
      </c>
      <c r="G38" s="37"/>
      <c r="H38" s="37"/>
      <c r="I38" s="166">
        <v>0.12</v>
      </c>
      <c r="J38" s="37"/>
      <c r="K38" s="161">
        <f>0</f>
        <v>0</v>
      </c>
      <c r="L38" s="37"/>
      <c r="M38" s="62"/>
      <c r="S38" s="37"/>
      <c r="T38" s="37"/>
      <c r="U38" s="37"/>
      <c r="V38" s="37"/>
      <c r="W38" s="37"/>
      <c r="X38" s="37"/>
      <c r="Y38" s="37"/>
      <c r="Z38" s="37"/>
      <c r="AA38" s="37"/>
      <c r="AB38" s="37"/>
      <c r="AC38" s="37"/>
      <c r="AD38" s="37"/>
      <c r="AE38" s="37"/>
    </row>
    <row r="39" hidden="1" s="2" customFormat="1" ht="14.4" customHeight="1">
      <c r="A39" s="37"/>
      <c r="B39" s="43"/>
      <c r="C39" s="37"/>
      <c r="D39" s="37"/>
      <c r="E39" s="152" t="s">
        <v>47</v>
      </c>
      <c r="F39" s="161">
        <f>ROUND((SUM(BI121:BI159)),  2)</f>
        <v>0</v>
      </c>
      <c r="G39" s="37"/>
      <c r="H39" s="37"/>
      <c r="I39" s="166">
        <v>0</v>
      </c>
      <c r="J39" s="37"/>
      <c r="K39" s="161">
        <f>0</f>
        <v>0</v>
      </c>
      <c r="L39" s="37"/>
      <c r="M39" s="62"/>
      <c r="S39" s="37"/>
      <c r="T39" s="37"/>
      <c r="U39" s="37"/>
      <c r="V39" s="37"/>
      <c r="W39" s="37"/>
      <c r="X39" s="37"/>
      <c r="Y39" s="37"/>
      <c r="Z39" s="37"/>
      <c r="AA39" s="37"/>
      <c r="AB39" s="37"/>
      <c r="AC39" s="37"/>
      <c r="AD39" s="37"/>
      <c r="AE39" s="37"/>
    </row>
    <row r="40" s="2" customFormat="1" ht="6.96" customHeight="1">
      <c r="A40" s="37"/>
      <c r="B40" s="43"/>
      <c r="C40" s="37"/>
      <c r="D40" s="37"/>
      <c r="E40" s="37"/>
      <c r="F40" s="37"/>
      <c r="G40" s="37"/>
      <c r="H40" s="37"/>
      <c r="I40" s="37"/>
      <c r="J40" s="37"/>
      <c r="K40" s="37"/>
      <c r="L40" s="37"/>
      <c r="M40" s="62"/>
      <c r="S40" s="37"/>
      <c r="T40" s="37"/>
      <c r="U40" s="37"/>
      <c r="V40" s="37"/>
      <c r="W40" s="37"/>
      <c r="X40" s="37"/>
      <c r="Y40" s="37"/>
      <c r="Z40" s="37"/>
      <c r="AA40" s="37"/>
      <c r="AB40" s="37"/>
      <c r="AC40" s="37"/>
      <c r="AD40" s="37"/>
      <c r="AE40" s="37"/>
    </row>
    <row r="41" s="2" customFormat="1" ht="25.44" customHeight="1">
      <c r="A41" s="37"/>
      <c r="B41" s="43"/>
      <c r="C41" s="167"/>
      <c r="D41" s="168" t="s">
        <v>48</v>
      </c>
      <c r="E41" s="169"/>
      <c r="F41" s="169"/>
      <c r="G41" s="170" t="s">
        <v>49</v>
      </c>
      <c r="H41" s="171" t="s">
        <v>50</v>
      </c>
      <c r="I41" s="169"/>
      <c r="J41" s="169"/>
      <c r="K41" s="172">
        <f>SUM(K32:K39)</f>
        <v>0</v>
      </c>
      <c r="L41" s="173"/>
      <c r="M41" s="62"/>
      <c r="S41" s="37"/>
      <c r="T41" s="37"/>
      <c r="U41" s="37"/>
      <c r="V41" s="37"/>
      <c r="W41" s="37"/>
      <c r="X41" s="37"/>
      <c r="Y41" s="37"/>
      <c r="Z41" s="37"/>
      <c r="AA41" s="37"/>
      <c r="AB41" s="37"/>
      <c r="AC41" s="37"/>
      <c r="AD41" s="37"/>
      <c r="AE41" s="37"/>
    </row>
    <row r="42" s="2" customFormat="1" ht="14.4" customHeight="1">
      <c r="A42" s="37"/>
      <c r="B42" s="43"/>
      <c r="C42" s="37"/>
      <c r="D42" s="37"/>
      <c r="E42" s="37"/>
      <c r="F42" s="37"/>
      <c r="G42" s="37"/>
      <c r="H42" s="37"/>
      <c r="I42" s="37"/>
      <c r="J42" s="37"/>
      <c r="K42" s="37"/>
      <c r="L42" s="37"/>
      <c r="M42" s="62"/>
      <c r="S42" s="37"/>
      <c r="T42" s="37"/>
      <c r="U42" s="37"/>
      <c r="V42" s="37"/>
      <c r="W42" s="37"/>
      <c r="X42" s="37"/>
      <c r="Y42" s="37"/>
      <c r="Z42" s="37"/>
      <c r="AA42" s="37"/>
      <c r="AB42" s="37"/>
      <c r="AC42" s="37"/>
      <c r="AD42" s="37"/>
      <c r="AE42" s="37"/>
    </row>
    <row r="43" s="1" customFormat="1" ht="14.4" customHeight="1">
      <c r="B43" s="19"/>
      <c r="M43" s="19"/>
    </row>
    <row r="44" s="1" customFormat="1" ht="14.4" customHeight="1">
      <c r="B44" s="19"/>
      <c r="M44" s="19"/>
    </row>
    <row r="45" s="1" customFormat="1" ht="14.4" customHeight="1">
      <c r="B45" s="19"/>
      <c r="M45" s="19"/>
    </row>
    <row r="46" s="1" customFormat="1" ht="14.4" customHeight="1">
      <c r="B46" s="19"/>
      <c r="M46" s="19"/>
    </row>
    <row r="47" s="1" customFormat="1" ht="14.4" customHeight="1">
      <c r="B47" s="19"/>
      <c r="M47" s="19"/>
    </row>
    <row r="48" s="1" customFormat="1" ht="14.4" customHeight="1">
      <c r="B48" s="19"/>
      <c r="M48" s="19"/>
    </row>
    <row r="49" s="1" customFormat="1" ht="14.4" customHeight="1">
      <c r="B49" s="19"/>
      <c r="M49" s="19"/>
    </row>
    <row r="50" s="2" customFormat="1" ht="14.4" customHeight="1">
      <c r="B50" s="62"/>
      <c r="D50" s="174" t="s">
        <v>51</v>
      </c>
      <c r="E50" s="175"/>
      <c r="F50" s="175"/>
      <c r="G50" s="174" t="s">
        <v>52</v>
      </c>
      <c r="H50" s="175"/>
      <c r="I50" s="175"/>
      <c r="J50" s="175"/>
      <c r="K50" s="175"/>
      <c r="L50" s="175"/>
      <c r="M50" s="62"/>
    </row>
    <row r="51">
      <c r="B51" s="19"/>
      <c r="M51" s="19"/>
    </row>
    <row r="52">
      <c r="B52" s="19"/>
      <c r="M52" s="19"/>
    </row>
    <row r="53">
      <c r="B53" s="19"/>
      <c r="M53" s="19"/>
    </row>
    <row r="54">
      <c r="B54" s="19"/>
      <c r="M54" s="19"/>
    </row>
    <row r="55">
      <c r="B55" s="19"/>
      <c r="M55" s="19"/>
    </row>
    <row r="56">
      <c r="B56" s="19"/>
      <c r="M56" s="19"/>
    </row>
    <row r="57">
      <c r="B57" s="19"/>
      <c r="M57" s="19"/>
    </row>
    <row r="58">
      <c r="B58" s="19"/>
      <c r="M58" s="19"/>
    </row>
    <row r="59">
      <c r="B59" s="19"/>
      <c r="M59" s="19"/>
    </row>
    <row r="60">
      <c r="B60" s="19"/>
      <c r="M60" s="19"/>
    </row>
    <row r="61" s="2" customFormat="1">
      <c r="A61" s="37"/>
      <c r="B61" s="43"/>
      <c r="C61" s="37"/>
      <c r="D61" s="176" t="s">
        <v>53</v>
      </c>
      <c r="E61" s="177"/>
      <c r="F61" s="178" t="s">
        <v>54</v>
      </c>
      <c r="G61" s="176" t="s">
        <v>53</v>
      </c>
      <c r="H61" s="177"/>
      <c r="I61" s="177"/>
      <c r="J61" s="179" t="s">
        <v>54</v>
      </c>
      <c r="K61" s="177"/>
      <c r="L61" s="177"/>
      <c r="M61" s="62"/>
      <c r="S61" s="37"/>
      <c r="T61" s="37"/>
      <c r="U61" s="37"/>
      <c r="V61" s="37"/>
      <c r="W61" s="37"/>
      <c r="X61" s="37"/>
      <c r="Y61" s="37"/>
      <c r="Z61" s="37"/>
      <c r="AA61" s="37"/>
      <c r="AB61" s="37"/>
      <c r="AC61" s="37"/>
      <c r="AD61" s="37"/>
      <c r="AE61" s="37"/>
    </row>
    <row r="62">
      <c r="B62" s="19"/>
      <c r="M62" s="19"/>
    </row>
    <row r="63">
      <c r="B63" s="19"/>
      <c r="M63" s="19"/>
    </row>
    <row r="64">
      <c r="B64" s="19"/>
      <c r="M64" s="19"/>
    </row>
    <row r="65" s="2" customFormat="1">
      <c r="A65" s="37"/>
      <c r="B65" s="43"/>
      <c r="C65" s="37"/>
      <c r="D65" s="174" t="s">
        <v>55</v>
      </c>
      <c r="E65" s="180"/>
      <c r="F65" s="180"/>
      <c r="G65" s="174" t="s">
        <v>56</v>
      </c>
      <c r="H65" s="180"/>
      <c r="I65" s="180"/>
      <c r="J65" s="180"/>
      <c r="K65" s="180"/>
      <c r="L65" s="180"/>
      <c r="M65" s="62"/>
      <c r="S65" s="37"/>
      <c r="T65" s="37"/>
      <c r="U65" s="37"/>
      <c r="V65" s="37"/>
      <c r="W65" s="37"/>
      <c r="X65" s="37"/>
      <c r="Y65" s="37"/>
      <c r="Z65" s="37"/>
      <c r="AA65" s="37"/>
      <c r="AB65" s="37"/>
      <c r="AC65" s="37"/>
      <c r="AD65" s="37"/>
      <c r="AE65" s="37"/>
    </row>
    <row r="66">
      <c r="B66" s="19"/>
      <c r="M66" s="19"/>
    </row>
    <row r="67">
      <c r="B67" s="19"/>
      <c r="M67" s="19"/>
    </row>
    <row r="68">
      <c r="B68" s="19"/>
      <c r="M68" s="19"/>
    </row>
    <row r="69">
      <c r="B69" s="19"/>
      <c r="M69" s="19"/>
    </row>
    <row r="70">
      <c r="B70" s="19"/>
      <c r="M70" s="19"/>
    </row>
    <row r="71">
      <c r="B71" s="19"/>
      <c r="M71" s="19"/>
    </row>
    <row r="72">
      <c r="B72" s="19"/>
      <c r="M72" s="19"/>
    </row>
    <row r="73">
      <c r="B73" s="19"/>
      <c r="M73" s="19"/>
    </row>
    <row r="74">
      <c r="B74" s="19"/>
      <c r="M74" s="19"/>
    </row>
    <row r="75">
      <c r="B75" s="19"/>
      <c r="M75" s="19"/>
    </row>
    <row r="76" s="2" customFormat="1">
      <c r="A76" s="37"/>
      <c r="B76" s="43"/>
      <c r="C76" s="37"/>
      <c r="D76" s="176" t="s">
        <v>53</v>
      </c>
      <c r="E76" s="177"/>
      <c r="F76" s="178" t="s">
        <v>54</v>
      </c>
      <c r="G76" s="176" t="s">
        <v>53</v>
      </c>
      <c r="H76" s="177"/>
      <c r="I76" s="177"/>
      <c r="J76" s="179" t="s">
        <v>54</v>
      </c>
      <c r="K76" s="177"/>
      <c r="L76" s="177"/>
      <c r="M76" s="62"/>
      <c r="S76" s="37"/>
      <c r="T76" s="37"/>
      <c r="U76" s="37"/>
      <c r="V76" s="37"/>
      <c r="W76" s="37"/>
      <c r="X76" s="37"/>
      <c r="Y76" s="37"/>
      <c r="Z76" s="37"/>
      <c r="AA76" s="37"/>
      <c r="AB76" s="37"/>
      <c r="AC76" s="37"/>
      <c r="AD76" s="37"/>
      <c r="AE76" s="37"/>
    </row>
    <row r="77" s="2" customFormat="1" ht="14.4" customHeight="1">
      <c r="A77" s="37"/>
      <c r="B77" s="181"/>
      <c r="C77" s="182"/>
      <c r="D77" s="182"/>
      <c r="E77" s="182"/>
      <c r="F77" s="182"/>
      <c r="G77" s="182"/>
      <c r="H77" s="182"/>
      <c r="I77" s="182"/>
      <c r="J77" s="182"/>
      <c r="K77" s="182"/>
      <c r="L77" s="182"/>
      <c r="M77" s="62"/>
      <c r="S77" s="37"/>
      <c r="T77" s="37"/>
      <c r="U77" s="37"/>
      <c r="V77" s="37"/>
      <c r="W77" s="37"/>
      <c r="X77" s="37"/>
      <c r="Y77" s="37"/>
      <c r="Z77" s="37"/>
      <c r="AA77" s="37"/>
      <c r="AB77" s="37"/>
      <c r="AC77" s="37"/>
      <c r="AD77" s="37"/>
      <c r="AE77" s="37"/>
    </row>
    <row r="81" s="2" customFormat="1" ht="6.96" customHeight="1">
      <c r="A81" s="37"/>
      <c r="B81" s="183"/>
      <c r="C81" s="184"/>
      <c r="D81" s="184"/>
      <c r="E81" s="184"/>
      <c r="F81" s="184"/>
      <c r="G81" s="184"/>
      <c r="H81" s="184"/>
      <c r="I81" s="184"/>
      <c r="J81" s="184"/>
      <c r="K81" s="184"/>
      <c r="L81" s="184"/>
      <c r="M81" s="62"/>
      <c r="S81" s="37"/>
      <c r="T81" s="37"/>
      <c r="U81" s="37"/>
      <c r="V81" s="37"/>
      <c r="W81" s="37"/>
      <c r="X81" s="37"/>
      <c r="Y81" s="37"/>
      <c r="Z81" s="37"/>
      <c r="AA81" s="37"/>
      <c r="AB81" s="37"/>
      <c r="AC81" s="37"/>
      <c r="AD81" s="37"/>
      <c r="AE81" s="37"/>
    </row>
    <row r="82" s="2" customFormat="1" ht="24.96" customHeight="1">
      <c r="A82" s="37"/>
      <c r="B82" s="38"/>
      <c r="C82" s="22" t="s">
        <v>126</v>
      </c>
      <c r="D82" s="39"/>
      <c r="E82" s="39"/>
      <c r="F82" s="39"/>
      <c r="G82" s="39"/>
      <c r="H82" s="39"/>
      <c r="I82" s="39"/>
      <c r="J82" s="39"/>
      <c r="K82" s="39"/>
      <c r="L82" s="39"/>
      <c r="M82" s="62"/>
      <c r="S82" s="37"/>
      <c r="T82" s="37"/>
      <c r="U82" s="37"/>
      <c r="V82" s="37"/>
      <c r="W82" s="37"/>
      <c r="X82" s="37"/>
      <c r="Y82" s="37"/>
      <c r="Z82" s="37"/>
      <c r="AA82" s="37"/>
      <c r="AB82" s="37"/>
      <c r="AC82" s="37"/>
      <c r="AD82" s="37"/>
      <c r="AE82" s="37"/>
    </row>
    <row r="83" s="2" customFormat="1" ht="6.96" customHeight="1">
      <c r="A83" s="37"/>
      <c r="B83" s="38"/>
      <c r="C83" s="39"/>
      <c r="D83" s="39"/>
      <c r="E83" s="39"/>
      <c r="F83" s="39"/>
      <c r="G83" s="39"/>
      <c r="H83" s="39"/>
      <c r="I83" s="39"/>
      <c r="J83" s="39"/>
      <c r="K83" s="39"/>
      <c r="L83" s="39"/>
      <c r="M83" s="62"/>
      <c r="S83" s="37"/>
      <c r="T83" s="37"/>
      <c r="U83" s="37"/>
      <c r="V83" s="37"/>
      <c r="W83" s="37"/>
      <c r="X83" s="37"/>
      <c r="Y83" s="37"/>
      <c r="Z83" s="37"/>
      <c r="AA83" s="37"/>
      <c r="AB83" s="37"/>
      <c r="AC83" s="37"/>
      <c r="AD83" s="37"/>
      <c r="AE83" s="37"/>
    </row>
    <row r="84" s="2" customFormat="1" ht="12" customHeight="1">
      <c r="A84" s="37"/>
      <c r="B84" s="38"/>
      <c r="C84" s="31" t="s">
        <v>17</v>
      </c>
      <c r="D84" s="39"/>
      <c r="E84" s="39"/>
      <c r="F84" s="39"/>
      <c r="G84" s="39"/>
      <c r="H84" s="39"/>
      <c r="I84" s="39"/>
      <c r="J84" s="39"/>
      <c r="K84" s="39"/>
      <c r="L84" s="39"/>
      <c r="M84" s="62"/>
      <c r="S84" s="37"/>
      <c r="T84" s="37"/>
      <c r="U84" s="37"/>
      <c r="V84" s="37"/>
      <c r="W84" s="37"/>
      <c r="X84" s="37"/>
      <c r="Y84" s="37"/>
      <c r="Z84" s="37"/>
      <c r="AA84" s="37"/>
      <c r="AB84" s="37"/>
      <c r="AC84" s="37"/>
      <c r="AD84" s="37"/>
      <c r="AE84" s="37"/>
    </row>
    <row r="85" s="2" customFormat="1" ht="16.5" customHeight="1">
      <c r="A85" s="37"/>
      <c r="B85" s="38"/>
      <c r="C85" s="39"/>
      <c r="D85" s="39"/>
      <c r="E85" s="185" t="str">
        <f>E7</f>
        <v>29-22 - Domov ´PRAMEN´ - úprava zahrady - II.etapa</v>
      </c>
      <c r="F85" s="31"/>
      <c r="G85" s="31"/>
      <c r="H85" s="31"/>
      <c r="I85" s="39"/>
      <c r="J85" s="39"/>
      <c r="K85" s="39"/>
      <c r="L85" s="39"/>
      <c r="M85" s="62"/>
      <c r="S85" s="37"/>
      <c r="T85" s="37"/>
      <c r="U85" s="37"/>
      <c r="V85" s="37"/>
      <c r="W85" s="37"/>
      <c r="X85" s="37"/>
      <c r="Y85" s="37"/>
      <c r="Z85" s="37"/>
      <c r="AA85" s="37"/>
      <c r="AB85" s="37"/>
      <c r="AC85" s="37"/>
      <c r="AD85" s="37"/>
      <c r="AE85" s="37"/>
    </row>
    <row r="86" s="2" customFormat="1" ht="12" customHeight="1">
      <c r="A86" s="37"/>
      <c r="B86" s="38"/>
      <c r="C86" s="31" t="s">
        <v>120</v>
      </c>
      <c r="D86" s="39"/>
      <c r="E86" s="39"/>
      <c r="F86" s="39"/>
      <c r="G86" s="39"/>
      <c r="H86" s="39"/>
      <c r="I86" s="39"/>
      <c r="J86" s="39"/>
      <c r="K86" s="39"/>
      <c r="L86" s="39"/>
      <c r="M86" s="62"/>
      <c r="S86" s="37"/>
      <c r="T86" s="37"/>
      <c r="U86" s="37"/>
      <c r="V86" s="37"/>
      <c r="W86" s="37"/>
      <c r="X86" s="37"/>
      <c r="Y86" s="37"/>
      <c r="Z86" s="37"/>
      <c r="AA86" s="37"/>
      <c r="AB86" s="37"/>
      <c r="AC86" s="37"/>
      <c r="AD86" s="37"/>
      <c r="AE86" s="37"/>
    </row>
    <row r="87" s="2" customFormat="1" ht="16.5" customHeight="1">
      <c r="A87" s="37"/>
      <c r="B87" s="38"/>
      <c r="C87" s="39"/>
      <c r="D87" s="39"/>
      <c r="E87" s="75" t="str">
        <f>E9</f>
        <v>SO 201.d. - Elektroinstalace</v>
      </c>
      <c r="F87" s="39"/>
      <c r="G87" s="39"/>
      <c r="H87" s="39"/>
      <c r="I87" s="39"/>
      <c r="J87" s="39"/>
      <c r="K87" s="39"/>
      <c r="L87" s="39"/>
      <c r="M87" s="62"/>
      <c r="S87" s="37"/>
      <c r="T87" s="37"/>
      <c r="U87" s="37"/>
      <c r="V87" s="37"/>
      <c r="W87" s="37"/>
      <c r="X87" s="37"/>
      <c r="Y87" s="37"/>
      <c r="Z87" s="37"/>
      <c r="AA87" s="37"/>
      <c r="AB87" s="37"/>
      <c r="AC87" s="37"/>
      <c r="AD87" s="37"/>
      <c r="AE87" s="37"/>
    </row>
    <row r="88" s="2" customFormat="1" ht="6.96" customHeight="1">
      <c r="A88" s="37"/>
      <c r="B88" s="38"/>
      <c r="C88" s="39"/>
      <c r="D88" s="39"/>
      <c r="E88" s="39"/>
      <c r="F88" s="39"/>
      <c r="G88" s="39"/>
      <c r="H88" s="39"/>
      <c r="I88" s="39"/>
      <c r="J88" s="39"/>
      <c r="K88" s="39"/>
      <c r="L88" s="39"/>
      <c r="M88" s="62"/>
      <c r="S88" s="37"/>
      <c r="T88" s="37"/>
      <c r="U88" s="37"/>
      <c r="V88" s="37"/>
      <c r="W88" s="37"/>
      <c r="X88" s="37"/>
      <c r="Y88" s="37"/>
      <c r="Z88" s="37"/>
      <c r="AA88" s="37"/>
      <c r="AB88" s="37"/>
      <c r="AC88" s="37"/>
      <c r="AD88" s="37"/>
      <c r="AE88" s="37"/>
    </row>
    <row r="89" s="2" customFormat="1" ht="12" customHeight="1">
      <c r="A89" s="37"/>
      <c r="B89" s="38"/>
      <c r="C89" s="31" t="s">
        <v>21</v>
      </c>
      <c r="D89" s="39"/>
      <c r="E89" s="39"/>
      <c r="F89" s="26" t="str">
        <f>F12</f>
        <v>Mnichov u Mar. Lázní</v>
      </c>
      <c r="G89" s="39"/>
      <c r="H89" s="39"/>
      <c r="I89" s="31" t="s">
        <v>23</v>
      </c>
      <c r="J89" s="78" t="str">
        <f>IF(J12="","",J12)</f>
        <v>6. 2. 2025</v>
      </c>
      <c r="K89" s="39"/>
      <c r="L89" s="39"/>
      <c r="M89" s="62"/>
      <c r="S89" s="37"/>
      <c r="T89" s="37"/>
      <c r="U89" s="37"/>
      <c r="V89" s="37"/>
      <c r="W89" s="37"/>
      <c r="X89" s="37"/>
      <c r="Y89" s="37"/>
      <c r="Z89" s="37"/>
      <c r="AA89" s="37"/>
      <c r="AB89" s="37"/>
      <c r="AC89" s="37"/>
      <c r="AD89" s="37"/>
      <c r="AE89" s="37"/>
    </row>
    <row r="90" s="2" customFormat="1" ht="6.96" customHeight="1">
      <c r="A90" s="37"/>
      <c r="B90" s="38"/>
      <c r="C90" s="39"/>
      <c r="D90" s="39"/>
      <c r="E90" s="39"/>
      <c r="F90" s="39"/>
      <c r="G90" s="39"/>
      <c r="H90" s="39"/>
      <c r="I90" s="39"/>
      <c r="J90" s="39"/>
      <c r="K90" s="39"/>
      <c r="L90" s="39"/>
      <c r="M90" s="62"/>
      <c r="S90" s="37"/>
      <c r="T90" s="37"/>
      <c r="U90" s="37"/>
      <c r="V90" s="37"/>
      <c r="W90" s="37"/>
      <c r="X90" s="37"/>
      <c r="Y90" s="37"/>
      <c r="Z90" s="37"/>
      <c r="AA90" s="37"/>
      <c r="AB90" s="37"/>
      <c r="AC90" s="37"/>
      <c r="AD90" s="37"/>
      <c r="AE90" s="37"/>
    </row>
    <row r="91" s="2" customFormat="1" ht="25.65" customHeight="1">
      <c r="A91" s="37"/>
      <c r="B91" s="38"/>
      <c r="C91" s="31" t="s">
        <v>25</v>
      </c>
      <c r="D91" s="39"/>
      <c r="E91" s="39"/>
      <c r="F91" s="26" t="str">
        <f>E15</f>
        <v xml:space="preserve">Domov pro osoby se zdravotním postižením Pramen </v>
      </c>
      <c r="G91" s="39"/>
      <c r="H91" s="39"/>
      <c r="I91" s="31" t="s">
        <v>32</v>
      </c>
      <c r="J91" s="35" t="str">
        <f>E21</f>
        <v>UNIART - projektová kancelář</v>
      </c>
      <c r="K91" s="39"/>
      <c r="L91" s="39"/>
      <c r="M91" s="62"/>
      <c r="S91" s="37"/>
      <c r="T91" s="37"/>
      <c r="U91" s="37"/>
      <c r="V91" s="37"/>
      <c r="W91" s="37"/>
      <c r="X91" s="37"/>
      <c r="Y91" s="37"/>
      <c r="Z91" s="37"/>
      <c r="AA91" s="37"/>
      <c r="AB91" s="37"/>
      <c r="AC91" s="37"/>
      <c r="AD91" s="37"/>
      <c r="AE91" s="37"/>
    </row>
    <row r="92" s="2" customFormat="1" ht="15.15" customHeight="1">
      <c r="A92" s="37"/>
      <c r="B92" s="38"/>
      <c r="C92" s="31" t="s">
        <v>30</v>
      </c>
      <c r="D92" s="39"/>
      <c r="E92" s="39"/>
      <c r="F92" s="26" t="str">
        <f>IF(E18="","",E18)</f>
        <v>Vyplň údaj</v>
      </c>
      <c r="G92" s="39"/>
      <c r="H92" s="39"/>
      <c r="I92" s="31" t="s">
        <v>35</v>
      </c>
      <c r="J92" s="35" t="str">
        <f>E24</f>
        <v xml:space="preserve"> </v>
      </c>
      <c r="K92" s="39"/>
      <c r="L92" s="39"/>
      <c r="M92" s="62"/>
      <c r="S92" s="37"/>
      <c r="T92" s="37"/>
      <c r="U92" s="37"/>
      <c r="V92" s="37"/>
      <c r="W92" s="37"/>
      <c r="X92" s="37"/>
      <c r="Y92" s="37"/>
      <c r="Z92" s="37"/>
      <c r="AA92" s="37"/>
      <c r="AB92" s="37"/>
      <c r="AC92" s="37"/>
      <c r="AD92" s="37"/>
      <c r="AE92" s="37"/>
    </row>
    <row r="93" s="2" customFormat="1" ht="10.32" customHeight="1">
      <c r="A93" s="37"/>
      <c r="B93" s="38"/>
      <c r="C93" s="39"/>
      <c r="D93" s="39"/>
      <c r="E93" s="39"/>
      <c r="F93" s="39"/>
      <c r="G93" s="39"/>
      <c r="H93" s="39"/>
      <c r="I93" s="39"/>
      <c r="J93" s="39"/>
      <c r="K93" s="39"/>
      <c r="L93" s="39"/>
      <c r="M93" s="62"/>
      <c r="S93" s="37"/>
      <c r="T93" s="37"/>
      <c r="U93" s="37"/>
      <c r="V93" s="37"/>
      <c r="W93" s="37"/>
      <c r="X93" s="37"/>
      <c r="Y93" s="37"/>
      <c r="Z93" s="37"/>
      <c r="AA93" s="37"/>
      <c r="AB93" s="37"/>
      <c r="AC93" s="37"/>
      <c r="AD93" s="37"/>
      <c r="AE93" s="37"/>
    </row>
    <row r="94" s="2" customFormat="1" ht="29.28" customHeight="1">
      <c r="A94" s="37"/>
      <c r="B94" s="38"/>
      <c r="C94" s="186" t="s">
        <v>127</v>
      </c>
      <c r="D94" s="187"/>
      <c r="E94" s="187"/>
      <c r="F94" s="187"/>
      <c r="G94" s="187"/>
      <c r="H94" s="187"/>
      <c r="I94" s="188" t="s">
        <v>128</v>
      </c>
      <c r="J94" s="188" t="s">
        <v>129</v>
      </c>
      <c r="K94" s="188" t="s">
        <v>130</v>
      </c>
      <c r="L94" s="187"/>
      <c r="M94" s="62"/>
      <c r="S94" s="37"/>
      <c r="T94" s="37"/>
      <c r="U94" s="37"/>
      <c r="V94" s="37"/>
      <c r="W94" s="37"/>
      <c r="X94" s="37"/>
      <c r="Y94" s="37"/>
      <c r="Z94" s="37"/>
      <c r="AA94" s="37"/>
      <c r="AB94" s="37"/>
      <c r="AC94" s="37"/>
      <c r="AD94" s="37"/>
      <c r="AE94" s="37"/>
    </row>
    <row r="95" s="2" customFormat="1" ht="10.32" customHeight="1">
      <c r="A95" s="37"/>
      <c r="B95" s="38"/>
      <c r="C95" s="39"/>
      <c r="D95" s="39"/>
      <c r="E95" s="39"/>
      <c r="F95" s="39"/>
      <c r="G95" s="39"/>
      <c r="H95" s="39"/>
      <c r="I95" s="39"/>
      <c r="J95" s="39"/>
      <c r="K95" s="39"/>
      <c r="L95" s="39"/>
      <c r="M95" s="62"/>
      <c r="S95" s="37"/>
      <c r="T95" s="37"/>
      <c r="U95" s="37"/>
      <c r="V95" s="37"/>
      <c r="W95" s="37"/>
      <c r="X95" s="37"/>
      <c r="Y95" s="37"/>
      <c r="Z95" s="37"/>
      <c r="AA95" s="37"/>
      <c r="AB95" s="37"/>
      <c r="AC95" s="37"/>
      <c r="AD95" s="37"/>
      <c r="AE95" s="37"/>
    </row>
    <row r="96" s="2" customFormat="1" ht="22.8" customHeight="1">
      <c r="A96" s="37"/>
      <c r="B96" s="38"/>
      <c r="C96" s="189" t="s">
        <v>131</v>
      </c>
      <c r="D96" s="39"/>
      <c r="E96" s="39"/>
      <c r="F96" s="39"/>
      <c r="G96" s="39"/>
      <c r="H96" s="39"/>
      <c r="I96" s="109">
        <f>Q121</f>
        <v>0</v>
      </c>
      <c r="J96" s="109">
        <f>R121</f>
        <v>0</v>
      </c>
      <c r="K96" s="109">
        <f>K121</f>
        <v>0</v>
      </c>
      <c r="L96" s="39"/>
      <c r="M96" s="62"/>
      <c r="S96" s="37"/>
      <c r="T96" s="37"/>
      <c r="U96" s="37"/>
      <c r="V96" s="37"/>
      <c r="W96" s="37"/>
      <c r="X96" s="37"/>
      <c r="Y96" s="37"/>
      <c r="Z96" s="37"/>
      <c r="AA96" s="37"/>
      <c r="AB96" s="37"/>
      <c r="AC96" s="37"/>
      <c r="AD96" s="37"/>
      <c r="AE96" s="37"/>
      <c r="AU96" s="16" t="s">
        <v>132</v>
      </c>
    </row>
    <row r="97" s="9" customFormat="1" ht="24.96" customHeight="1">
      <c r="A97" s="9"/>
      <c r="B97" s="190"/>
      <c r="C97" s="191"/>
      <c r="D97" s="192" t="s">
        <v>478</v>
      </c>
      <c r="E97" s="193"/>
      <c r="F97" s="193"/>
      <c r="G97" s="193"/>
      <c r="H97" s="193"/>
      <c r="I97" s="194">
        <f>Q122</f>
        <v>0</v>
      </c>
      <c r="J97" s="194">
        <f>R122</f>
        <v>0</v>
      </c>
      <c r="K97" s="194">
        <f>K122</f>
        <v>0</v>
      </c>
      <c r="L97" s="191"/>
      <c r="M97" s="195"/>
      <c r="S97" s="9"/>
      <c r="T97" s="9"/>
      <c r="U97" s="9"/>
      <c r="V97" s="9"/>
      <c r="W97" s="9"/>
      <c r="X97" s="9"/>
      <c r="Y97" s="9"/>
      <c r="Z97" s="9"/>
      <c r="AA97" s="9"/>
      <c r="AB97" s="9"/>
      <c r="AC97" s="9"/>
      <c r="AD97" s="9"/>
      <c r="AE97" s="9"/>
    </row>
    <row r="98" s="9" customFormat="1" ht="24.96" customHeight="1">
      <c r="A98" s="9"/>
      <c r="B98" s="190"/>
      <c r="C98" s="191"/>
      <c r="D98" s="192" t="s">
        <v>479</v>
      </c>
      <c r="E98" s="193"/>
      <c r="F98" s="193"/>
      <c r="G98" s="193"/>
      <c r="H98" s="193"/>
      <c r="I98" s="194">
        <f>Q123</f>
        <v>0</v>
      </c>
      <c r="J98" s="194">
        <f>R123</f>
        <v>0</v>
      </c>
      <c r="K98" s="194">
        <f>K123</f>
        <v>0</v>
      </c>
      <c r="L98" s="191"/>
      <c r="M98" s="195"/>
      <c r="S98" s="9"/>
      <c r="T98" s="9"/>
      <c r="U98" s="9"/>
      <c r="V98" s="9"/>
      <c r="W98" s="9"/>
      <c r="X98" s="9"/>
      <c r="Y98" s="9"/>
      <c r="Z98" s="9"/>
      <c r="AA98" s="9"/>
      <c r="AB98" s="9"/>
      <c r="AC98" s="9"/>
      <c r="AD98" s="9"/>
      <c r="AE98" s="9"/>
    </row>
    <row r="99" s="9" customFormat="1" ht="24.96" customHeight="1">
      <c r="A99" s="9"/>
      <c r="B99" s="190"/>
      <c r="C99" s="191"/>
      <c r="D99" s="192" t="s">
        <v>480</v>
      </c>
      <c r="E99" s="193"/>
      <c r="F99" s="193"/>
      <c r="G99" s="193"/>
      <c r="H99" s="193"/>
      <c r="I99" s="194">
        <f>Q135</f>
        <v>0</v>
      </c>
      <c r="J99" s="194">
        <f>R135</f>
        <v>0</v>
      </c>
      <c r="K99" s="194">
        <f>K135</f>
        <v>0</v>
      </c>
      <c r="L99" s="191"/>
      <c r="M99" s="195"/>
      <c r="S99" s="9"/>
      <c r="T99" s="9"/>
      <c r="U99" s="9"/>
      <c r="V99" s="9"/>
      <c r="W99" s="9"/>
      <c r="X99" s="9"/>
      <c r="Y99" s="9"/>
      <c r="Z99" s="9"/>
      <c r="AA99" s="9"/>
      <c r="AB99" s="9"/>
      <c r="AC99" s="9"/>
      <c r="AD99" s="9"/>
      <c r="AE99" s="9"/>
    </row>
    <row r="100" s="9" customFormat="1" ht="24.96" customHeight="1">
      <c r="A100" s="9"/>
      <c r="B100" s="190"/>
      <c r="C100" s="191"/>
      <c r="D100" s="192" t="s">
        <v>481</v>
      </c>
      <c r="E100" s="193"/>
      <c r="F100" s="193"/>
      <c r="G100" s="193"/>
      <c r="H100" s="193"/>
      <c r="I100" s="194">
        <f>Q137</f>
        <v>0</v>
      </c>
      <c r="J100" s="194">
        <f>R137</f>
        <v>0</v>
      </c>
      <c r="K100" s="194">
        <f>K137</f>
        <v>0</v>
      </c>
      <c r="L100" s="191"/>
      <c r="M100" s="195"/>
      <c r="S100" s="9"/>
      <c r="T100" s="9"/>
      <c r="U100" s="9"/>
      <c r="V100" s="9"/>
      <c r="W100" s="9"/>
      <c r="X100" s="9"/>
      <c r="Y100" s="9"/>
      <c r="Z100" s="9"/>
      <c r="AA100" s="9"/>
      <c r="AB100" s="9"/>
      <c r="AC100" s="9"/>
      <c r="AD100" s="9"/>
      <c r="AE100" s="9"/>
    </row>
    <row r="101" s="9" customFormat="1" ht="24.96" customHeight="1">
      <c r="A101" s="9"/>
      <c r="B101" s="190"/>
      <c r="C101" s="191"/>
      <c r="D101" s="192" t="s">
        <v>482</v>
      </c>
      <c r="E101" s="193"/>
      <c r="F101" s="193"/>
      <c r="G101" s="193"/>
      <c r="H101" s="193"/>
      <c r="I101" s="194">
        <f>Q142</f>
        <v>0</v>
      </c>
      <c r="J101" s="194">
        <f>R142</f>
        <v>0</v>
      </c>
      <c r="K101" s="194">
        <f>K142</f>
        <v>0</v>
      </c>
      <c r="L101" s="191"/>
      <c r="M101" s="195"/>
      <c r="S101" s="9"/>
      <c r="T101" s="9"/>
      <c r="U101" s="9"/>
      <c r="V101" s="9"/>
      <c r="W101" s="9"/>
      <c r="X101" s="9"/>
      <c r="Y101" s="9"/>
      <c r="Z101" s="9"/>
      <c r="AA101" s="9"/>
      <c r="AB101" s="9"/>
      <c r="AC101" s="9"/>
      <c r="AD101" s="9"/>
      <c r="AE101" s="9"/>
    </row>
    <row r="102" s="2" customFormat="1" ht="21.84" customHeight="1">
      <c r="A102" s="37"/>
      <c r="B102" s="38"/>
      <c r="C102" s="39"/>
      <c r="D102" s="39"/>
      <c r="E102" s="39"/>
      <c r="F102" s="39"/>
      <c r="G102" s="39"/>
      <c r="H102" s="39"/>
      <c r="I102" s="39"/>
      <c r="J102" s="39"/>
      <c r="K102" s="39"/>
      <c r="L102" s="39"/>
      <c r="M102" s="62"/>
      <c r="S102" s="37"/>
      <c r="T102" s="37"/>
      <c r="U102" s="37"/>
      <c r="V102" s="37"/>
      <c r="W102" s="37"/>
      <c r="X102" s="37"/>
      <c r="Y102" s="37"/>
      <c r="Z102" s="37"/>
      <c r="AA102" s="37"/>
      <c r="AB102" s="37"/>
      <c r="AC102" s="37"/>
      <c r="AD102" s="37"/>
      <c r="AE102" s="37"/>
    </row>
    <row r="103" s="2" customFormat="1" ht="6.96" customHeight="1">
      <c r="A103" s="37"/>
      <c r="B103" s="65"/>
      <c r="C103" s="66"/>
      <c r="D103" s="66"/>
      <c r="E103" s="66"/>
      <c r="F103" s="66"/>
      <c r="G103" s="66"/>
      <c r="H103" s="66"/>
      <c r="I103" s="66"/>
      <c r="J103" s="66"/>
      <c r="K103" s="66"/>
      <c r="L103" s="66"/>
      <c r="M103" s="62"/>
      <c r="S103" s="37"/>
      <c r="T103" s="37"/>
      <c r="U103" s="37"/>
      <c r="V103" s="37"/>
      <c r="W103" s="37"/>
      <c r="X103" s="37"/>
      <c r="Y103" s="37"/>
      <c r="Z103" s="37"/>
      <c r="AA103" s="37"/>
      <c r="AB103" s="37"/>
      <c r="AC103" s="37"/>
      <c r="AD103" s="37"/>
      <c r="AE103" s="37"/>
    </row>
    <row r="107" s="2" customFormat="1" ht="6.96" customHeight="1">
      <c r="A107" s="37"/>
      <c r="B107" s="67"/>
      <c r="C107" s="68"/>
      <c r="D107" s="68"/>
      <c r="E107" s="68"/>
      <c r="F107" s="68"/>
      <c r="G107" s="68"/>
      <c r="H107" s="68"/>
      <c r="I107" s="68"/>
      <c r="J107" s="68"/>
      <c r="K107" s="68"/>
      <c r="L107" s="68"/>
      <c r="M107" s="62"/>
      <c r="S107" s="37"/>
      <c r="T107" s="37"/>
      <c r="U107" s="37"/>
      <c r="V107" s="37"/>
      <c r="W107" s="37"/>
      <c r="X107" s="37"/>
      <c r="Y107" s="37"/>
      <c r="Z107" s="37"/>
      <c r="AA107" s="37"/>
      <c r="AB107" s="37"/>
      <c r="AC107" s="37"/>
      <c r="AD107" s="37"/>
      <c r="AE107" s="37"/>
    </row>
    <row r="108" s="2" customFormat="1" ht="24.96" customHeight="1">
      <c r="A108" s="37"/>
      <c r="B108" s="38"/>
      <c r="C108" s="22" t="s">
        <v>136</v>
      </c>
      <c r="D108" s="39"/>
      <c r="E108" s="39"/>
      <c r="F108" s="39"/>
      <c r="G108" s="39"/>
      <c r="H108" s="39"/>
      <c r="I108" s="39"/>
      <c r="J108" s="39"/>
      <c r="K108" s="39"/>
      <c r="L108" s="39"/>
      <c r="M108" s="62"/>
      <c r="S108" s="37"/>
      <c r="T108" s="37"/>
      <c r="U108" s="37"/>
      <c r="V108" s="37"/>
      <c r="W108" s="37"/>
      <c r="X108" s="37"/>
      <c r="Y108" s="37"/>
      <c r="Z108" s="37"/>
      <c r="AA108" s="37"/>
      <c r="AB108" s="37"/>
      <c r="AC108" s="37"/>
      <c r="AD108" s="37"/>
      <c r="AE108" s="37"/>
    </row>
    <row r="109" s="2" customFormat="1" ht="6.96" customHeight="1">
      <c r="A109" s="37"/>
      <c r="B109" s="38"/>
      <c r="C109" s="39"/>
      <c r="D109" s="39"/>
      <c r="E109" s="39"/>
      <c r="F109" s="39"/>
      <c r="G109" s="39"/>
      <c r="H109" s="39"/>
      <c r="I109" s="39"/>
      <c r="J109" s="39"/>
      <c r="K109" s="39"/>
      <c r="L109" s="39"/>
      <c r="M109" s="62"/>
      <c r="S109" s="37"/>
      <c r="T109" s="37"/>
      <c r="U109" s="37"/>
      <c r="V109" s="37"/>
      <c r="W109" s="37"/>
      <c r="X109" s="37"/>
      <c r="Y109" s="37"/>
      <c r="Z109" s="37"/>
      <c r="AA109" s="37"/>
      <c r="AB109" s="37"/>
      <c r="AC109" s="37"/>
      <c r="AD109" s="37"/>
      <c r="AE109" s="37"/>
    </row>
    <row r="110" s="2" customFormat="1" ht="12" customHeight="1">
      <c r="A110" s="37"/>
      <c r="B110" s="38"/>
      <c r="C110" s="31" t="s">
        <v>17</v>
      </c>
      <c r="D110" s="39"/>
      <c r="E110" s="39"/>
      <c r="F110" s="39"/>
      <c r="G110" s="39"/>
      <c r="H110" s="39"/>
      <c r="I110" s="39"/>
      <c r="J110" s="39"/>
      <c r="K110" s="39"/>
      <c r="L110" s="39"/>
      <c r="M110" s="62"/>
      <c r="S110" s="37"/>
      <c r="T110" s="37"/>
      <c r="U110" s="37"/>
      <c r="V110" s="37"/>
      <c r="W110" s="37"/>
      <c r="X110" s="37"/>
      <c r="Y110" s="37"/>
      <c r="Z110" s="37"/>
      <c r="AA110" s="37"/>
      <c r="AB110" s="37"/>
      <c r="AC110" s="37"/>
      <c r="AD110" s="37"/>
      <c r="AE110" s="37"/>
    </row>
    <row r="111" s="2" customFormat="1" ht="16.5" customHeight="1">
      <c r="A111" s="37"/>
      <c r="B111" s="38"/>
      <c r="C111" s="39"/>
      <c r="D111" s="39"/>
      <c r="E111" s="185" t="str">
        <f>E7</f>
        <v>29-22 - Domov ´PRAMEN´ - úprava zahrady - II.etapa</v>
      </c>
      <c r="F111" s="31"/>
      <c r="G111" s="31"/>
      <c r="H111" s="31"/>
      <c r="I111" s="39"/>
      <c r="J111" s="39"/>
      <c r="K111" s="39"/>
      <c r="L111" s="39"/>
      <c r="M111" s="62"/>
      <c r="S111" s="37"/>
      <c r="T111" s="37"/>
      <c r="U111" s="37"/>
      <c r="V111" s="37"/>
      <c r="W111" s="37"/>
      <c r="X111" s="37"/>
      <c r="Y111" s="37"/>
      <c r="Z111" s="37"/>
      <c r="AA111" s="37"/>
      <c r="AB111" s="37"/>
      <c r="AC111" s="37"/>
      <c r="AD111" s="37"/>
      <c r="AE111" s="37"/>
    </row>
    <row r="112" s="2" customFormat="1" ht="12" customHeight="1">
      <c r="A112" s="37"/>
      <c r="B112" s="38"/>
      <c r="C112" s="31" t="s">
        <v>120</v>
      </c>
      <c r="D112" s="39"/>
      <c r="E112" s="39"/>
      <c r="F112" s="39"/>
      <c r="G112" s="39"/>
      <c r="H112" s="39"/>
      <c r="I112" s="39"/>
      <c r="J112" s="39"/>
      <c r="K112" s="39"/>
      <c r="L112" s="39"/>
      <c r="M112" s="62"/>
      <c r="S112" s="37"/>
      <c r="T112" s="37"/>
      <c r="U112" s="37"/>
      <c r="V112" s="37"/>
      <c r="W112" s="37"/>
      <c r="X112" s="37"/>
      <c r="Y112" s="37"/>
      <c r="Z112" s="37"/>
      <c r="AA112" s="37"/>
      <c r="AB112" s="37"/>
      <c r="AC112" s="37"/>
      <c r="AD112" s="37"/>
      <c r="AE112" s="37"/>
    </row>
    <row r="113" s="2" customFormat="1" ht="16.5" customHeight="1">
      <c r="A113" s="37"/>
      <c r="B113" s="38"/>
      <c r="C113" s="39"/>
      <c r="D113" s="39"/>
      <c r="E113" s="75" t="str">
        <f>E9</f>
        <v>SO 201.d. - Elektroinstalace</v>
      </c>
      <c r="F113" s="39"/>
      <c r="G113" s="39"/>
      <c r="H113" s="39"/>
      <c r="I113" s="39"/>
      <c r="J113" s="39"/>
      <c r="K113" s="39"/>
      <c r="L113" s="39"/>
      <c r="M113" s="62"/>
      <c r="S113" s="37"/>
      <c r="T113" s="37"/>
      <c r="U113" s="37"/>
      <c r="V113" s="37"/>
      <c r="W113" s="37"/>
      <c r="X113" s="37"/>
      <c r="Y113" s="37"/>
      <c r="Z113" s="37"/>
      <c r="AA113" s="37"/>
      <c r="AB113" s="37"/>
      <c r="AC113" s="37"/>
      <c r="AD113" s="37"/>
      <c r="AE113" s="37"/>
    </row>
    <row r="114" s="2" customFormat="1" ht="6.96" customHeight="1">
      <c r="A114" s="37"/>
      <c r="B114" s="38"/>
      <c r="C114" s="39"/>
      <c r="D114" s="39"/>
      <c r="E114" s="39"/>
      <c r="F114" s="39"/>
      <c r="G114" s="39"/>
      <c r="H114" s="39"/>
      <c r="I114" s="39"/>
      <c r="J114" s="39"/>
      <c r="K114" s="39"/>
      <c r="L114" s="39"/>
      <c r="M114" s="62"/>
      <c r="S114" s="37"/>
      <c r="T114" s="37"/>
      <c r="U114" s="37"/>
      <c r="V114" s="37"/>
      <c r="W114" s="37"/>
      <c r="X114" s="37"/>
      <c r="Y114" s="37"/>
      <c r="Z114" s="37"/>
      <c r="AA114" s="37"/>
      <c r="AB114" s="37"/>
      <c r="AC114" s="37"/>
      <c r="AD114" s="37"/>
      <c r="AE114" s="37"/>
    </row>
    <row r="115" s="2" customFormat="1" ht="12" customHeight="1">
      <c r="A115" s="37"/>
      <c r="B115" s="38"/>
      <c r="C115" s="31" t="s">
        <v>21</v>
      </c>
      <c r="D115" s="39"/>
      <c r="E115" s="39"/>
      <c r="F115" s="26" t="str">
        <f>F12</f>
        <v>Mnichov u Mar. Lázní</v>
      </c>
      <c r="G115" s="39"/>
      <c r="H115" s="39"/>
      <c r="I115" s="31" t="s">
        <v>23</v>
      </c>
      <c r="J115" s="78" t="str">
        <f>IF(J12="","",J12)</f>
        <v>6. 2. 2025</v>
      </c>
      <c r="K115" s="39"/>
      <c r="L115" s="39"/>
      <c r="M115" s="62"/>
      <c r="S115" s="37"/>
      <c r="T115" s="37"/>
      <c r="U115" s="37"/>
      <c r="V115" s="37"/>
      <c r="W115" s="37"/>
      <c r="X115" s="37"/>
      <c r="Y115" s="37"/>
      <c r="Z115" s="37"/>
      <c r="AA115" s="37"/>
      <c r="AB115" s="37"/>
      <c r="AC115" s="37"/>
      <c r="AD115" s="37"/>
      <c r="AE115" s="37"/>
    </row>
    <row r="116" s="2" customFormat="1" ht="6.96" customHeight="1">
      <c r="A116" s="37"/>
      <c r="B116" s="38"/>
      <c r="C116" s="39"/>
      <c r="D116" s="39"/>
      <c r="E116" s="39"/>
      <c r="F116" s="39"/>
      <c r="G116" s="39"/>
      <c r="H116" s="39"/>
      <c r="I116" s="39"/>
      <c r="J116" s="39"/>
      <c r="K116" s="39"/>
      <c r="L116" s="39"/>
      <c r="M116" s="62"/>
      <c r="S116" s="37"/>
      <c r="T116" s="37"/>
      <c r="U116" s="37"/>
      <c r="V116" s="37"/>
      <c r="W116" s="37"/>
      <c r="X116" s="37"/>
      <c r="Y116" s="37"/>
      <c r="Z116" s="37"/>
      <c r="AA116" s="37"/>
      <c r="AB116" s="37"/>
      <c r="AC116" s="37"/>
      <c r="AD116" s="37"/>
      <c r="AE116" s="37"/>
    </row>
    <row r="117" s="2" customFormat="1" ht="25.65" customHeight="1">
      <c r="A117" s="37"/>
      <c r="B117" s="38"/>
      <c r="C117" s="31" t="s">
        <v>25</v>
      </c>
      <c r="D117" s="39"/>
      <c r="E117" s="39"/>
      <c r="F117" s="26" t="str">
        <f>E15</f>
        <v xml:space="preserve">Domov pro osoby se zdravotním postižením Pramen </v>
      </c>
      <c r="G117" s="39"/>
      <c r="H117" s="39"/>
      <c r="I117" s="31" t="s">
        <v>32</v>
      </c>
      <c r="J117" s="35" t="str">
        <f>E21</f>
        <v>UNIART - projektová kancelář</v>
      </c>
      <c r="K117" s="39"/>
      <c r="L117" s="39"/>
      <c r="M117" s="62"/>
      <c r="S117" s="37"/>
      <c r="T117" s="37"/>
      <c r="U117" s="37"/>
      <c r="V117" s="37"/>
      <c r="W117" s="37"/>
      <c r="X117" s="37"/>
      <c r="Y117" s="37"/>
      <c r="Z117" s="37"/>
      <c r="AA117" s="37"/>
      <c r="AB117" s="37"/>
      <c r="AC117" s="37"/>
      <c r="AD117" s="37"/>
      <c r="AE117" s="37"/>
    </row>
    <row r="118" s="2" customFormat="1" ht="15.15" customHeight="1">
      <c r="A118" s="37"/>
      <c r="B118" s="38"/>
      <c r="C118" s="31" t="s">
        <v>30</v>
      </c>
      <c r="D118" s="39"/>
      <c r="E118" s="39"/>
      <c r="F118" s="26" t="str">
        <f>IF(E18="","",E18)</f>
        <v>Vyplň údaj</v>
      </c>
      <c r="G118" s="39"/>
      <c r="H118" s="39"/>
      <c r="I118" s="31" t="s">
        <v>35</v>
      </c>
      <c r="J118" s="35" t="str">
        <f>E24</f>
        <v xml:space="preserve"> </v>
      </c>
      <c r="K118" s="39"/>
      <c r="L118" s="39"/>
      <c r="M118" s="62"/>
      <c r="S118" s="37"/>
      <c r="T118" s="37"/>
      <c r="U118" s="37"/>
      <c r="V118" s="37"/>
      <c r="W118" s="37"/>
      <c r="X118" s="37"/>
      <c r="Y118" s="37"/>
      <c r="Z118" s="37"/>
      <c r="AA118" s="37"/>
      <c r="AB118" s="37"/>
      <c r="AC118" s="37"/>
      <c r="AD118" s="37"/>
      <c r="AE118" s="37"/>
    </row>
    <row r="119" s="2" customFormat="1" ht="10.32" customHeight="1">
      <c r="A119" s="37"/>
      <c r="B119" s="38"/>
      <c r="C119" s="39"/>
      <c r="D119" s="39"/>
      <c r="E119" s="39"/>
      <c r="F119" s="39"/>
      <c r="G119" s="39"/>
      <c r="H119" s="39"/>
      <c r="I119" s="39"/>
      <c r="J119" s="39"/>
      <c r="K119" s="39"/>
      <c r="L119" s="39"/>
      <c r="M119" s="62"/>
      <c r="S119" s="37"/>
      <c r="T119" s="37"/>
      <c r="U119" s="37"/>
      <c r="V119" s="37"/>
      <c r="W119" s="37"/>
      <c r="X119" s="37"/>
      <c r="Y119" s="37"/>
      <c r="Z119" s="37"/>
      <c r="AA119" s="37"/>
      <c r="AB119" s="37"/>
      <c r="AC119" s="37"/>
      <c r="AD119" s="37"/>
      <c r="AE119" s="37"/>
    </row>
    <row r="120" s="11" customFormat="1" ht="29.28" customHeight="1">
      <c r="A120" s="201"/>
      <c r="B120" s="202"/>
      <c r="C120" s="203" t="s">
        <v>137</v>
      </c>
      <c r="D120" s="204" t="s">
        <v>63</v>
      </c>
      <c r="E120" s="204" t="s">
        <v>59</v>
      </c>
      <c r="F120" s="204" t="s">
        <v>60</v>
      </c>
      <c r="G120" s="204" t="s">
        <v>138</v>
      </c>
      <c r="H120" s="204" t="s">
        <v>139</v>
      </c>
      <c r="I120" s="204" t="s">
        <v>140</v>
      </c>
      <c r="J120" s="204" t="s">
        <v>141</v>
      </c>
      <c r="K120" s="204" t="s">
        <v>130</v>
      </c>
      <c r="L120" s="205" t="s">
        <v>142</v>
      </c>
      <c r="M120" s="206"/>
      <c r="N120" s="99" t="s">
        <v>1</v>
      </c>
      <c r="O120" s="100" t="s">
        <v>42</v>
      </c>
      <c r="P120" s="100" t="s">
        <v>143</v>
      </c>
      <c r="Q120" s="100" t="s">
        <v>144</v>
      </c>
      <c r="R120" s="100" t="s">
        <v>145</v>
      </c>
      <c r="S120" s="100" t="s">
        <v>146</v>
      </c>
      <c r="T120" s="100" t="s">
        <v>147</v>
      </c>
      <c r="U120" s="100" t="s">
        <v>148</v>
      </c>
      <c r="V120" s="100" t="s">
        <v>149</v>
      </c>
      <c r="W120" s="100" t="s">
        <v>150</v>
      </c>
      <c r="X120" s="101" t="s">
        <v>151</v>
      </c>
      <c r="Y120" s="201"/>
      <c r="Z120" s="201"/>
      <c r="AA120" s="201"/>
      <c r="AB120" s="201"/>
      <c r="AC120" s="201"/>
      <c r="AD120" s="201"/>
      <c r="AE120" s="201"/>
    </row>
    <row r="121" s="2" customFormat="1" ht="22.8" customHeight="1">
      <c r="A121" s="37"/>
      <c r="B121" s="38"/>
      <c r="C121" s="106" t="s">
        <v>152</v>
      </c>
      <c r="D121" s="39"/>
      <c r="E121" s="39"/>
      <c r="F121" s="39"/>
      <c r="G121" s="39"/>
      <c r="H121" s="39"/>
      <c r="I121" s="39"/>
      <c r="J121" s="39"/>
      <c r="K121" s="207">
        <f>BK121</f>
        <v>0</v>
      </c>
      <c r="L121" s="39"/>
      <c r="M121" s="43"/>
      <c r="N121" s="102"/>
      <c r="O121" s="208"/>
      <c r="P121" s="103"/>
      <c r="Q121" s="209">
        <f>Q122+Q123+Q135+Q137+Q142</f>
        <v>0</v>
      </c>
      <c r="R121" s="209">
        <f>R122+R123+R135+R137+R142</f>
        <v>0</v>
      </c>
      <c r="S121" s="103"/>
      <c r="T121" s="210">
        <f>T122+T123+T135+T137+T142</f>
        <v>0</v>
      </c>
      <c r="U121" s="103"/>
      <c r="V121" s="210">
        <f>V122+V123+V135+V137+V142</f>
        <v>0</v>
      </c>
      <c r="W121" s="103"/>
      <c r="X121" s="211">
        <f>X122+X123+X135+X137+X142</f>
        <v>0</v>
      </c>
      <c r="Y121" s="37"/>
      <c r="Z121" s="37"/>
      <c r="AA121" s="37"/>
      <c r="AB121" s="37"/>
      <c r="AC121" s="37"/>
      <c r="AD121" s="37"/>
      <c r="AE121" s="37"/>
      <c r="AT121" s="16" t="s">
        <v>79</v>
      </c>
      <c r="AU121" s="16" t="s">
        <v>132</v>
      </c>
      <c r="BK121" s="212">
        <f>BK122+BK123+BK135+BK137+BK142</f>
        <v>0</v>
      </c>
    </row>
    <row r="122" s="12" customFormat="1" ht="25.92" customHeight="1">
      <c r="A122" s="12"/>
      <c r="B122" s="213"/>
      <c r="C122" s="214"/>
      <c r="D122" s="215" t="s">
        <v>79</v>
      </c>
      <c r="E122" s="216" t="s">
        <v>483</v>
      </c>
      <c r="F122" s="216" t="s">
        <v>484</v>
      </c>
      <c r="G122" s="214"/>
      <c r="H122" s="214"/>
      <c r="I122" s="217"/>
      <c r="J122" s="217"/>
      <c r="K122" s="218">
        <f>BK122</f>
        <v>0</v>
      </c>
      <c r="L122" s="214"/>
      <c r="M122" s="219"/>
      <c r="N122" s="220"/>
      <c r="O122" s="221"/>
      <c r="P122" s="221"/>
      <c r="Q122" s="222">
        <v>0</v>
      </c>
      <c r="R122" s="222">
        <v>0</v>
      </c>
      <c r="S122" s="221"/>
      <c r="T122" s="223">
        <v>0</v>
      </c>
      <c r="U122" s="221"/>
      <c r="V122" s="223">
        <v>0</v>
      </c>
      <c r="W122" s="221"/>
      <c r="X122" s="224">
        <v>0</v>
      </c>
      <c r="Y122" s="12"/>
      <c r="Z122" s="12"/>
      <c r="AA122" s="12"/>
      <c r="AB122" s="12"/>
      <c r="AC122" s="12"/>
      <c r="AD122" s="12"/>
      <c r="AE122" s="12"/>
      <c r="AR122" s="225" t="s">
        <v>88</v>
      </c>
      <c r="AT122" s="226" t="s">
        <v>79</v>
      </c>
      <c r="AU122" s="226" t="s">
        <v>80</v>
      </c>
      <c r="AY122" s="225" t="s">
        <v>155</v>
      </c>
      <c r="BK122" s="227">
        <v>0</v>
      </c>
    </row>
    <row r="123" s="12" customFormat="1" ht="25.92" customHeight="1">
      <c r="A123" s="12"/>
      <c r="B123" s="213"/>
      <c r="C123" s="214"/>
      <c r="D123" s="215" t="s">
        <v>79</v>
      </c>
      <c r="E123" s="216" t="s">
        <v>485</v>
      </c>
      <c r="F123" s="216" t="s">
        <v>486</v>
      </c>
      <c r="G123" s="214"/>
      <c r="H123" s="214"/>
      <c r="I123" s="217"/>
      <c r="J123" s="217"/>
      <c r="K123" s="218">
        <f>BK123</f>
        <v>0</v>
      </c>
      <c r="L123" s="214"/>
      <c r="M123" s="219"/>
      <c r="N123" s="220"/>
      <c r="O123" s="221"/>
      <c r="P123" s="221"/>
      <c r="Q123" s="222">
        <f>SUM(Q124:Q134)</f>
        <v>0</v>
      </c>
      <c r="R123" s="222">
        <f>SUM(R124:R134)</f>
        <v>0</v>
      </c>
      <c r="S123" s="221"/>
      <c r="T123" s="223">
        <f>SUM(T124:T134)</f>
        <v>0</v>
      </c>
      <c r="U123" s="221"/>
      <c r="V123" s="223">
        <f>SUM(V124:V134)</f>
        <v>0</v>
      </c>
      <c r="W123" s="221"/>
      <c r="X123" s="224">
        <f>SUM(X124:X134)</f>
        <v>0</v>
      </c>
      <c r="Y123" s="12"/>
      <c r="Z123" s="12"/>
      <c r="AA123" s="12"/>
      <c r="AB123" s="12"/>
      <c r="AC123" s="12"/>
      <c r="AD123" s="12"/>
      <c r="AE123" s="12"/>
      <c r="AR123" s="225" t="s">
        <v>88</v>
      </c>
      <c r="AT123" s="226" t="s">
        <v>79</v>
      </c>
      <c r="AU123" s="226" t="s">
        <v>80</v>
      </c>
      <c r="AY123" s="225" t="s">
        <v>155</v>
      </c>
      <c r="BK123" s="227">
        <f>SUM(BK124:BK134)</f>
        <v>0</v>
      </c>
    </row>
    <row r="124" s="2" customFormat="1" ht="16.5" customHeight="1">
      <c r="A124" s="37"/>
      <c r="B124" s="38"/>
      <c r="C124" s="230" t="s">
        <v>88</v>
      </c>
      <c r="D124" s="230" t="s">
        <v>157</v>
      </c>
      <c r="E124" s="231" t="s">
        <v>487</v>
      </c>
      <c r="F124" s="232" t="s">
        <v>488</v>
      </c>
      <c r="G124" s="233" t="s">
        <v>242</v>
      </c>
      <c r="H124" s="234">
        <v>50</v>
      </c>
      <c r="I124" s="235"/>
      <c r="J124" s="235"/>
      <c r="K124" s="236">
        <f>ROUND(P124*H124,2)</f>
        <v>0</v>
      </c>
      <c r="L124" s="232" t="s">
        <v>1</v>
      </c>
      <c r="M124" s="43"/>
      <c r="N124" s="237" t="s">
        <v>1</v>
      </c>
      <c r="O124" s="238" t="s">
        <v>43</v>
      </c>
      <c r="P124" s="239">
        <f>I124+J124</f>
        <v>0</v>
      </c>
      <c r="Q124" s="239">
        <f>ROUND(I124*H124,2)</f>
        <v>0</v>
      </c>
      <c r="R124" s="239">
        <f>ROUND(J124*H124,2)</f>
        <v>0</v>
      </c>
      <c r="S124" s="90"/>
      <c r="T124" s="240">
        <f>S124*H124</f>
        <v>0</v>
      </c>
      <c r="U124" s="240">
        <v>0</v>
      </c>
      <c r="V124" s="240">
        <f>U124*H124</f>
        <v>0</v>
      </c>
      <c r="W124" s="240">
        <v>0</v>
      </c>
      <c r="X124" s="241">
        <f>W124*H124</f>
        <v>0</v>
      </c>
      <c r="Y124" s="37"/>
      <c r="Z124" s="37"/>
      <c r="AA124" s="37"/>
      <c r="AB124" s="37"/>
      <c r="AC124" s="37"/>
      <c r="AD124" s="37"/>
      <c r="AE124" s="37"/>
      <c r="AR124" s="242" t="s">
        <v>161</v>
      </c>
      <c r="AT124" s="242" t="s">
        <v>157</v>
      </c>
      <c r="AU124" s="242" t="s">
        <v>88</v>
      </c>
      <c r="AY124" s="16" t="s">
        <v>155</v>
      </c>
      <c r="BE124" s="243">
        <f>IF(O124="základní",K124,0)</f>
        <v>0</v>
      </c>
      <c r="BF124" s="243">
        <f>IF(O124="snížená",K124,0)</f>
        <v>0</v>
      </c>
      <c r="BG124" s="243">
        <f>IF(O124="zákl. přenesená",K124,0)</f>
        <v>0</v>
      </c>
      <c r="BH124" s="243">
        <f>IF(O124="sníž. přenesená",K124,0)</f>
        <v>0</v>
      </c>
      <c r="BI124" s="243">
        <f>IF(O124="nulová",K124,0)</f>
        <v>0</v>
      </c>
      <c r="BJ124" s="16" t="s">
        <v>88</v>
      </c>
      <c r="BK124" s="243">
        <f>ROUND(P124*H124,2)</f>
        <v>0</v>
      </c>
      <c r="BL124" s="16" t="s">
        <v>161</v>
      </c>
      <c r="BM124" s="242" t="s">
        <v>90</v>
      </c>
    </row>
    <row r="125" s="2" customFormat="1" ht="16.5" customHeight="1">
      <c r="A125" s="37"/>
      <c r="B125" s="38"/>
      <c r="C125" s="230" t="s">
        <v>90</v>
      </c>
      <c r="D125" s="230" t="s">
        <v>157</v>
      </c>
      <c r="E125" s="231" t="s">
        <v>489</v>
      </c>
      <c r="F125" s="232" t="s">
        <v>490</v>
      </c>
      <c r="G125" s="233" t="s">
        <v>491</v>
      </c>
      <c r="H125" s="234">
        <v>1</v>
      </c>
      <c r="I125" s="235"/>
      <c r="J125" s="235"/>
      <c r="K125" s="236">
        <f>ROUND(P125*H125,2)</f>
        <v>0</v>
      </c>
      <c r="L125" s="232" t="s">
        <v>1</v>
      </c>
      <c r="M125" s="43"/>
      <c r="N125" s="237" t="s">
        <v>1</v>
      </c>
      <c r="O125" s="238" t="s">
        <v>43</v>
      </c>
      <c r="P125" s="239">
        <f>I125+J125</f>
        <v>0</v>
      </c>
      <c r="Q125" s="239">
        <f>ROUND(I125*H125,2)</f>
        <v>0</v>
      </c>
      <c r="R125" s="239">
        <f>ROUND(J125*H125,2)</f>
        <v>0</v>
      </c>
      <c r="S125" s="90"/>
      <c r="T125" s="240">
        <f>S125*H125</f>
        <v>0</v>
      </c>
      <c r="U125" s="240">
        <v>0</v>
      </c>
      <c r="V125" s="240">
        <f>U125*H125</f>
        <v>0</v>
      </c>
      <c r="W125" s="240">
        <v>0</v>
      </c>
      <c r="X125" s="241">
        <f>W125*H125</f>
        <v>0</v>
      </c>
      <c r="Y125" s="37"/>
      <c r="Z125" s="37"/>
      <c r="AA125" s="37"/>
      <c r="AB125" s="37"/>
      <c r="AC125" s="37"/>
      <c r="AD125" s="37"/>
      <c r="AE125" s="37"/>
      <c r="AR125" s="242" t="s">
        <v>161</v>
      </c>
      <c r="AT125" s="242" t="s">
        <v>157</v>
      </c>
      <c r="AU125" s="242" t="s">
        <v>88</v>
      </c>
      <c r="AY125" s="16" t="s">
        <v>155</v>
      </c>
      <c r="BE125" s="243">
        <f>IF(O125="základní",K125,0)</f>
        <v>0</v>
      </c>
      <c r="BF125" s="243">
        <f>IF(O125="snížená",K125,0)</f>
        <v>0</v>
      </c>
      <c r="BG125" s="243">
        <f>IF(O125="zákl. přenesená",K125,0)</f>
        <v>0</v>
      </c>
      <c r="BH125" s="243">
        <f>IF(O125="sníž. přenesená",K125,0)</f>
        <v>0</v>
      </c>
      <c r="BI125" s="243">
        <f>IF(O125="nulová",K125,0)</f>
        <v>0</v>
      </c>
      <c r="BJ125" s="16" t="s">
        <v>88</v>
      </c>
      <c r="BK125" s="243">
        <f>ROUND(P125*H125,2)</f>
        <v>0</v>
      </c>
      <c r="BL125" s="16" t="s">
        <v>161</v>
      </c>
      <c r="BM125" s="242" t="s">
        <v>161</v>
      </c>
    </row>
    <row r="126" s="2" customFormat="1" ht="16.5" customHeight="1">
      <c r="A126" s="37"/>
      <c r="B126" s="38"/>
      <c r="C126" s="230" t="s">
        <v>175</v>
      </c>
      <c r="D126" s="230" t="s">
        <v>157</v>
      </c>
      <c r="E126" s="231" t="s">
        <v>492</v>
      </c>
      <c r="F126" s="232" t="s">
        <v>493</v>
      </c>
      <c r="G126" s="233" t="s">
        <v>242</v>
      </c>
      <c r="H126" s="234">
        <v>50</v>
      </c>
      <c r="I126" s="235"/>
      <c r="J126" s="235"/>
      <c r="K126" s="236">
        <f>ROUND(P126*H126,2)</f>
        <v>0</v>
      </c>
      <c r="L126" s="232" t="s">
        <v>1</v>
      </c>
      <c r="M126" s="43"/>
      <c r="N126" s="237" t="s">
        <v>1</v>
      </c>
      <c r="O126" s="238" t="s">
        <v>43</v>
      </c>
      <c r="P126" s="239">
        <f>I126+J126</f>
        <v>0</v>
      </c>
      <c r="Q126" s="239">
        <f>ROUND(I126*H126,2)</f>
        <v>0</v>
      </c>
      <c r="R126" s="239">
        <f>ROUND(J126*H126,2)</f>
        <v>0</v>
      </c>
      <c r="S126" s="90"/>
      <c r="T126" s="240">
        <f>S126*H126</f>
        <v>0</v>
      </c>
      <c r="U126" s="240">
        <v>0</v>
      </c>
      <c r="V126" s="240">
        <f>U126*H126</f>
        <v>0</v>
      </c>
      <c r="W126" s="240">
        <v>0</v>
      </c>
      <c r="X126" s="241">
        <f>W126*H126</f>
        <v>0</v>
      </c>
      <c r="Y126" s="37"/>
      <c r="Z126" s="37"/>
      <c r="AA126" s="37"/>
      <c r="AB126" s="37"/>
      <c r="AC126" s="37"/>
      <c r="AD126" s="37"/>
      <c r="AE126" s="37"/>
      <c r="AR126" s="242" t="s">
        <v>161</v>
      </c>
      <c r="AT126" s="242" t="s">
        <v>157</v>
      </c>
      <c r="AU126" s="242" t="s">
        <v>88</v>
      </c>
      <c r="AY126" s="16" t="s">
        <v>155</v>
      </c>
      <c r="BE126" s="243">
        <f>IF(O126="základní",K126,0)</f>
        <v>0</v>
      </c>
      <c r="BF126" s="243">
        <f>IF(O126="snížená",K126,0)</f>
        <v>0</v>
      </c>
      <c r="BG126" s="243">
        <f>IF(O126="zákl. přenesená",K126,0)</f>
        <v>0</v>
      </c>
      <c r="BH126" s="243">
        <f>IF(O126="sníž. přenesená",K126,0)</f>
        <v>0</v>
      </c>
      <c r="BI126" s="243">
        <f>IF(O126="nulová",K126,0)</f>
        <v>0</v>
      </c>
      <c r="BJ126" s="16" t="s">
        <v>88</v>
      </c>
      <c r="BK126" s="243">
        <f>ROUND(P126*H126,2)</f>
        <v>0</v>
      </c>
      <c r="BL126" s="16" t="s">
        <v>161</v>
      </c>
      <c r="BM126" s="242" t="s">
        <v>192</v>
      </c>
    </row>
    <row r="127" s="2" customFormat="1" ht="16.5" customHeight="1">
      <c r="A127" s="37"/>
      <c r="B127" s="38"/>
      <c r="C127" s="230" t="s">
        <v>161</v>
      </c>
      <c r="D127" s="230" t="s">
        <v>157</v>
      </c>
      <c r="E127" s="231" t="s">
        <v>494</v>
      </c>
      <c r="F127" s="232" t="s">
        <v>495</v>
      </c>
      <c r="G127" s="233" t="s">
        <v>242</v>
      </c>
      <c r="H127" s="234">
        <v>10</v>
      </c>
      <c r="I127" s="235"/>
      <c r="J127" s="235"/>
      <c r="K127" s="236">
        <f>ROUND(P127*H127,2)</f>
        <v>0</v>
      </c>
      <c r="L127" s="232" t="s">
        <v>1</v>
      </c>
      <c r="M127" s="43"/>
      <c r="N127" s="237" t="s">
        <v>1</v>
      </c>
      <c r="O127" s="238" t="s">
        <v>43</v>
      </c>
      <c r="P127" s="239">
        <f>I127+J127</f>
        <v>0</v>
      </c>
      <c r="Q127" s="239">
        <f>ROUND(I127*H127,2)</f>
        <v>0</v>
      </c>
      <c r="R127" s="239">
        <f>ROUND(J127*H127,2)</f>
        <v>0</v>
      </c>
      <c r="S127" s="90"/>
      <c r="T127" s="240">
        <f>S127*H127</f>
        <v>0</v>
      </c>
      <c r="U127" s="240">
        <v>0</v>
      </c>
      <c r="V127" s="240">
        <f>U127*H127</f>
        <v>0</v>
      </c>
      <c r="W127" s="240">
        <v>0</v>
      </c>
      <c r="X127" s="241">
        <f>W127*H127</f>
        <v>0</v>
      </c>
      <c r="Y127" s="37"/>
      <c r="Z127" s="37"/>
      <c r="AA127" s="37"/>
      <c r="AB127" s="37"/>
      <c r="AC127" s="37"/>
      <c r="AD127" s="37"/>
      <c r="AE127" s="37"/>
      <c r="AR127" s="242" t="s">
        <v>161</v>
      </c>
      <c r="AT127" s="242" t="s">
        <v>157</v>
      </c>
      <c r="AU127" s="242" t="s">
        <v>88</v>
      </c>
      <c r="AY127" s="16" t="s">
        <v>155</v>
      </c>
      <c r="BE127" s="243">
        <f>IF(O127="základní",K127,0)</f>
        <v>0</v>
      </c>
      <c r="BF127" s="243">
        <f>IF(O127="snížená",K127,0)</f>
        <v>0</v>
      </c>
      <c r="BG127" s="243">
        <f>IF(O127="zákl. přenesená",K127,0)</f>
        <v>0</v>
      </c>
      <c r="BH127" s="243">
        <f>IF(O127="sníž. přenesená",K127,0)</f>
        <v>0</v>
      </c>
      <c r="BI127" s="243">
        <f>IF(O127="nulová",K127,0)</f>
        <v>0</v>
      </c>
      <c r="BJ127" s="16" t="s">
        <v>88</v>
      </c>
      <c r="BK127" s="243">
        <f>ROUND(P127*H127,2)</f>
        <v>0</v>
      </c>
      <c r="BL127" s="16" t="s">
        <v>161</v>
      </c>
      <c r="BM127" s="242" t="s">
        <v>202</v>
      </c>
    </row>
    <row r="128" s="2" customFormat="1" ht="16.5" customHeight="1">
      <c r="A128" s="37"/>
      <c r="B128" s="38"/>
      <c r="C128" s="230" t="s">
        <v>186</v>
      </c>
      <c r="D128" s="230" t="s">
        <v>157</v>
      </c>
      <c r="E128" s="231" t="s">
        <v>496</v>
      </c>
      <c r="F128" s="232" t="s">
        <v>497</v>
      </c>
      <c r="G128" s="233" t="s">
        <v>242</v>
      </c>
      <c r="H128" s="234">
        <v>55</v>
      </c>
      <c r="I128" s="235"/>
      <c r="J128" s="235"/>
      <c r="K128" s="236">
        <f>ROUND(P128*H128,2)</f>
        <v>0</v>
      </c>
      <c r="L128" s="232" t="s">
        <v>1</v>
      </c>
      <c r="M128" s="43"/>
      <c r="N128" s="237" t="s">
        <v>1</v>
      </c>
      <c r="O128" s="238" t="s">
        <v>43</v>
      </c>
      <c r="P128" s="239">
        <f>I128+J128</f>
        <v>0</v>
      </c>
      <c r="Q128" s="239">
        <f>ROUND(I128*H128,2)</f>
        <v>0</v>
      </c>
      <c r="R128" s="239">
        <f>ROUND(J128*H128,2)</f>
        <v>0</v>
      </c>
      <c r="S128" s="90"/>
      <c r="T128" s="240">
        <f>S128*H128</f>
        <v>0</v>
      </c>
      <c r="U128" s="240">
        <v>0</v>
      </c>
      <c r="V128" s="240">
        <f>U128*H128</f>
        <v>0</v>
      </c>
      <c r="W128" s="240">
        <v>0</v>
      </c>
      <c r="X128" s="241">
        <f>W128*H128</f>
        <v>0</v>
      </c>
      <c r="Y128" s="37"/>
      <c r="Z128" s="37"/>
      <c r="AA128" s="37"/>
      <c r="AB128" s="37"/>
      <c r="AC128" s="37"/>
      <c r="AD128" s="37"/>
      <c r="AE128" s="37"/>
      <c r="AR128" s="242" t="s">
        <v>161</v>
      </c>
      <c r="AT128" s="242" t="s">
        <v>157</v>
      </c>
      <c r="AU128" s="242" t="s">
        <v>88</v>
      </c>
      <c r="AY128" s="16" t="s">
        <v>155</v>
      </c>
      <c r="BE128" s="243">
        <f>IF(O128="základní",K128,0)</f>
        <v>0</v>
      </c>
      <c r="BF128" s="243">
        <f>IF(O128="snížená",K128,0)</f>
        <v>0</v>
      </c>
      <c r="BG128" s="243">
        <f>IF(O128="zákl. přenesená",K128,0)</f>
        <v>0</v>
      </c>
      <c r="BH128" s="243">
        <f>IF(O128="sníž. přenesená",K128,0)</f>
        <v>0</v>
      </c>
      <c r="BI128" s="243">
        <f>IF(O128="nulová",K128,0)</f>
        <v>0</v>
      </c>
      <c r="BJ128" s="16" t="s">
        <v>88</v>
      </c>
      <c r="BK128" s="243">
        <f>ROUND(P128*H128,2)</f>
        <v>0</v>
      </c>
      <c r="BL128" s="16" t="s">
        <v>161</v>
      </c>
      <c r="BM128" s="242" t="s">
        <v>214</v>
      </c>
    </row>
    <row r="129" s="2" customFormat="1" ht="16.5" customHeight="1">
      <c r="A129" s="37"/>
      <c r="B129" s="38"/>
      <c r="C129" s="230" t="s">
        <v>192</v>
      </c>
      <c r="D129" s="230" t="s">
        <v>157</v>
      </c>
      <c r="E129" s="231" t="s">
        <v>498</v>
      </c>
      <c r="F129" s="232" t="s">
        <v>499</v>
      </c>
      <c r="G129" s="233" t="s">
        <v>242</v>
      </c>
      <c r="H129" s="234">
        <v>10</v>
      </c>
      <c r="I129" s="235"/>
      <c r="J129" s="235"/>
      <c r="K129" s="236">
        <f>ROUND(P129*H129,2)</f>
        <v>0</v>
      </c>
      <c r="L129" s="232" t="s">
        <v>1</v>
      </c>
      <c r="M129" s="43"/>
      <c r="N129" s="237" t="s">
        <v>1</v>
      </c>
      <c r="O129" s="238" t="s">
        <v>43</v>
      </c>
      <c r="P129" s="239">
        <f>I129+J129</f>
        <v>0</v>
      </c>
      <c r="Q129" s="239">
        <f>ROUND(I129*H129,2)</f>
        <v>0</v>
      </c>
      <c r="R129" s="239">
        <f>ROUND(J129*H129,2)</f>
        <v>0</v>
      </c>
      <c r="S129" s="90"/>
      <c r="T129" s="240">
        <f>S129*H129</f>
        <v>0</v>
      </c>
      <c r="U129" s="240">
        <v>0</v>
      </c>
      <c r="V129" s="240">
        <f>U129*H129</f>
        <v>0</v>
      </c>
      <c r="W129" s="240">
        <v>0</v>
      </c>
      <c r="X129" s="241">
        <f>W129*H129</f>
        <v>0</v>
      </c>
      <c r="Y129" s="37"/>
      <c r="Z129" s="37"/>
      <c r="AA129" s="37"/>
      <c r="AB129" s="37"/>
      <c r="AC129" s="37"/>
      <c r="AD129" s="37"/>
      <c r="AE129" s="37"/>
      <c r="AR129" s="242" t="s">
        <v>161</v>
      </c>
      <c r="AT129" s="242" t="s">
        <v>157</v>
      </c>
      <c r="AU129" s="242" t="s">
        <v>88</v>
      </c>
      <c r="AY129" s="16" t="s">
        <v>155</v>
      </c>
      <c r="BE129" s="243">
        <f>IF(O129="základní",K129,0)</f>
        <v>0</v>
      </c>
      <c r="BF129" s="243">
        <f>IF(O129="snížená",K129,0)</f>
        <v>0</v>
      </c>
      <c r="BG129" s="243">
        <f>IF(O129="zákl. přenesená",K129,0)</f>
        <v>0</v>
      </c>
      <c r="BH129" s="243">
        <f>IF(O129="sníž. přenesená",K129,0)</f>
        <v>0</v>
      </c>
      <c r="BI129" s="243">
        <f>IF(O129="nulová",K129,0)</f>
        <v>0</v>
      </c>
      <c r="BJ129" s="16" t="s">
        <v>88</v>
      </c>
      <c r="BK129" s="243">
        <f>ROUND(P129*H129,2)</f>
        <v>0</v>
      </c>
      <c r="BL129" s="16" t="s">
        <v>161</v>
      </c>
      <c r="BM129" s="242" t="s">
        <v>9</v>
      </c>
    </row>
    <row r="130" s="2" customFormat="1" ht="16.5" customHeight="1">
      <c r="A130" s="37"/>
      <c r="B130" s="38"/>
      <c r="C130" s="230" t="s">
        <v>197</v>
      </c>
      <c r="D130" s="230" t="s">
        <v>157</v>
      </c>
      <c r="E130" s="231" t="s">
        <v>500</v>
      </c>
      <c r="F130" s="232" t="s">
        <v>501</v>
      </c>
      <c r="G130" s="233" t="s">
        <v>491</v>
      </c>
      <c r="H130" s="234">
        <v>2</v>
      </c>
      <c r="I130" s="235"/>
      <c r="J130" s="235"/>
      <c r="K130" s="236">
        <f>ROUND(P130*H130,2)</f>
        <v>0</v>
      </c>
      <c r="L130" s="232" t="s">
        <v>1</v>
      </c>
      <c r="M130" s="43"/>
      <c r="N130" s="237" t="s">
        <v>1</v>
      </c>
      <c r="O130" s="238" t="s">
        <v>43</v>
      </c>
      <c r="P130" s="239">
        <f>I130+J130</f>
        <v>0</v>
      </c>
      <c r="Q130" s="239">
        <f>ROUND(I130*H130,2)</f>
        <v>0</v>
      </c>
      <c r="R130" s="239">
        <f>ROUND(J130*H130,2)</f>
        <v>0</v>
      </c>
      <c r="S130" s="90"/>
      <c r="T130" s="240">
        <f>S130*H130</f>
        <v>0</v>
      </c>
      <c r="U130" s="240">
        <v>0</v>
      </c>
      <c r="V130" s="240">
        <f>U130*H130</f>
        <v>0</v>
      </c>
      <c r="W130" s="240">
        <v>0</v>
      </c>
      <c r="X130" s="241">
        <f>W130*H130</f>
        <v>0</v>
      </c>
      <c r="Y130" s="37"/>
      <c r="Z130" s="37"/>
      <c r="AA130" s="37"/>
      <c r="AB130" s="37"/>
      <c r="AC130" s="37"/>
      <c r="AD130" s="37"/>
      <c r="AE130" s="37"/>
      <c r="AR130" s="242" t="s">
        <v>161</v>
      </c>
      <c r="AT130" s="242" t="s">
        <v>157</v>
      </c>
      <c r="AU130" s="242" t="s">
        <v>88</v>
      </c>
      <c r="AY130" s="16" t="s">
        <v>155</v>
      </c>
      <c r="BE130" s="243">
        <f>IF(O130="základní",K130,0)</f>
        <v>0</v>
      </c>
      <c r="BF130" s="243">
        <f>IF(O130="snížená",K130,0)</f>
        <v>0</v>
      </c>
      <c r="BG130" s="243">
        <f>IF(O130="zákl. přenesená",K130,0)</f>
        <v>0</v>
      </c>
      <c r="BH130" s="243">
        <f>IF(O130="sníž. přenesená",K130,0)</f>
        <v>0</v>
      </c>
      <c r="BI130" s="243">
        <f>IF(O130="nulová",K130,0)</f>
        <v>0</v>
      </c>
      <c r="BJ130" s="16" t="s">
        <v>88</v>
      </c>
      <c r="BK130" s="243">
        <f>ROUND(P130*H130,2)</f>
        <v>0</v>
      </c>
      <c r="BL130" s="16" t="s">
        <v>161</v>
      </c>
      <c r="BM130" s="242" t="s">
        <v>256</v>
      </c>
    </row>
    <row r="131" s="2" customFormat="1" ht="16.5" customHeight="1">
      <c r="A131" s="37"/>
      <c r="B131" s="38"/>
      <c r="C131" s="230" t="s">
        <v>202</v>
      </c>
      <c r="D131" s="230" t="s">
        <v>157</v>
      </c>
      <c r="E131" s="231" t="s">
        <v>502</v>
      </c>
      <c r="F131" s="232" t="s">
        <v>503</v>
      </c>
      <c r="G131" s="233" t="s">
        <v>491</v>
      </c>
      <c r="H131" s="234">
        <v>1</v>
      </c>
      <c r="I131" s="235"/>
      <c r="J131" s="235"/>
      <c r="K131" s="236">
        <f>ROUND(P131*H131,2)</f>
        <v>0</v>
      </c>
      <c r="L131" s="232" t="s">
        <v>1</v>
      </c>
      <c r="M131" s="43"/>
      <c r="N131" s="237" t="s">
        <v>1</v>
      </c>
      <c r="O131" s="238" t="s">
        <v>43</v>
      </c>
      <c r="P131" s="239">
        <f>I131+J131</f>
        <v>0</v>
      </c>
      <c r="Q131" s="239">
        <f>ROUND(I131*H131,2)</f>
        <v>0</v>
      </c>
      <c r="R131" s="239">
        <f>ROUND(J131*H131,2)</f>
        <v>0</v>
      </c>
      <c r="S131" s="90"/>
      <c r="T131" s="240">
        <f>S131*H131</f>
        <v>0</v>
      </c>
      <c r="U131" s="240">
        <v>0</v>
      </c>
      <c r="V131" s="240">
        <f>U131*H131</f>
        <v>0</v>
      </c>
      <c r="W131" s="240">
        <v>0</v>
      </c>
      <c r="X131" s="241">
        <f>W131*H131</f>
        <v>0</v>
      </c>
      <c r="Y131" s="37"/>
      <c r="Z131" s="37"/>
      <c r="AA131" s="37"/>
      <c r="AB131" s="37"/>
      <c r="AC131" s="37"/>
      <c r="AD131" s="37"/>
      <c r="AE131" s="37"/>
      <c r="AR131" s="242" t="s">
        <v>161</v>
      </c>
      <c r="AT131" s="242" t="s">
        <v>157</v>
      </c>
      <c r="AU131" s="242" t="s">
        <v>88</v>
      </c>
      <c r="AY131" s="16" t="s">
        <v>155</v>
      </c>
      <c r="BE131" s="243">
        <f>IF(O131="základní",K131,0)</f>
        <v>0</v>
      </c>
      <c r="BF131" s="243">
        <f>IF(O131="snížená",K131,0)</f>
        <v>0</v>
      </c>
      <c r="BG131" s="243">
        <f>IF(O131="zákl. přenesená",K131,0)</f>
        <v>0</v>
      </c>
      <c r="BH131" s="243">
        <f>IF(O131="sníž. přenesená",K131,0)</f>
        <v>0</v>
      </c>
      <c r="BI131" s="243">
        <f>IF(O131="nulová",K131,0)</f>
        <v>0</v>
      </c>
      <c r="BJ131" s="16" t="s">
        <v>88</v>
      </c>
      <c r="BK131" s="243">
        <f>ROUND(P131*H131,2)</f>
        <v>0</v>
      </c>
      <c r="BL131" s="16" t="s">
        <v>161</v>
      </c>
      <c r="BM131" s="242" t="s">
        <v>255</v>
      </c>
    </row>
    <row r="132" s="2" customFormat="1">
      <c r="A132" s="37"/>
      <c r="B132" s="38"/>
      <c r="C132" s="39"/>
      <c r="D132" s="244" t="s">
        <v>163</v>
      </c>
      <c r="E132" s="39"/>
      <c r="F132" s="245" t="s">
        <v>504</v>
      </c>
      <c r="G132" s="39"/>
      <c r="H132" s="39"/>
      <c r="I132" s="246"/>
      <c r="J132" s="246"/>
      <c r="K132" s="39"/>
      <c r="L132" s="39"/>
      <c r="M132" s="43"/>
      <c r="N132" s="247"/>
      <c r="O132" s="248"/>
      <c r="P132" s="90"/>
      <c r="Q132" s="90"/>
      <c r="R132" s="90"/>
      <c r="S132" s="90"/>
      <c r="T132" s="90"/>
      <c r="U132" s="90"/>
      <c r="V132" s="90"/>
      <c r="W132" s="90"/>
      <c r="X132" s="91"/>
      <c r="Y132" s="37"/>
      <c r="Z132" s="37"/>
      <c r="AA132" s="37"/>
      <c r="AB132" s="37"/>
      <c r="AC132" s="37"/>
      <c r="AD132" s="37"/>
      <c r="AE132" s="37"/>
      <c r="AT132" s="16" t="s">
        <v>163</v>
      </c>
      <c r="AU132" s="16" t="s">
        <v>88</v>
      </c>
    </row>
    <row r="133" s="2" customFormat="1" ht="16.5" customHeight="1">
      <c r="A133" s="37"/>
      <c r="B133" s="38"/>
      <c r="C133" s="230" t="s">
        <v>208</v>
      </c>
      <c r="D133" s="230" t="s">
        <v>157</v>
      </c>
      <c r="E133" s="231" t="s">
        <v>505</v>
      </c>
      <c r="F133" s="232" t="s">
        <v>506</v>
      </c>
      <c r="G133" s="233" t="s">
        <v>491</v>
      </c>
      <c r="H133" s="234">
        <v>4</v>
      </c>
      <c r="I133" s="235"/>
      <c r="J133" s="235"/>
      <c r="K133" s="236">
        <f>ROUND(P133*H133,2)</f>
        <v>0</v>
      </c>
      <c r="L133" s="232" t="s">
        <v>1</v>
      </c>
      <c r="M133" s="43"/>
      <c r="N133" s="237" t="s">
        <v>1</v>
      </c>
      <c r="O133" s="238" t="s">
        <v>43</v>
      </c>
      <c r="P133" s="239">
        <f>I133+J133</f>
        <v>0</v>
      </c>
      <c r="Q133" s="239">
        <f>ROUND(I133*H133,2)</f>
        <v>0</v>
      </c>
      <c r="R133" s="239">
        <f>ROUND(J133*H133,2)</f>
        <v>0</v>
      </c>
      <c r="S133" s="90"/>
      <c r="T133" s="240">
        <f>S133*H133</f>
        <v>0</v>
      </c>
      <c r="U133" s="240">
        <v>0</v>
      </c>
      <c r="V133" s="240">
        <f>U133*H133</f>
        <v>0</v>
      </c>
      <c r="W133" s="240">
        <v>0</v>
      </c>
      <c r="X133" s="241">
        <f>W133*H133</f>
        <v>0</v>
      </c>
      <c r="Y133" s="37"/>
      <c r="Z133" s="37"/>
      <c r="AA133" s="37"/>
      <c r="AB133" s="37"/>
      <c r="AC133" s="37"/>
      <c r="AD133" s="37"/>
      <c r="AE133" s="37"/>
      <c r="AR133" s="242" t="s">
        <v>161</v>
      </c>
      <c r="AT133" s="242" t="s">
        <v>157</v>
      </c>
      <c r="AU133" s="242" t="s">
        <v>88</v>
      </c>
      <c r="AY133" s="16" t="s">
        <v>155</v>
      </c>
      <c r="BE133" s="243">
        <f>IF(O133="základní",K133,0)</f>
        <v>0</v>
      </c>
      <c r="BF133" s="243">
        <f>IF(O133="snížená",K133,0)</f>
        <v>0</v>
      </c>
      <c r="BG133" s="243">
        <f>IF(O133="zákl. přenesená",K133,0)</f>
        <v>0</v>
      </c>
      <c r="BH133" s="243">
        <f>IF(O133="sníž. přenesená",K133,0)</f>
        <v>0</v>
      </c>
      <c r="BI133" s="243">
        <f>IF(O133="nulová",K133,0)</f>
        <v>0</v>
      </c>
      <c r="BJ133" s="16" t="s">
        <v>88</v>
      </c>
      <c r="BK133" s="243">
        <f>ROUND(P133*H133,2)</f>
        <v>0</v>
      </c>
      <c r="BL133" s="16" t="s">
        <v>161</v>
      </c>
      <c r="BM133" s="242" t="s">
        <v>279</v>
      </c>
    </row>
    <row r="134" s="2" customFormat="1">
      <c r="A134" s="37"/>
      <c r="B134" s="38"/>
      <c r="C134" s="39"/>
      <c r="D134" s="244" t="s">
        <v>163</v>
      </c>
      <c r="E134" s="39"/>
      <c r="F134" s="245" t="s">
        <v>507</v>
      </c>
      <c r="G134" s="39"/>
      <c r="H134" s="39"/>
      <c r="I134" s="246"/>
      <c r="J134" s="246"/>
      <c r="K134" s="39"/>
      <c r="L134" s="39"/>
      <c r="M134" s="43"/>
      <c r="N134" s="247"/>
      <c r="O134" s="248"/>
      <c r="P134" s="90"/>
      <c r="Q134" s="90"/>
      <c r="R134" s="90"/>
      <c r="S134" s="90"/>
      <c r="T134" s="90"/>
      <c r="U134" s="90"/>
      <c r="V134" s="90"/>
      <c r="W134" s="90"/>
      <c r="X134" s="91"/>
      <c r="Y134" s="37"/>
      <c r="Z134" s="37"/>
      <c r="AA134" s="37"/>
      <c r="AB134" s="37"/>
      <c r="AC134" s="37"/>
      <c r="AD134" s="37"/>
      <c r="AE134" s="37"/>
      <c r="AT134" s="16" t="s">
        <v>163</v>
      </c>
      <c r="AU134" s="16" t="s">
        <v>88</v>
      </c>
    </row>
    <row r="135" s="12" customFormat="1" ht="25.92" customHeight="1">
      <c r="A135" s="12"/>
      <c r="B135" s="213"/>
      <c r="C135" s="214"/>
      <c r="D135" s="215" t="s">
        <v>79</v>
      </c>
      <c r="E135" s="216" t="s">
        <v>508</v>
      </c>
      <c r="F135" s="216" t="s">
        <v>509</v>
      </c>
      <c r="G135" s="214"/>
      <c r="H135" s="214"/>
      <c r="I135" s="217"/>
      <c r="J135" s="217"/>
      <c r="K135" s="218">
        <f>BK135</f>
        <v>0</v>
      </c>
      <c r="L135" s="214"/>
      <c r="M135" s="219"/>
      <c r="N135" s="220"/>
      <c r="O135" s="221"/>
      <c r="P135" s="221"/>
      <c r="Q135" s="222">
        <f>Q136</f>
        <v>0</v>
      </c>
      <c r="R135" s="222">
        <f>R136</f>
        <v>0</v>
      </c>
      <c r="S135" s="221"/>
      <c r="T135" s="223">
        <f>T136</f>
        <v>0</v>
      </c>
      <c r="U135" s="221"/>
      <c r="V135" s="223">
        <f>V136</f>
        <v>0</v>
      </c>
      <c r="W135" s="221"/>
      <c r="X135" s="224">
        <f>X136</f>
        <v>0</v>
      </c>
      <c r="Y135" s="12"/>
      <c r="Z135" s="12"/>
      <c r="AA135" s="12"/>
      <c r="AB135" s="12"/>
      <c r="AC135" s="12"/>
      <c r="AD135" s="12"/>
      <c r="AE135" s="12"/>
      <c r="AR135" s="225" t="s">
        <v>88</v>
      </c>
      <c r="AT135" s="226" t="s">
        <v>79</v>
      </c>
      <c r="AU135" s="226" t="s">
        <v>80</v>
      </c>
      <c r="AY135" s="225" t="s">
        <v>155</v>
      </c>
      <c r="BK135" s="227">
        <f>BK136</f>
        <v>0</v>
      </c>
    </row>
    <row r="136" s="2" customFormat="1" ht="16.5" customHeight="1">
      <c r="A136" s="37"/>
      <c r="B136" s="38"/>
      <c r="C136" s="230" t="s">
        <v>214</v>
      </c>
      <c r="D136" s="230" t="s">
        <v>157</v>
      </c>
      <c r="E136" s="231" t="s">
        <v>510</v>
      </c>
      <c r="F136" s="232" t="s">
        <v>511</v>
      </c>
      <c r="G136" s="233" t="s">
        <v>491</v>
      </c>
      <c r="H136" s="234">
        <v>1</v>
      </c>
      <c r="I136" s="235"/>
      <c r="J136" s="235"/>
      <c r="K136" s="236">
        <f>ROUND(P136*H136,2)</f>
        <v>0</v>
      </c>
      <c r="L136" s="232" t="s">
        <v>1</v>
      </c>
      <c r="M136" s="43"/>
      <c r="N136" s="237" t="s">
        <v>1</v>
      </c>
      <c r="O136" s="238" t="s">
        <v>43</v>
      </c>
      <c r="P136" s="239">
        <f>I136+J136</f>
        <v>0</v>
      </c>
      <c r="Q136" s="239">
        <f>ROUND(I136*H136,2)</f>
        <v>0</v>
      </c>
      <c r="R136" s="239">
        <f>ROUND(J136*H136,2)</f>
        <v>0</v>
      </c>
      <c r="S136" s="90"/>
      <c r="T136" s="240">
        <f>S136*H136</f>
        <v>0</v>
      </c>
      <c r="U136" s="240">
        <v>0</v>
      </c>
      <c r="V136" s="240">
        <f>U136*H136</f>
        <v>0</v>
      </c>
      <c r="W136" s="240">
        <v>0</v>
      </c>
      <c r="X136" s="241">
        <f>W136*H136</f>
        <v>0</v>
      </c>
      <c r="Y136" s="37"/>
      <c r="Z136" s="37"/>
      <c r="AA136" s="37"/>
      <c r="AB136" s="37"/>
      <c r="AC136" s="37"/>
      <c r="AD136" s="37"/>
      <c r="AE136" s="37"/>
      <c r="AR136" s="242" t="s">
        <v>161</v>
      </c>
      <c r="AT136" s="242" t="s">
        <v>157</v>
      </c>
      <c r="AU136" s="242" t="s">
        <v>88</v>
      </c>
      <c r="AY136" s="16" t="s">
        <v>155</v>
      </c>
      <c r="BE136" s="243">
        <f>IF(O136="základní",K136,0)</f>
        <v>0</v>
      </c>
      <c r="BF136" s="243">
        <f>IF(O136="snížená",K136,0)</f>
        <v>0</v>
      </c>
      <c r="BG136" s="243">
        <f>IF(O136="zákl. přenesená",K136,0)</f>
        <v>0</v>
      </c>
      <c r="BH136" s="243">
        <f>IF(O136="sníž. přenesená",K136,0)</f>
        <v>0</v>
      </c>
      <c r="BI136" s="243">
        <f>IF(O136="nulová",K136,0)</f>
        <v>0</v>
      </c>
      <c r="BJ136" s="16" t="s">
        <v>88</v>
      </c>
      <c r="BK136" s="243">
        <f>ROUND(P136*H136,2)</f>
        <v>0</v>
      </c>
      <c r="BL136" s="16" t="s">
        <v>161</v>
      </c>
      <c r="BM136" s="242" t="s">
        <v>285</v>
      </c>
    </row>
    <row r="137" s="12" customFormat="1" ht="25.92" customHeight="1">
      <c r="A137" s="12"/>
      <c r="B137" s="213"/>
      <c r="C137" s="214"/>
      <c r="D137" s="215" t="s">
        <v>79</v>
      </c>
      <c r="E137" s="216" t="s">
        <v>512</v>
      </c>
      <c r="F137" s="216" t="s">
        <v>513</v>
      </c>
      <c r="G137" s="214"/>
      <c r="H137" s="214"/>
      <c r="I137" s="217"/>
      <c r="J137" s="217"/>
      <c r="K137" s="218">
        <f>BK137</f>
        <v>0</v>
      </c>
      <c r="L137" s="214"/>
      <c r="M137" s="219"/>
      <c r="N137" s="220"/>
      <c r="O137" s="221"/>
      <c r="P137" s="221"/>
      <c r="Q137" s="222">
        <f>SUM(Q138:Q141)</f>
        <v>0</v>
      </c>
      <c r="R137" s="222">
        <f>SUM(R138:R141)</f>
        <v>0</v>
      </c>
      <c r="S137" s="221"/>
      <c r="T137" s="223">
        <f>SUM(T138:T141)</f>
        <v>0</v>
      </c>
      <c r="U137" s="221"/>
      <c r="V137" s="223">
        <f>SUM(V138:V141)</f>
        <v>0</v>
      </c>
      <c r="W137" s="221"/>
      <c r="X137" s="224">
        <f>SUM(X138:X141)</f>
        <v>0</v>
      </c>
      <c r="Y137" s="12"/>
      <c r="Z137" s="12"/>
      <c r="AA137" s="12"/>
      <c r="AB137" s="12"/>
      <c r="AC137" s="12"/>
      <c r="AD137" s="12"/>
      <c r="AE137" s="12"/>
      <c r="AR137" s="225" t="s">
        <v>88</v>
      </c>
      <c r="AT137" s="226" t="s">
        <v>79</v>
      </c>
      <c r="AU137" s="226" t="s">
        <v>80</v>
      </c>
      <c r="AY137" s="225" t="s">
        <v>155</v>
      </c>
      <c r="BK137" s="227">
        <f>SUM(BK138:BK141)</f>
        <v>0</v>
      </c>
    </row>
    <row r="138" s="2" customFormat="1" ht="16.5" customHeight="1">
      <c r="A138" s="37"/>
      <c r="B138" s="38"/>
      <c r="C138" s="230" t="s">
        <v>219</v>
      </c>
      <c r="D138" s="230" t="s">
        <v>157</v>
      </c>
      <c r="E138" s="231" t="s">
        <v>514</v>
      </c>
      <c r="F138" s="232" t="s">
        <v>515</v>
      </c>
      <c r="G138" s="233" t="s">
        <v>516</v>
      </c>
      <c r="H138" s="234">
        <v>4</v>
      </c>
      <c r="I138" s="235"/>
      <c r="J138" s="235"/>
      <c r="K138" s="236">
        <f>ROUND(P138*H138,2)</f>
        <v>0</v>
      </c>
      <c r="L138" s="232" t="s">
        <v>1</v>
      </c>
      <c r="M138" s="43"/>
      <c r="N138" s="237" t="s">
        <v>1</v>
      </c>
      <c r="O138" s="238" t="s">
        <v>43</v>
      </c>
      <c r="P138" s="239">
        <f>I138+J138</f>
        <v>0</v>
      </c>
      <c r="Q138" s="239">
        <f>ROUND(I138*H138,2)</f>
        <v>0</v>
      </c>
      <c r="R138" s="239">
        <f>ROUND(J138*H138,2)</f>
        <v>0</v>
      </c>
      <c r="S138" s="90"/>
      <c r="T138" s="240">
        <f>S138*H138</f>
        <v>0</v>
      </c>
      <c r="U138" s="240">
        <v>0</v>
      </c>
      <c r="V138" s="240">
        <f>U138*H138</f>
        <v>0</v>
      </c>
      <c r="W138" s="240">
        <v>0</v>
      </c>
      <c r="X138" s="241">
        <f>W138*H138</f>
        <v>0</v>
      </c>
      <c r="Y138" s="37"/>
      <c r="Z138" s="37"/>
      <c r="AA138" s="37"/>
      <c r="AB138" s="37"/>
      <c r="AC138" s="37"/>
      <c r="AD138" s="37"/>
      <c r="AE138" s="37"/>
      <c r="AR138" s="242" t="s">
        <v>161</v>
      </c>
      <c r="AT138" s="242" t="s">
        <v>157</v>
      </c>
      <c r="AU138" s="242" t="s">
        <v>88</v>
      </c>
      <c r="AY138" s="16" t="s">
        <v>155</v>
      </c>
      <c r="BE138" s="243">
        <f>IF(O138="základní",K138,0)</f>
        <v>0</v>
      </c>
      <c r="BF138" s="243">
        <f>IF(O138="snížená",K138,0)</f>
        <v>0</v>
      </c>
      <c r="BG138" s="243">
        <f>IF(O138="zákl. přenesená",K138,0)</f>
        <v>0</v>
      </c>
      <c r="BH138" s="243">
        <f>IF(O138="sníž. přenesená",K138,0)</f>
        <v>0</v>
      </c>
      <c r="BI138" s="243">
        <f>IF(O138="nulová",K138,0)</f>
        <v>0</v>
      </c>
      <c r="BJ138" s="16" t="s">
        <v>88</v>
      </c>
      <c r="BK138" s="243">
        <f>ROUND(P138*H138,2)</f>
        <v>0</v>
      </c>
      <c r="BL138" s="16" t="s">
        <v>161</v>
      </c>
      <c r="BM138" s="242" t="s">
        <v>288</v>
      </c>
    </row>
    <row r="139" s="2" customFormat="1" ht="16.5" customHeight="1">
      <c r="A139" s="37"/>
      <c r="B139" s="38"/>
      <c r="C139" s="230" t="s">
        <v>9</v>
      </c>
      <c r="D139" s="230" t="s">
        <v>157</v>
      </c>
      <c r="E139" s="231" t="s">
        <v>517</v>
      </c>
      <c r="F139" s="232" t="s">
        <v>518</v>
      </c>
      <c r="G139" s="233" t="s">
        <v>516</v>
      </c>
      <c r="H139" s="234">
        <v>3</v>
      </c>
      <c r="I139" s="235"/>
      <c r="J139" s="235"/>
      <c r="K139" s="236">
        <f>ROUND(P139*H139,2)</f>
        <v>0</v>
      </c>
      <c r="L139" s="232" t="s">
        <v>1</v>
      </c>
      <c r="M139" s="43"/>
      <c r="N139" s="237" t="s">
        <v>1</v>
      </c>
      <c r="O139" s="238" t="s">
        <v>43</v>
      </c>
      <c r="P139" s="239">
        <f>I139+J139</f>
        <v>0</v>
      </c>
      <c r="Q139" s="239">
        <f>ROUND(I139*H139,2)</f>
        <v>0</v>
      </c>
      <c r="R139" s="239">
        <f>ROUND(J139*H139,2)</f>
        <v>0</v>
      </c>
      <c r="S139" s="90"/>
      <c r="T139" s="240">
        <f>S139*H139</f>
        <v>0</v>
      </c>
      <c r="U139" s="240">
        <v>0</v>
      </c>
      <c r="V139" s="240">
        <f>U139*H139</f>
        <v>0</v>
      </c>
      <c r="W139" s="240">
        <v>0</v>
      </c>
      <c r="X139" s="241">
        <f>W139*H139</f>
        <v>0</v>
      </c>
      <c r="Y139" s="37"/>
      <c r="Z139" s="37"/>
      <c r="AA139" s="37"/>
      <c r="AB139" s="37"/>
      <c r="AC139" s="37"/>
      <c r="AD139" s="37"/>
      <c r="AE139" s="37"/>
      <c r="AR139" s="242" t="s">
        <v>161</v>
      </c>
      <c r="AT139" s="242" t="s">
        <v>157</v>
      </c>
      <c r="AU139" s="242" t="s">
        <v>88</v>
      </c>
      <c r="AY139" s="16" t="s">
        <v>155</v>
      </c>
      <c r="BE139" s="243">
        <f>IF(O139="základní",K139,0)</f>
        <v>0</v>
      </c>
      <c r="BF139" s="243">
        <f>IF(O139="snížená",K139,0)</f>
        <v>0</v>
      </c>
      <c r="BG139" s="243">
        <f>IF(O139="zákl. přenesená",K139,0)</f>
        <v>0</v>
      </c>
      <c r="BH139" s="243">
        <f>IF(O139="sníž. přenesená",K139,0)</f>
        <v>0</v>
      </c>
      <c r="BI139" s="243">
        <f>IF(O139="nulová",K139,0)</f>
        <v>0</v>
      </c>
      <c r="BJ139" s="16" t="s">
        <v>88</v>
      </c>
      <c r="BK139" s="243">
        <f>ROUND(P139*H139,2)</f>
        <v>0</v>
      </c>
      <c r="BL139" s="16" t="s">
        <v>161</v>
      </c>
      <c r="BM139" s="242" t="s">
        <v>301</v>
      </c>
    </row>
    <row r="140" s="2" customFormat="1" ht="16.5" customHeight="1">
      <c r="A140" s="37"/>
      <c r="B140" s="38"/>
      <c r="C140" s="230" t="s">
        <v>304</v>
      </c>
      <c r="D140" s="230" t="s">
        <v>157</v>
      </c>
      <c r="E140" s="231" t="s">
        <v>519</v>
      </c>
      <c r="F140" s="232" t="s">
        <v>520</v>
      </c>
      <c r="G140" s="233" t="s">
        <v>521</v>
      </c>
      <c r="H140" s="292"/>
      <c r="I140" s="235"/>
      <c r="J140" s="235"/>
      <c r="K140" s="236">
        <f>ROUND(P140*H140,2)</f>
        <v>0</v>
      </c>
      <c r="L140" s="232" t="s">
        <v>1</v>
      </c>
      <c r="M140" s="43"/>
      <c r="N140" s="237" t="s">
        <v>1</v>
      </c>
      <c r="O140" s="238" t="s">
        <v>43</v>
      </c>
      <c r="P140" s="239">
        <f>I140+J140</f>
        <v>0</v>
      </c>
      <c r="Q140" s="239">
        <f>ROUND(I140*H140,2)</f>
        <v>0</v>
      </c>
      <c r="R140" s="239">
        <f>ROUND(J140*H140,2)</f>
        <v>0</v>
      </c>
      <c r="S140" s="90"/>
      <c r="T140" s="240">
        <f>S140*H140</f>
        <v>0</v>
      </c>
      <c r="U140" s="240">
        <v>0</v>
      </c>
      <c r="V140" s="240">
        <f>U140*H140</f>
        <v>0</v>
      </c>
      <c r="W140" s="240">
        <v>0</v>
      </c>
      <c r="X140" s="241">
        <f>W140*H140</f>
        <v>0</v>
      </c>
      <c r="Y140" s="37"/>
      <c r="Z140" s="37"/>
      <c r="AA140" s="37"/>
      <c r="AB140" s="37"/>
      <c r="AC140" s="37"/>
      <c r="AD140" s="37"/>
      <c r="AE140" s="37"/>
      <c r="AR140" s="242" t="s">
        <v>161</v>
      </c>
      <c r="AT140" s="242" t="s">
        <v>157</v>
      </c>
      <c r="AU140" s="242" t="s">
        <v>88</v>
      </c>
      <c r="AY140" s="16" t="s">
        <v>155</v>
      </c>
      <c r="BE140" s="243">
        <f>IF(O140="základní",K140,0)</f>
        <v>0</v>
      </c>
      <c r="BF140" s="243">
        <f>IF(O140="snížená",K140,0)</f>
        <v>0</v>
      </c>
      <c r="BG140" s="243">
        <f>IF(O140="zákl. přenesená",K140,0)</f>
        <v>0</v>
      </c>
      <c r="BH140" s="243">
        <f>IF(O140="sníž. přenesená",K140,0)</f>
        <v>0</v>
      </c>
      <c r="BI140" s="243">
        <f>IF(O140="nulová",K140,0)</f>
        <v>0</v>
      </c>
      <c r="BJ140" s="16" t="s">
        <v>88</v>
      </c>
      <c r="BK140" s="243">
        <f>ROUND(P140*H140,2)</f>
        <v>0</v>
      </c>
      <c r="BL140" s="16" t="s">
        <v>161</v>
      </c>
      <c r="BM140" s="242" t="s">
        <v>307</v>
      </c>
    </row>
    <row r="141" s="2" customFormat="1">
      <c r="A141" s="37"/>
      <c r="B141" s="38"/>
      <c r="C141" s="39"/>
      <c r="D141" s="244" t="s">
        <v>163</v>
      </c>
      <c r="E141" s="39"/>
      <c r="F141" s="245" t="s">
        <v>522</v>
      </c>
      <c r="G141" s="39"/>
      <c r="H141" s="39"/>
      <c r="I141" s="246"/>
      <c r="J141" s="246"/>
      <c r="K141" s="39"/>
      <c r="L141" s="39"/>
      <c r="M141" s="43"/>
      <c r="N141" s="247"/>
      <c r="O141" s="248"/>
      <c r="P141" s="90"/>
      <c r="Q141" s="90"/>
      <c r="R141" s="90"/>
      <c r="S141" s="90"/>
      <c r="T141" s="90"/>
      <c r="U141" s="90"/>
      <c r="V141" s="90"/>
      <c r="W141" s="90"/>
      <c r="X141" s="91"/>
      <c r="Y141" s="37"/>
      <c r="Z141" s="37"/>
      <c r="AA141" s="37"/>
      <c r="AB141" s="37"/>
      <c r="AC141" s="37"/>
      <c r="AD141" s="37"/>
      <c r="AE141" s="37"/>
      <c r="AT141" s="16" t="s">
        <v>163</v>
      </c>
      <c r="AU141" s="16" t="s">
        <v>88</v>
      </c>
    </row>
    <row r="142" s="12" customFormat="1" ht="25.92" customHeight="1">
      <c r="A142" s="12"/>
      <c r="B142" s="213"/>
      <c r="C142" s="214"/>
      <c r="D142" s="215" t="s">
        <v>79</v>
      </c>
      <c r="E142" s="216" t="s">
        <v>523</v>
      </c>
      <c r="F142" s="216" t="s">
        <v>524</v>
      </c>
      <c r="G142" s="214"/>
      <c r="H142" s="214"/>
      <c r="I142" s="217"/>
      <c r="J142" s="217"/>
      <c r="K142" s="218">
        <f>BK142</f>
        <v>0</v>
      </c>
      <c r="L142" s="214"/>
      <c r="M142" s="219"/>
      <c r="N142" s="220"/>
      <c r="O142" s="221"/>
      <c r="P142" s="221"/>
      <c r="Q142" s="222">
        <f>SUM(Q143:Q159)</f>
        <v>0</v>
      </c>
      <c r="R142" s="222">
        <f>SUM(R143:R159)</f>
        <v>0</v>
      </c>
      <c r="S142" s="221"/>
      <c r="T142" s="223">
        <f>SUM(T143:T159)</f>
        <v>0</v>
      </c>
      <c r="U142" s="221"/>
      <c r="V142" s="223">
        <f>SUM(V143:V159)</f>
        <v>0</v>
      </c>
      <c r="W142" s="221"/>
      <c r="X142" s="224">
        <f>SUM(X143:X159)</f>
        <v>0</v>
      </c>
      <c r="Y142" s="12"/>
      <c r="Z142" s="12"/>
      <c r="AA142" s="12"/>
      <c r="AB142" s="12"/>
      <c r="AC142" s="12"/>
      <c r="AD142" s="12"/>
      <c r="AE142" s="12"/>
      <c r="AR142" s="225" t="s">
        <v>88</v>
      </c>
      <c r="AT142" s="226" t="s">
        <v>79</v>
      </c>
      <c r="AU142" s="226" t="s">
        <v>80</v>
      </c>
      <c r="AY142" s="225" t="s">
        <v>155</v>
      </c>
      <c r="BK142" s="227">
        <f>SUM(BK143:BK159)</f>
        <v>0</v>
      </c>
    </row>
    <row r="143" s="2" customFormat="1" ht="24.15" customHeight="1">
      <c r="A143" s="37"/>
      <c r="B143" s="38"/>
      <c r="C143" s="230" t="s">
        <v>256</v>
      </c>
      <c r="D143" s="230" t="s">
        <v>157</v>
      </c>
      <c r="E143" s="231" t="s">
        <v>525</v>
      </c>
      <c r="F143" s="232" t="s">
        <v>526</v>
      </c>
      <c r="G143" s="233" t="s">
        <v>242</v>
      </c>
      <c r="H143" s="234">
        <v>55</v>
      </c>
      <c r="I143" s="235"/>
      <c r="J143" s="235"/>
      <c r="K143" s="236">
        <f>ROUND(P143*H143,2)</f>
        <v>0</v>
      </c>
      <c r="L143" s="232" t="s">
        <v>1</v>
      </c>
      <c r="M143" s="43"/>
      <c r="N143" s="237" t="s">
        <v>1</v>
      </c>
      <c r="O143" s="238" t="s">
        <v>43</v>
      </c>
      <c r="P143" s="239">
        <f>I143+J143</f>
        <v>0</v>
      </c>
      <c r="Q143" s="239">
        <f>ROUND(I143*H143,2)</f>
        <v>0</v>
      </c>
      <c r="R143" s="239">
        <f>ROUND(J143*H143,2)</f>
        <v>0</v>
      </c>
      <c r="S143" s="90"/>
      <c r="T143" s="240">
        <f>S143*H143</f>
        <v>0</v>
      </c>
      <c r="U143" s="240">
        <v>0</v>
      </c>
      <c r="V143" s="240">
        <f>U143*H143</f>
        <v>0</v>
      </c>
      <c r="W143" s="240">
        <v>0</v>
      </c>
      <c r="X143" s="241">
        <f>W143*H143</f>
        <v>0</v>
      </c>
      <c r="Y143" s="37"/>
      <c r="Z143" s="37"/>
      <c r="AA143" s="37"/>
      <c r="AB143" s="37"/>
      <c r="AC143" s="37"/>
      <c r="AD143" s="37"/>
      <c r="AE143" s="37"/>
      <c r="AR143" s="242" t="s">
        <v>161</v>
      </c>
      <c r="AT143" s="242" t="s">
        <v>157</v>
      </c>
      <c r="AU143" s="242" t="s">
        <v>88</v>
      </c>
      <c r="AY143" s="16" t="s">
        <v>155</v>
      </c>
      <c r="BE143" s="243">
        <f>IF(O143="základní",K143,0)</f>
        <v>0</v>
      </c>
      <c r="BF143" s="243">
        <f>IF(O143="snížená",K143,0)</f>
        <v>0</v>
      </c>
      <c r="BG143" s="243">
        <f>IF(O143="zákl. přenesená",K143,0)</f>
        <v>0</v>
      </c>
      <c r="BH143" s="243">
        <f>IF(O143="sníž. přenesená",K143,0)</f>
        <v>0</v>
      </c>
      <c r="BI143" s="243">
        <f>IF(O143="nulová",K143,0)</f>
        <v>0</v>
      </c>
      <c r="BJ143" s="16" t="s">
        <v>88</v>
      </c>
      <c r="BK143" s="243">
        <f>ROUND(P143*H143,2)</f>
        <v>0</v>
      </c>
      <c r="BL143" s="16" t="s">
        <v>161</v>
      </c>
      <c r="BM143" s="242" t="s">
        <v>527</v>
      </c>
    </row>
    <row r="144" s="2" customFormat="1" ht="16.5" customHeight="1">
      <c r="A144" s="37"/>
      <c r="B144" s="38"/>
      <c r="C144" s="230" t="s">
        <v>313</v>
      </c>
      <c r="D144" s="230" t="s">
        <v>157</v>
      </c>
      <c r="E144" s="231" t="s">
        <v>528</v>
      </c>
      <c r="F144" s="232" t="s">
        <v>529</v>
      </c>
      <c r="G144" s="233" t="s">
        <v>242</v>
      </c>
      <c r="H144" s="234">
        <v>6</v>
      </c>
      <c r="I144" s="235"/>
      <c r="J144" s="235"/>
      <c r="K144" s="236">
        <f>ROUND(P144*H144,2)</f>
        <v>0</v>
      </c>
      <c r="L144" s="232" t="s">
        <v>1</v>
      </c>
      <c r="M144" s="43"/>
      <c r="N144" s="237" t="s">
        <v>1</v>
      </c>
      <c r="O144" s="238" t="s">
        <v>43</v>
      </c>
      <c r="P144" s="239">
        <f>I144+J144</f>
        <v>0</v>
      </c>
      <c r="Q144" s="239">
        <f>ROUND(I144*H144,2)</f>
        <v>0</v>
      </c>
      <c r="R144" s="239">
        <f>ROUND(J144*H144,2)</f>
        <v>0</v>
      </c>
      <c r="S144" s="90"/>
      <c r="T144" s="240">
        <f>S144*H144</f>
        <v>0</v>
      </c>
      <c r="U144" s="240">
        <v>0</v>
      </c>
      <c r="V144" s="240">
        <f>U144*H144</f>
        <v>0</v>
      </c>
      <c r="W144" s="240">
        <v>0</v>
      </c>
      <c r="X144" s="241">
        <f>W144*H144</f>
        <v>0</v>
      </c>
      <c r="Y144" s="37"/>
      <c r="Z144" s="37"/>
      <c r="AA144" s="37"/>
      <c r="AB144" s="37"/>
      <c r="AC144" s="37"/>
      <c r="AD144" s="37"/>
      <c r="AE144" s="37"/>
      <c r="AR144" s="242" t="s">
        <v>161</v>
      </c>
      <c r="AT144" s="242" t="s">
        <v>157</v>
      </c>
      <c r="AU144" s="242" t="s">
        <v>88</v>
      </c>
      <c r="AY144" s="16" t="s">
        <v>155</v>
      </c>
      <c r="BE144" s="243">
        <f>IF(O144="základní",K144,0)</f>
        <v>0</v>
      </c>
      <c r="BF144" s="243">
        <f>IF(O144="snížená",K144,0)</f>
        <v>0</v>
      </c>
      <c r="BG144" s="243">
        <f>IF(O144="zákl. přenesená",K144,0)</f>
        <v>0</v>
      </c>
      <c r="BH144" s="243">
        <f>IF(O144="sníž. přenesená",K144,0)</f>
        <v>0</v>
      </c>
      <c r="BI144" s="243">
        <f>IF(O144="nulová",K144,0)</f>
        <v>0</v>
      </c>
      <c r="BJ144" s="16" t="s">
        <v>88</v>
      </c>
      <c r="BK144" s="243">
        <f>ROUND(P144*H144,2)</f>
        <v>0</v>
      </c>
      <c r="BL144" s="16" t="s">
        <v>161</v>
      </c>
      <c r="BM144" s="242" t="s">
        <v>530</v>
      </c>
    </row>
    <row r="145" s="2" customFormat="1" ht="21.75" customHeight="1">
      <c r="A145" s="37"/>
      <c r="B145" s="38"/>
      <c r="C145" s="230" t="s">
        <v>255</v>
      </c>
      <c r="D145" s="230" t="s">
        <v>157</v>
      </c>
      <c r="E145" s="231" t="s">
        <v>531</v>
      </c>
      <c r="F145" s="232" t="s">
        <v>532</v>
      </c>
      <c r="G145" s="233" t="s">
        <v>242</v>
      </c>
      <c r="H145" s="234">
        <v>35</v>
      </c>
      <c r="I145" s="235"/>
      <c r="J145" s="235"/>
      <c r="K145" s="236">
        <f>ROUND(P145*H145,2)</f>
        <v>0</v>
      </c>
      <c r="L145" s="232" t="s">
        <v>1</v>
      </c>
      <c r="M145" s="43"/>
      <c r="N145" s="237" t="s">
        <v>1</v>
      </c>
      <c r="O145" s="238" t="s">
        <v>43</v>
      </c>
      <c r="P145" s="239">
        <f>I145+J145</f>
        <v>0</v>
      </c>
      <c r="Q145" s="239">
        <f>ROUND(I145*H145,2)</f>
        <v>0</v>
      </c>
      <c r="R145" s="239">
        <f>ROUND(J145*H145,2)</f>
        <v>0</v>
      </c>
      <c r="S145" s="90"/>
      <c r="T145" s="240">
        <f>S145*H145</f>
        <v>0</v>
      </c>
      <c r="U145" s="240">
        <v>0</v>
      </c>
      <c r="V145" s="240">
        <f>U145*H145</f>
        <v>0</v>
      </c>
      <c r="W145" s="240">
        <v>0</v>
      </c>
      <c r="X145" s="241">
        <f>W145*H145</f>
        <v>0</v>
      </c>
      <c r="Y145" s="37"/>
      <c r="Z145" s="37"/>
      <c r="AA145" s="37"/>
      <c r="AB145" s="37"/>
      <c r="AC145" s="37"/>
      <c r="AD145" s="37"/>
      <c r="AE145" s="37"/>
      <c r="AR145" s="242" t="s">
        <v>161</v>
      </c>
      <c r="AT145" s="242" t="s">
        <v>157</v>
      </c>
      <c r="AU145" s="242" t="s">
        <v>88</v>
      </c>
      <c r="AY145" s="16" t="s">
        <v>155</v>
      </c>
      <c r="BE145" s="243">
        <f>IF(O145="základní",K145,0)</f>
        <v>0</v>
      </c>
      <c r="BF145" s="243">
        <f>IF(O145="snížená",K145,0)</f>
        <v>0</v>
      </c>
      <c r="BG145" s="243">
        <f>IF(O145="zákl. přenesená",K145,0)</f>
        <v>0</v>
      </c>
      <c r="BH145" s="243">
        <f>IF(O145="sníž. přenesená",K145,0)</f>
        <v>0</v>
      </c>
      <c r="BI145" s="243">
        <f>IF(O145="nulová",K145,0)</f>
        <v>0</v>
      </c>
      <c r="BJ145" s="16" t="s">
        <v>88</v>
      </c>
      <c r="BK145" s="243">
        <f>ROUND(P145*H145,2)</f>
        <v>0</v>
      </c>
      <c r="BL145" s="16" t="s">
        <v>161</v>
      </c>
      <c r="BM145" s="242" t="s">
        <v>533</v>
      </c>
    </row>
    <row r="146" s="2" customFormat="1" ht="16.5" customHeight="1">
      <c r="A146" s="37"/>
      <c r="B146" s="38"/>
      <c r="C146" s="230" t="s">
        <v>321</v>
      </c>
      <c r="D146" s="230" t="s">
        <v>157</v>
      </c>
      <c r="E146" s="231" t="s">
        <v>534</v>
      </c>
      <c r="F146" s="232" t="s">
        <v>535</v>
      </c>
      <c r="G146" s="233" t="s">
        <v>211</v>
      </c>
      <c r="H146" s="234">
        <v>4</v>
      </c>
      <c r="I146" s="235"/>
      <c r="J146" s="235"/>
      <c r="K146" s="236">
        <f>ROUND(P146*H146,2)</f>
        <v>0</v>
      </c>
      <c r="L146" s="232" t="s">
        <v>1</v>
      </c>
      <c r="M146" s="43"/>
      <c r="N146" s="237" t="s">
        <v>1</v>
      </c>
      <c r="O146" s="238" t="s">
        <v>43</v>
      </c>
      <c r="P146" s="239">
        <f>I146+J146</f>
        <v>0</v>
      </c>
      <c r="Q146" s="239">
        <f>ROUND(I146*H146,2)</f>
        <v>0</v>
      </c>
      <c r="R146" s="239">
        <f>ROUND(J146*H146,2)</f>
        <v>0</v>
      </c>
      <c r="S146" s="90"/>
      <c r="T146" s="240">
        <f>S146*H146</f>
        <v>0</v>
      </c>
      <c r="U146" s="240">
        <v>0</v>
      </c>
      <c r="V146" s="240">
        <f>U146*H146</f>
        <v>0</v>
      </c>
      <c r="W146" s="240">
        <v>0</v>
      </c>
      <c r="X146" s="241">
        <f>W146*H146</f>
        <v>0</v>
      </c>
      <c r="Y146" s="37"/>
      <c r="Z146" s="37"/>
      <c r="AA146" s="37"/>
      <c r="AB146" s="37"/>
      <c r="AC146" s="37"/>
      <c r="AD146" s="37"/>
      <c r="AE146" s="37"/>
      <c r="AR146" s="242" t="s">
        <v>161</v>
      </c>
      <c r="AT146" s="242" t="s">
        <v>157</v>
      </c>
      <c r="AU146" s="242" t="s">
        <v>88</v>
      </c>
      <c r="AY146" s="16" t="s">
        <v>155</v>
      </c>
      <c r="BE146" s="243">
        <f>IF(O146="základní",K146,0)</f>
        <v>0</v>
      </c>
      <c r="BF146" s="243">
        <f>IF(O146="snížená",K146,0)</f>
        <v>0</v>
      </c>
      <c r="BG146" s="243">
        <f>IF(O146="zákl. přenesená",K146,0)</f>
        <v>0</v>
      </c>
      <c r="BH146" s="243">
        <f>IF(O146="sníž. přenesená",K146,0)</f>
        <v>0</v>
      </c>
      <c r="BI146" s="243">
        <f>IF(O146="nulová",K146,0)</f>
        <v>0</v>
      </c>
      <c r="BJ146" s="16" t="s">
        <v>88</v>
      </c>
      <c r="BK146" s="243">
        <f>ROUND(P146*H146,2)</f>
        <v>0</v>
      </c>
      <c r="BL146" s="16" t="s">
        <v>161</v>
      </c>
      <c r="BM146" s="242" t="s">
        <v>536</v>
      </c>
    </row>
    <row r="147" s="2" customFormat="1" ht="16.5" customHeight="1">
      <c r="A147" s="37"/>
      <c r="B147" s="38"/>
      <c r="C147" s="230" t="s">
        <v>279</v>
      </c>
      <c r="D147" s="230" t="s">
        <v>157</v>
      </c>
      <c r="E147" s="231" t="s">
        <v>537</v>
      </c>
      <c r="F147" s="232" t="s">
        <v>538</v>
      </c>
      <c r="G147" s="233" t="s">
        <v>211</v>
      </c>
      <c r="H147" s="234">
        <v>8</v>
      </c>
      <c r="I147" s="235"/>
      <c r="J147" s="235"/>
      <c r="K147" s="236">
        <f>ROUND(P147*H147,2)</f>
        <v>0</v>
      </c>
      <c r="L147" s="232" t="s">
        <v>1</v>
      </c>
      <c r="M147" s="43"/>
      <c r="N147" s="237" t="s">
        <v>1</v>
      </c>
      <c r="O147" s="238" t="s">
        <v>43</v>
      </c>
      <c r="P147" s="239">
        <f>I147+J147</f>
        <v>0</v>
      </c>
      <c r="Q147" s="239">
        <f>ROUND(I147*H147,2)</f>
        <v>0</v>
      </c>
      <c r="R147" s="239">
        <f>ROUND(J147*H147,2)</f>
        <v>0</v>
      </c>
      <c r="S147" s="90"/>
      <c r="T147" s="240">
        <f>S147*H147</f>
        <v>0</v>
      </c>
      <c r="U147" s="240">
        <v>0</v>
      </c>
      <c r="V147" s="240">
        <f>U147*H147</f>
        <v>0</v>
      </c>
      <c r="W147" s="240">
        <v>0</v>
      </c>
      <c r="X147" s="241">
        <f>W147*H147</f>
        <v>0</v>
      </c>
      <c r="Y147" s="37"/>
      <c r="Z147" s="37"/>
      <c r="AA147" s="37"/>
      <c r="AB147" s="37"/>
      <c r="AC147" s="37"/>
      <c r="AD147" s="37"/>
      <c r="AE147" s="37"/>
      <c r="AR147" s="242" t="s">
        <v>161</v>
      </c>
      <c r="AT147" s="242" t="s">
        <v>157</v>
      </c>
      <c r="AU147" s="242" t="s">
        <v>88</v>
      </c>
      <c r="AY147" s="16" t="s">
        <v>155</v>
      </c>
      <c r="BE147" s="243">
        <f>IF(O147="základní",K147,0)</f>
        <v>0</v>
      </c>
      <c r="BF147" s="243">
        <f>IF(O147="snížená",K147,0)</f>
        <v>0</v>
      </c>
      <c r="BG147" s="243">
        <f>IF(O147="zákl. přenesená",K147,0)</f>
        <v>0</v>
      </c>
      <c r="BH147" s="243">
        <f>IF(O147="sníž. přenesená",K147,0)</f>
        <v>0</v>
      </c>
      <c r="BI147" s="243">
        <f>IF(O147="nulová",K147,0)</f>
        <v>0</v>
      </c>
      <c r="BJ147" s="16" t="s">
        <v>88</v>
      </c>
      <c r="BK147" s="243">
        <f>ROUND(P147*H147,2)</f>
        <v>0</v>
      </c>
      <c r="BL147" s="16" t="s">
        <v>161</v>
      </c>
      <c r="BM147" s="242" t="s">
        <v>539</v>
      </c>
    </row>
    <row r="148" s="2" customFormat="1" ht="24.15" customHeight="1">
      <c r="A148" s="37"/>
      <c r="B148" s="38"/>
      <c r="C148" s="230" t="s">
        <v>329</v>
      </c>
      <c r="D148" s="230" t="s">
        <v>157</v>
      </c>
      <c r="E148" s="231" t="s">
        <v>540</v>
      </c>
      <c r="F148" s="232" t="s">
        <v>541</v>
      </c>
      <c r="G148" s="233" t="s">
        <v>211</v>
      </c>
      <c r="H148" s="234">
        <v>7</v>
      </c>
      <c r="I148" s="235"/>
      <c r="J148" s="235"/>
      <c r="K148" s="236">
        <f>ROUND(P148*H148,2)</f>
        <v>0</v>
      </c>
      <c r="L148" s="232" t="s">
        <v>1</v>
      </c>
      <c r="M148" s="43"/>
      <c r="N148" s="237" t="s">
        <v>1</v>
      </c>
      <c r="O148" s="238" t="s">
        <v>43</v>
      </c>
      <c r="P148" s="239">
        <f>I148+J148</f>
        <v>0</v>
      </c>
      <c r="Q148" s="239">
        <f>ROUND(I148*H148,2)</f>
        <v>0</v>
      </c>
      <c r="R148" s="239">
        <f>ROUND(J148*H148,2)</f>
        <v>0</v>
      </c>
      <c r="S148" s="90"/>
      <c r="T148" s="240">
        <f>S148*H148</f>
        <v>0</v>
      </c>
      <c r="U148" s="240">
        <v>0</v>
      </c>
      <c r="V148" s="240">
        <f>U148*H148</f>
        <v>0</v>
      </c>
      <c r="W148" s="240">
        <v>0</v>
      </c>
      <c r="X148" s="241">
        <f>W148*H148</f>
        <v>0</v>
      </c>
      <c r="Y148" s="37"/>
      <c r="Z148" s="37"/>
      <c r="AA148" s="37"/>
      <c r="AB148" s="37"/>
      <c r="AC148" s="37"/>
      <c r="AD148" s="37"/>
      <c r="AE148" s="37"/>
      <c r="AR148" s="242" t="s">
        <v>161</v>
      </c>
      <c r="AT148" s="242" t="s">
        <v>157</v>
      </c>
      <c r="AU148" s="242" t="s">
        <v>88</v>
      </c>
      <c r="AY148" s="16" t="s">
        <v>155</v>
      </c>
      <c r="BE148" s="243">
        <f>IF(O148="základní",K148,0)</f>
        <v>0</v>
      </c>
      <c r="BF148" s="243">
        <f>IF(O148="snížená",K148,0)</f>
        <v>0</v>
      </c>
      <c r="BG148" s="243">
        <f>IF(O148="zákl. přenesená",K148,0)</f>
        <v>0</v>
      </c>
      <c r="BH148" s="243">
        <f>IF(O148="sníž. přenesená",K148,0)</f>
        <v>0</v>
      </c>
      <c r="BI148" s="243">
        <f>IF(O148="nulová",K148,0)</f>
        <v>0</v>
      </c>
      <c r="BJ148" s="16" t="s">
        <v>88</v>
      </c>
      <c r="BK148" s="243">
        <f>ROUND(P148*H148,2)</f>
        <v>0</v>
      </c>
      <c r="BL148" s="16" t="s">
        <v>161</v>
      </c>
      <c r="BM148" s="242" t="s">
        <v>542</v>
      </c>
    </row>
    <row r="149" s="2" customFormat="1" ht="16.5" customHeight="1">
      <c r="A149" s="37"/>
      <c r="B149" s="38"/>
      <c r="C149" s="230" t="s">
        <v>285</v>
      </c>
      <c r="D149" s="230" t="s">
        <v>157</v>
      </c>
      <c r="E149" s="231" t="s">
        <v>543</v>
      </c>
      <c r="F149" s="232" t="s">
        <v>544</v>
      </c>
      <c r="G149" s="233" t="s">
        <v>211</v>
      </c>
      <c r="H149" s="234">
        <v>10</v>
      </c>
      <c r="I149" s="235"/>
      <c r="J149" s="235"/>
      <c r="K149" s="236">
        <f>ROUND(P149*H149,2)</f>
        <v>0</v>
      </c>
      <c r="L149" s="232" t="s">
        <v>1</v>
      </c>
      <c r="M149" s="43"/>
      <c r="N149" s="237" t="s">
        <v>1</v>
      </c>
      <c r="O149" s="238" t="s">
        <v>43</v>
      </c>
      <c r="P149" s="239">
        <f>I149+J149</f>
        <v>0</v>
      </c>
      <c r="Q149" s="239">
        <f>ROUND(I149*H149,2)</f>
        <v>0</v>
      </c>
      <c r="R149" s="239">
        <f>ROUND(J149*H149,2)</f>
        <v>0</v>
      </c>
      <c r="S149" s="90"/>
      <c r="T149" s="240">
        <f>S149*H149</f>
        <v>0</v>
      </c>
      <c r="U149" s="240">
        <v>0</v>
      </c>
      <c r="V149" s="240">
        <f>U149*H149</f>
        <v>0</v>
      </c>
      <c r="W149" s="240">
        <v>0</v>
      </c>
      <c r="X149" s="241">
        <f>W149*H149</f>
        <v>0</v>
      </c>
      <c r="Y149" s="37"/>
      <c r="Z149" s="37"/>
      <c r="AA149" s="37"/>
      <c r="AB149" s="37"/>
      <c r="AC149" s="37"/>
      <c r="AD149" s="37"/>
      <c r="AE149" s="37"/>
      <c r="AR149" s="242" t="s">
        <v>161</v>
      </c>
      <c r="AT149" s="242" t="s">
        <v>157</v>
      </c>
      <c r="AU149" s="242" t="s">
        <v>88</v>
      </c>
      <c r="AY149" s="16" t="s">
        <v>155</v>
      </c>
      <c r="BE149" s="243">
        <f>IF(O149="základní",K149,0)</f>
        <v>0</v>
      </c>
      <c r="BF149" s="243">
        <f>IF(O149="snížená",K149,0)</f>
        <v>0</v>
      </c>
      <c r="BG149" s="243">
        <f>IF(O149="zákl. přenesená",K149,0)</f>
        <v>0</v>
      </c>
      <c r="BH149" s="243">
        <f>IF(O149="sníž. přenesená",K149,0)</f>
        <v>0</v>
      </c>
      <c r="BI149" s="243">
        <f>IF(O149="nulová",K149,0)</f>
        <v>0</v>
      </c>
      <c r="BJ149" s="16" t="s">
        <v>88</v>
      </c>
      <c r="BK149" s="243">
        <f>ROUND(P149*H149,2)</f>
        <v>0</v>
      </c>
      <c r="BL149" s="16" t="s">
        <v>161</v>
      </c>
      <c r="BM149" s="242" t="s">
        <v>545</v>
      </c>
    </row>
    <row r="150" s="2" customFormat="1" ht="16.5" customHeight="1">
      <c r="A150" s="37"/>
      <c r="B150" s="38"/>
      <c r="C150" s="230" t="s">
        <v>8</v>
      </c>
      <c r="D150" s="230" t="s">
        <v>157</v>
      </c>
      <c r="E150" s="231" t="s">
        <v>546</v>
      </c>
      <c r="F150" s="232" t="s">
        <v>547</v>
      </c>
      <c r="G150" s="233" t="s">
        <v>211</v>
      </c>
      <c r="H150" s="234">
        <v>40</v>
      </c>
      <c r="I150" s="235"/>
      <c r="J150" s="235"/>
      <c r="K150" s="236">
        <f>ROUND(P150*H150,2)</f>
        <v>0</v>
      </c>
      <c r="L150" s="232" t="s">
        <v>1</v>
      </c>
      <c r="M150" s="43"/>
      <c r="N150" s="237" t="s">
        <v>1</v>
      </c>
      <c r="O150" s="238" t="s">
        <v>43</v>
      </c>
      <c r="P150" s="239">
        <f>I150+J150</f>
        <v>0</v>
      </c>
      <c r="Q150" s="239">
        <f>ROUND(I150*H150,2)</f>
        <v>0</v>
      </c>
      <c r="R150" s="239">
        <f>ROUND(J150*H150,2)</f>
        <v>0</v>
      </c>
      <c r="S150" s="90"/>
      <c r="T150" s="240">
        <f>S150*H150</f>
        <v>0</v>
      </c>
      <c r="U150" s="240">
        <v>0</v>
      </c>
      <c r="V150" s="240">
        <f>U150*H150</f>
        <v>0</v>
      </c>
      <c r="W150" s="240">
        <v>0</v>
      </c>
      <c r="X150" s="241">
        <f>W150*H150</f>
        <v>0</v>
      </c>
      <c r="Y150" s="37"/>
      <c r="Z150" s="37"/>
      <c r="AA150" s="37"/>
      <c r="AB150" s="37"/>
      <c r="AC150" s="37"/>
      <c r="AD150" s="37"/>
      <c r="AE150" s="37"/>
      <c r="AR150" s="242" t="s">
        <v>161</v>
      </c>
      <c r="AT150" s="242" t="s">
        <v>157</v>
      </c>
      <c r="AU150" s="242" t="s">
        <v>88</v>
      </c>
      <c r="AY150" s="16" t="s">
        <v>155</v>
      </c>
      <c r="BE150" s="243">
        <f>IF(O150="základní",K150,0)</f>
        <v>0</v>
      </c>
      <c r="BF150" s="243">
        <f>IF(O150="snížená",K150,0)</f>
        <v>0</v>
      </c>
      <c r="BG150" s="243">
        <f>IF(O150="zákl. přenesená",K150,0)</f>
        <v>0</v>
      </c>
      <c r="BH150" s="243">
        <f>IF(O150="sníž. přenesená",K150,0)</f>
        <v>0</v>
      </c>
      <c r="BI150" s="243">
        <f>IF(O150="nulová",K150,0)</f>
        <v>0</v>
      </c>
      <c r="BJ150" s="16" t="s">
        <v>88</v>
      </c>
      <c r="BK150" s="243">
        <f>ROUND(P150*H150,2)</f>
        <v>0</v>
      </c>
      <c r="BL150" s="16" t="s">
        <v>161</v>
      </c>
      <c r="BM150" s="242" t="s">
        <v>548</v>
      </c>
    </row>
    <row r="151" s="2" customFormat="1" ht="16.5" customHeight="1">
      <c r="A151" s="37"/>
      <c r="B151" s="38"/>
      <c r="C151" s="279" t="s">
        <v>288</v>
      </c>
      <c r="D151" s="279" t="s">
        <v>281</v>
      </c>
      <c r="E151" s="280" t="s">
        <v>549</v>
      </c>
      <c r="F151" s="281" t="s">
        <v>550</v>
      </c>
      <c r="G151" s="282" t="s">
        <v>491</v>
      </c>
      <c r="H151" s="283">
        <v>4</v>
      </c>
      <c r="I151" s="284"/>
      <c r="J151" s="285"/>
      <c r="K151" s="286">
        <f>ROUND(P151*H151,2)</f>
        <v>0</v>
      </c>
      <c r="L151" s="281" t="s">
        <v>1</v>
      </c>
      <c r="M151" s="287"/>
      <c r="N151" s="288" t="s">
        <v>1</v>
      </c>
      <c r="O151" s="238" t="s">
        <v>43</v>
      </c>
      <c r="P151" s="239">
        <f>I151+J151</f>
        <v>0</v>
      </c>
      <c r="Q151" s="239">
        <f>ROUND(I151*H151,2)</f>
        <v>0</v>
      </c>
      <c r="R151" s="239">
        <f>ROUND(J151*H151,2)</f>
        <v>0</v>
      </c>
      <c r="S151" s="90"/>
      <c r="T151" s="240">
        <f>S151*H151</f>
        <v>0</v>
      </c>
      <c r="U151" s="240">
        <v>0</v>
      </c>
      <c r="V151" s="240">
        <f>U151*H151</f>
        <v>0</v>
      </c>
      <c r="W151" s="240">
        <v>0</v>
      </c>
      <c r="X151" s="241">
        <f>W151*H151</f>
        <v>0</v>
      </c>
      <c r="Y151" s="37"/>
      <c r="Z151" s="37"/>
      <c r="AA151" s="37"/>
      <c r="AB151" s="37"/>
      <c r="AC151" s="37"/>
      <c r="AD151" s="37"/>
      <c r="AE151" s="37"/>
      <c r="AR151" s="242" t="s">
        <v>202</v>
      </c>
      <c r="AT151" s="242" t="s">
        <v>281</v>
      </c>
      <c r="AU151" s="242" t="s">
        <v>88</v>
      </c>
      <c r="AY151" s="16" t="s">
        <v>155</v>
      </c>
      <c r="BE151" s="243">
        <f>IF(O151="základní",K151,0)</f>
        <v>0</v>
      </c>
      <c r="BF151" s="243">
        <f>IF(O151="snížená",K151,0)</f>
        <v>0</v>
      </c>
      <c r="BG151" s="243">
        <f>IF(O151="zákl. přenesená",K151,0)</f>
        <v>0</v>
      </c>
      <c r="BH151" s="243">
        <f>IF(O151="sníž. přenesená",K151,0)</f>
        <v>0</v>
      </c>
      <c r="BI151" s="243">
        <f>IF(O151="nulová",K151,0)</f>
        <v>0</v>
      </c>
      <c r="BJ151" s="16" t="s">
        <v>88</v>
      </c>
      <c r="BK151" s="243">
        <f>ROUND(P151*H151,2)</f>
        <v>0</v>
      </c>
      <c r="BL151" s="16" t="s">
        <v>161</v>
      </c>
      <c r="BM151" s="242" t="s">
        <v>551</v>
      </c>
    </row>
    <row r="152" s="2" customFormat="1" ht="16.5" customHeight="1">
      <c r="A152" s="37"/>
      <c r="B152" s="38"/>
      <c r="C152" s="279" t="s">
        <v>346</v>
      </c>
      <c r="D152" s="279" t="s">
        <v>281</v>
      </c>
      <c r="E152" s="280" t="s">
        <v>552</v>
      </c>
      <c r="F152" s="281" t="s">
        <v>553</v>
      </c>
      <c r="G152" s="282" t="s">
        <v>242</v>
      </c>
      <c r="H152" s="283">
        <v>35</v>
      </c>
      <c r="I152" s="284"/>
      <c r="J152" s="285"/>
      <c r="K152" s="286">
        <f>ROUND(P152*H152,2)</f>
        <v>0</v>
      </c>
      <c r="L152" s="281" t="s">
        <v>1</v>
      </c>
      <c r="M152" s="287"/>
      <c r="N152" s="288" t="s">
        <v>1</v>
      </c>
      <c r="O152" s="238" t="s">
        <v>43</v>
      </c>
      <c r="P152" s="239">
        <f>I152+J152</f>
        <v>0</v>
      </c>
      <c r="Q152" s="239">
        <f>ROUND(I152*H152,2)</f>
        <v>0</v>
      </c>
      <c r="R152" s="239">
        <f>ROUND(J152*H152,2)</f>
        <v>0</v>
      </c>
      <c r="S152" s="90"/>
      <c r="T152" s="240">
        <f>S152*H152</f>
        <v>0</v>
      </c>
      <c r="U152" s="240">
        <v>0</v>
      </c>
      <c r="V152" s="240">
        <f>U152*H152</f>
        <v>0</v>
      </c>
      <c r="W152" s="240">
        <v>0</v>
      </c>
      <c r="X152" s="241">
        <f>W152*H152</f>
        <v>0</v>
      </c>
      <c r="Y152" s="37"/>
      <c r="Z152" s="37"/>
      <c r="AA152" s="37"/>
      <c r="AB152" s="37"/>
      <c r="AC152" s="37"/>
      <c r="AD152" s="37"/>
      <c r="AE152" s="37"/>
      <c r="AR152" s="242" t="s">
        <v>202</v>
      </c>
      <c r="AT152" s="242" t="s">
        <v>281</v>
      </c>
      <c r="AU152" s="242" t="s">
        <v>88</v>
      </c>
      <c r="AY152" s="16" t="s">
        <v>155</v>
      </c>
      <c r="BE152" s="243">
        <f>IF(O152="základní",K152,0)</f>
        <v>0</v>
      </c>
      <c r="BF152" s="243">
        <f>IF(O152="snížená",K152,0)</f>
        <v>0</v>
      </c>
      <c r="BG152" s="243">
        <f>IF(O152="zákl. přenesená",K152,0)</f>
        <v>0</v>
      </c>
      <c r="BH152" s="243">
        <f>IF(O152="sníž. přenesená",K152,0)</f>
        <v>0</v>
      </c>
      <c r="BI152" s="243">
        <f>IF(O152="nulová",K152,0)</f>
        <v>0</v>
      </c>
      <c r="BJ152" s="16" t="s">
        <v>88</v>
      </c>
      <c r="BK152" s="243">
        <f>ROUND(P152*H152,2)</f>
        <v>0</v>
      </c>
      <c r="BL152" s="16" t="s">
        <v>161</v>
      </c>
      <c r="BM152" s="242" t="s">
        <v>554</v>
      </c>
    </row>
    <row r="153" s="2" customFormat="1" ht="16.5" customHeight="1">
      <c r="A153" s="37"/>
      <c r="B153" s="38"/>
      <c r="C153" s="279" t="s">
        <v>301</v>
      </c>
      <c r="D153" s="279" t="s">
        <v>281</v>
      </c>
      <c r="E153" s="280" t="s">
        <v>555</v>
      </c>
      <c r="F153" s="281" t="s">
        <v>556</v>
      </c>
      <c r="G153" s="282" t="s">
        <v>242</v>
      </c>
      <c r="H153" s="283">
        <v>55</v>
      </c>
      <c r="I153" s="284"/>
      <c r="J153" s="285"/>
      <c r="K153" s="286">
        <f>ROUND(P153*H153,2)</f>
        <v>0</v>
      </c>
      <c r="L153" s="281" t="s">
        <v>1</v>
      </c>
      <c r="M153" s="287"/>
      <c r="N153" s="288" t="s">
        <v>1</v>
      </c>
      <c r="O153" s="238" t="s">
        <v>43</v>
      </c>
      <c r="P153" s="239">
        <f>I153+J153</f>
        <v>0</v>
      </c>
      <c r="Q153" s="239">
        <f>ROUND(I153*H153,2)</f>
        <v>0</v>
      </c>
      <c r="R153" s="239">
        <f>ROUND(J153*H153,2)</f>
        <v>0</v>
      </c>
      <c r="S153" s="90"/>
      <c r="T153" s="240">
        <f>S153*H153</f>
        <v>0</v>
      </c>
      <c r="U153" s="240">
        <v>0</v>
      </c>
      <c r="V153" s="240">
        <f>U153*H153</f>
        <v>0</v>
      </c>
      <c r="W153" s="240">
        <v>0</v>
      </c>
      <c r="X153" s="241">
        <f>W153*H153</f>
        <v>0</v>
      </c>
      <c r="Y153" s="37"/>
      <c r="Z153" s="37"/>
      <c r="AA153" s="37"/>
      <c r="AB153" s="37"/>
      <c r="AC153" s="37"/>
      <c r="AD153" s="37"/>
      <c r="AE153" s="37"/>
      <c r="AR153" s="242" t="s">
        <v>202</v>
      </c>
      <c r="AT153" s="242" t="s">
        <v>281</v>
      </c>
      <c r="AU153" s="242" t="s">
        <v>88</v>
      </c>
      <c r="AY153" s="16" t="s">
        <v>155</v>
      </c>
      <c r="BE153" s="243">
        <f>IF(O153="základní",K153,0)</f>
        <v>0</v>
      </c>
      <c r="BF153" s="243">
        <f>IF(O153="snížená",K153,0)</f>
        <v>0</v>
      </c>
      <c r="BG153" s="243">
        <f>IF(O153="zákl. přenesená",K153,0)</f>
        <v>0</v>
      </c>
      <c r="BH153" s="243">
        <f>IF(O153="sníž. přenesená",K153,0)</f>
        <v>0</v>
      </c>
      <c r="BI153" s="243">
        <f>IF(O153="nulová",K153,0)</f>
        <v>0</v>
      </c>
      <c r="BJ153" s="16" t="s">
        <v>88</v>
      </c>
      <c r="BK153" s="243">
        <f>ROUND(P153*H153,2)</f>
        <v>0</v>
      </c>
      <c r="BL153" s="16" t="s">
        <v>161</v>
      </c>
      <c r="BM153" s="242" t="s">
        <v>557</v>
      </c>
    </row>
    <row r="154" s="2" customFormat="1" ht="16.5" customHeight="1">
      <c r="A154" s="37"/>
      <c r="B154" s="38"/>
      <c r="C154" s="279" t="s">
        <v>358</v>
      </c>
      <c r="D154" s="279" t="s">
        <v>281</v>
      </c>
      <c r="E154" s="280" t="s">
        <v>558</v>
      </c>
      <c r="F154" s="281" t="s">
        <v>529</v>
      </c>
      <c r="G154" s="282" t="s">
        <v>242</v>
      </c>
      <c r="H154" s="283">
        <v>6</v>
      </c>
      <c r="I154" s="284"/>
      <c r="J154" s="285"/>
      <c r="K154" s="286">
        <f>ROUND(P154*H154,2)</f>
        <v>0</v>
      </c>
      <c r="L154" s="281" t="s">
        <v>1</v>
      </c>
      <c r="M154" s="287"/>
      <c r="N154" s="288" t="s">
        <v>1</v>
      </c>
      <c r="O154" s="238" t="s">
        <v>43</v>
      </c>
      <c r="P154" s="239">
        <f>I154+J154</f>
        <v>0</v>
      </c>
      <c r="Q154" s="239">
        <f>ROUND(I154*H154,2)</f>
        <v>0</v>
      </c>
      <c r="R154" s="239">
        <f>ROUND(J154*H154,2)</f>
        <v>0</v>
      </c>
      <c r="S154" s="90"/>
      <c r="T154" s="240">
        <f>S154*H154</f>
        <v>0</v>
      </c>
      <c r="U154" s="240">
        <v>0</v>
      </c>
      <c r="V154" s="240">
        <f>U154*H154</f>
        <v>0</v>
      </c>
      <c r="W154" s="240">
        <v>0</v>
      </c>
      <c r="X154" s="241">
        <f>W154*H154</f>
        <v>0</v>
      </c>
      <c r="Y154" s="37"/>
      <c r="Z154" s="37"/>
      <c r="AA154" s="37"/>
      <c r="AB154" s="37"/>
      <c r="AC154" s="37"/>
      <c r="AD154" s="37"/>
      <c r="AE154" s="37"/>
      <c r="AR154" s="242" t="s">
        <v>202</v>
      </c>
      <c r="AT154" s="242" t="s">
        <v>281</v>
      </c>
      <c r="AU154" s="242" t="s">
        <v>88</v>
      </c>
      <c r="AY154" s="16" t="s">
        <v>155</v>
      </c>
      <c r="BE154" s="243">
        <f>IF(O154="základní",K154,0)</f>
        <v>0</v>
      </c>
      <c r="BF154" s="243">
        <f>IF(O154="snížená",K154,0)</f>
        <v>0</v>
      </c>
      <c r="BG154" s="243">
        <f>IF(O154="zákl. přenesená",K154,0)</f>
        <v>0</v>
      </c>
      <c r="BH154" s="243">
        <f>IF(O154="sníž. přenesená",K154,0)</f>
        <v>0</v>
      </c>
      <c r="BI154" s="243">
        <f>IF(O154="nulová",K154,0)</f>
        <v>0</v>
      </c>
      <c r="BJ154" s="16" t="s">
        <v>88</v>
      </c>
      <c r="BK154" s="243">
        <f>ROUND(P154*H154,2)</f>
        <v>0</v>
      </c>
      <c r="BL154" s="16" t="s">
        <v>161</v>
      </c>
      <c r="BM154" s="242" t="s">
        <v>559</v>
      </c>
    </row>
    <row r="155" s="2" customFormat="1" ht="16.5" customHeight="1">
      <c r="A155" s="37"/>
      <c r="B155" s="38"/>
      <c r="C155" s="279" t="s">
        <v>307</v>
      </c>
      <c r="D155" s="279" t="s">
        <v>281</v>
      </c>
      <c r="E155" s="280" t="s">
        <v>560</v>
      </c>
      <c r="F155" s="281" t="s">
        <v>561</v>
      </c>
      <c r="G155" s="282" t="s">
        <v>491</v>
      </c>
      <c r="H155" s="283">
        <v>10</v>
      </c>
      <c r="I155" s="284"/>
      <c r="J155" s="285"/>
      <c r="K155" s="286">
        <f>ROUND(P155*H155,2)</f>
        <v>0</v>
      </c>
      <c r="L155" s="281" t="s">
        <v>1</v>
      </c>
      <c r="M155" s="287"/>
      <c r="N155" s="288" t="s">
        <v>1</v>
      </c>
      <c r="O155" s="238" t="s">
        <v>43</v>
      </c>
      <c r="P155" s="239">
        <f>I155+J155</f>
        <v>0</v>
      </c>
      <c r="Q155" s="239">
        <f>ROUND(I155*H155,2)</f>
        <v>0</v>
      </c>
      <c r="R155" s="239">
        <f>ROUND(J155*H155,2)</f>
        <v>0</v>
      </c>
      <c r="S155" s="90"/>
      <c r="T155" s="240">
        <f>S155*H155</f>
        <v>0</v>
      </c>
      <c r="U155" s="240">
        <v>0</v>
      </c>
      <c r="V155" s="240">
        <f>U155*H155</f>
        <v>0</v>
      </c>
      <c r="W155" s="240">
        <v>0</v>
      </c>
      <c r="X155" s="241">
        <f>W155*H155</f>
        <v>0</v>
      </c>
      <c r="Y155" s="37"/>
      <c r="Z155" s="37"/>
      <c r="AA155" s="37"/>
      <c r="AB155" s="37"/>
      <c r="AC155" s="37"/>
      <c r="AD155" s="37"/>
      <c r="AE155" s="37"/>
      <c r="AR155" s="242" t="s">
        <v>202</v>
      </c>
      <c r="AT155" s="242" t="s">
        <v>281</v>
      </c>
      <c r="AU155" s="242" t="s">
        <v>88</v>
      </c>
      <c r="AY155" s="16" t="s">
        <v>155</v>
      </c>
      <c r="BE155" s="243">
        <f>IF(O155="základní",K155,0)</f>
        <v>0</v>
      </c>
      <c r="BF155" s="243">
        <f>IF(O155="snížená",K155,0)</f>
        <v>0</v>
      </c>
      <c r="BG155" s="243">
        <f>IF(O155="zákl. přenesená",K155,0)</f>
        <v>0</v>
      </c>
      <c r="BH155" s="243">
        <f>IF(O155="sníž. přenesená",K155,0)</f>
        <v>0</v>
      </c>
      <c r="BI155" s="243">
        <f>IF(O155="nulová",K155,0)</f>
        <v>0</v>
      </c>
      <c r="BJ155" s="16" t="s">
        <v>88</v>
      </c>
      <c r="BK155" s="243">
        <f>ROUND(P155*H155,2)</f>
        <v>0</v>
      </c>
      <c r="BL155" s="16" t="s">
        <v>161</v>
      </c>
      <c r="BM155" s="242" t="s">
        <v>562</v>
      </c>
    </row>
    <row r="156" s="2" customFormat="1" ht="16.5" customHeight="1">
      <c r="A156" s="37"/>
      <c r="B156" s="38"/>
      <c r="C156" s="279" t="s">
        <v>368</v>
      </c>
      <c r="D156" s="279" t="s">
        <v>281</v>
      </c>
      <c r="E156" s="280" t="s">
        <v>563</v>
      </c>
      <c r="F156" s="281" t="s">
        <v>547</v>
      </c>
      <c r="G156" s="282" t="s">
        <v>491</v>
      </c>
      <c r="H156" s="283">
        <v>40</v>
      </c>
      <c r="I156" s="284"/>
      <c r="J156" s="285"/>
      <c r="K156" s="286">
        <f>ROUND(P156*H156,2)</f>
        <v>0</v>
      </c>
      <c r="L156" s="281" t="s">
        <v>1</v>
      </c>
      <c r="M156" s="287"/>
      <c r="N156" s="288" t="s">
        <v>1</v>
      </c>
      <c r="O156" s="238" t="s">
        <v>43</v>
      </c>
      <c r="P156" s="239">
        <f>I156+J156</f>
        <v>0</v>
      </c>
      <c r="Q156" s="239">
        <f>ROUND(I156*H156,2)</f>
        <v>0</v>
      </c>
      <c r="R156" s="239">
        <f>ROUND(J156*H156,2)</f>
        <v>0</v>
      </c>
      <c r="S156" s="90"/>
      <c r="T156" s="240">
        <f>S156*H156</f>
        <v>0</v>
      </c>
      <c r="U156" s="240">
        <v>0</v>
      </c>
      <c r="V156" s="240">
        <f>U156*H156</f>
        <v>0</v>
      </c>
      <c r="W156" s="240">
        <v>0</v>
      </c>
      <c r="X156" s="241">
        <f>W156*H156</f>
        <v>0</v>
      </c>
      <c r="Y156" s="37"/>
      <c r="Z156" s="37"/>
      <c r="AA156" s="37"/>
      <c r="AB156" s="37"/>
      <c r="AC156" s="37"/>
      <c r="AD156" s="37"/>
      <c r="AE156" s="37"/>
      <c r="AR156" s="242" t="s">
        <v>202</v>
      </c>
      <c r="AT156" s="242" t="s">
        <v>281</v>
      </c>
      <c r="AU156" s="242" t="s">
        <v>88</v>
      </c>
      <c r="AY156" s="16" t="s">
        <v>155</v>
      </c>
      <c r="BE156" s="243">
        <f>IF(O156="základní",K156,0)</f>
        <v>0</v>
      </c>
      <c r="BF156" s="243">
        <f>IF(O156="snížená",K156,0)</f>
        <v>0</v>
      </c>
      <c r="BG156" s="243">
        <f>IF(O156="zákl. přenesená",K156,0)</f>
        <v>0</v>
      </c>
      <c r="BH156" s="243">
        <f>IF(O156="sníž. přenesená",K156,0)</f>
        <v>0</v>
      </c>
      <c r="BI156" s="243">
        <f>IF(O156="nulová",K156,0)</f>
        <v>0</v>
      </c>
      <c r="BJ156" s="16" t="s">
        <v>88</v>
      </c>
      <c r="BK156" s="243">
        <f>ROUND(P156*H156,2)</f>
        <v>0</v>
      </c>
      <c r="BL156" s="16" t="s">
        <v>161</v>
      </c>
      <c r="BM156" s="242" t="s">
        <v>564</v>
      </c>
    </row>
    <row r="157" s="2" customFormat="1" ht="16.5" customHeight="1">
      <c r="A157" s="37"/>
      <c r="B157" s="38"/>
      <c r="C157" s="279" t="s">
        <v>310</v>
      </c>
      <c r="D157" s="279" t="s">
        <v>281</v>
      </c>
      <c r="E157" s="280" t="s">
        <v>565</v>
      </c>
      <c r="F157" s="281" t="s">
        <v>566</v>
      </c>
      <c r="G157" s="282" t="s">
        <v>491</v>
      </c>
      <c r="H157" s="283">
        <v>4</v>
      </c>
      <c r="I157" s="284"/>
      <c r="J157" s="285"/>
      <c r="K157" s="286">
        <f>ROUND(P157*H157,2)</f>
        <v>0</v>
      </c>
      <c r="L157" s="281" t="s">
        <v>1</v>
      </c>
      <c r="M157" s="287"/>
      <c r="N157" s="288" t="s">
        <v>1</v>
      </c>
      <c r="O157" s="238" t="s">
        <v>43</v>
      </c>
      <c r="P157" s="239">
        <f>I157+J157</f>
        <v>0</v>
      </c>
      <c r="Q157" s="239">
        <f>ROUND(I157*H157,2)</f>
        <v>0</v>
      </c>
      <c r="R157" s="239">
        <f>ROUND(J157*H157,2)</f>
        <v>0</v>
      </c>
      <c r="S157" s="90"/>
      <c r="T157" s="240">
        <f>S157*H157</f>
        <v>0</v>
      </c>
      <c r="U157" s="240">
        <v>0</v>
      </c>
      <c r="V157" s="240">
        <f>U157*H157</f>
        <v>0</v>
      </c>
      <c r="W157" s="240">
        <v>0</v>
      </c>
      <c r="X157" s="241">
        <f>W157*H157</f>
        <v>0</v>
      </c>
      <c r="Y157" s="37"/>
      <c r="Z157" s="37"/>
      <c r="AA157" s="37"/>
      <c r="AB157" s="37"/>
      <c r="AC157" s="37"/>
      <c r="AD157" s="37"/>
      <c r="AE157" s="37"/>
      <c r="AR157" s="242" t="s">
        <v>202</v>
      </c>
      <c r="AT157" s="242" t="s">
        <v>281</v>
      </c>
      <c r="AU157" s="242" t="s">
        <v>88</v>
      </c>
      <c r="AY157" s="16" t="s">
        <v>155</v>
      </c>
      <c r="BE157" s="243">
        <f>IF(O157="základní",K157,0)</f>
        <v>0</v>
      </c>
      <c r="BF157" s="243">
        <f>IF(O157="snížená",K157,0)</f>
        <v>0</v>
      </c>
      <c r="BG157" s="243">
        <f>IF(O157="zákl. přenesená",K157,0)</f>
        <v>0</v>
      </c>
      <c r="BH157" s="243">
        <f>IF(O157="sníž. přenesená",K157,0)</f>
        <v>0</v>
      </c>
      <c r="BI157" s="243">
        <f>IF(O157="nulová",K157,0)</f>
        <v>0</v>
      </c>
      <c r="BJ157" s="16" t="s">
        <v>88</v>
      </c>
      <c r="BK157" s="243">
        <f>ROUND(P157*H157,2)</f>
        <v>0</v>
      </c>
      <c r="BL157" s="16" t="s">
        <v>161</v>
      </c>
      <c r="BM157" s="242" t="s">
        <v>567</v>
      </c>
    </row>
    <row r="158" s="2" customFormat="1" ht="16.5" customHeight="1">
      <c r="A158" s="37"/>
      <c r="B158" s="38"/>
      <c r="C158" s="279" t="s">
        <v>377</v>
      </c>
      <c r="D158" s="279" t="s">
        <v>281</v>
      </c>
      <c r="E158" s="280" t="s">
        <v>568</v>
      </c>
      <c r="F158" s="281" t="s">
        <v>569</v>
      </c>
      <c r="G158" s="282" t="s">
        <v>491</v>
      </c>
      <c r="H158" s="283">
        <v>4</v>
      </c>
      <c r="I158" s="284"/>
      <c r="J158" s="285"/>
      <c r="K158" s="286">
        <f>ROUND(P158*H158,2)</f>
        <v>0</v>
      </c>
      <c r="L158" s="281" t="s">
        <v>1</v>
      </c>
      <c r="M158" s="287"/>
      <c r="N158" s="288" t="s">
        <v>1</v>
      </c>
      <c r="O158" s="238" t="s">
        <v>43</v>
      </c>
      <c r="P158" s="239">
        <f>I158+J158</f>
        <v>0</v>
      </c>
      <c r="Q158" s="239">
        <f>ROUND(I158*H158,2)</f>
        <v>0</v>
      </c>
      <c r="R158" s="239">
        <f>ROUND(J158*H158,2)</f>
        <v>0</v>
      </c>
      <c r="S158" s="90"/>
      <c r="T158" s="240">
        <f>S158*H158</f>
        <v>0</v>
      </c>
      <c r="U158" s="240">
        <v>0</v>
      </c>
      <c r="V158" s="240">
        <f>U158*H158</f>
        <v>0</v>
      </c>
      <c r="W158" s="240">
        <v>0</v>
      </c>
      <c r="X158" s="241">
        <f>W158*H158</f>
        <v>0</v>
      </c>
      <c r="Y158" s="37"/>
      <c r="Z158" s="37"/>
      <c r="AA158" s="37"/>
      <c r="AB158" s="37"/>
      <c r="AC158" s="37"/>
      <c r="AD158" s="37"/>
      <c r="AE158" s="37"/>
      <c r="AR158" s="242" t="s">
        <v>202</v>
      </c>
      <c r="AT158" s="242" t="s">
        <v>281</v>
      </c>
      <c r="AU158" s="242" t="s">
        <v>88</v>
      </c>
      <c r="AY158" s="16" t="s">
        <v>155</v>
      </c>
      <c r="BE158" s="243">
        <f>IF(O158="základní",K158,0)</f>
        <v>0</v>
      </c>
      <c r="BF158" s="243">
        <f>IF(O158="snížená",K158,0)</f>
        <v>0</v>
      </c>
      <c r="BG158" s="243">
        <f>IF(O158="zákl. přenesená",K158,0)</f>
        <v>0</v>
      </c>
      <c r="BH158" s="243">
        <f>IF(O158="sníž. přenesená",K158,0)</f>
        <v>0</v>
      </c>
      <c r="BI158" s="243">
        <f>IF(O158="nulová",K158,0)</f>
        <v>0</v>
      </c>
      <c r="BJ158" s="16" t="s">
        <v>88</v>
      </c>
      <c r="BK158" s="243">
        <f>ROUND(P158*H158,2)</f>
        <v>0</v>
      </c>
      <c r="BL158" s="16" t="s">
        <v>161</v>
      </c>
      <c r="BM158" s="242" t="s">
        <v>570</v>
      </c>
    </row>
    <row r="159" s="2" customFormat="1" ht="16.5" customHeight="1">
      <c r="A159" s="37"/>
      <c r="B159" s="38"/>
      <c r="C159" s="279" t="s">
        <v>316</v>
      </c>
      <c r="D159" s="279" t="s">
        <v>281</v>
      </c>
      <c r="E159" s="280" t="s">
        <v>571</v>
      </c>
      <c r="F159" s="281" t="s">
        <v>572</v>
      </c>
      <c r="G159" s="282" t="s">
        <v>491</v>
      </c>
      <c r="H159" s="283">
        <v>30</v>
      </c>
      <c r="I159" s="284"/>
      <c r="J159" s="285"/>
      <c r="K159" s="286">
        <f>ROUND(P159*H159,2)</f>
        <v>0</v>
      </c>
      <c r="L159" s="281" t="s">
        <v>1</v>
      </c>
      <c r="M159" s="287"/>
      <c r="N159" s="293" t="s">
        <v>1</v>
      </c>
      <c r="O159" s="274" t="s">
        <v>43</v>
      </c>
      <c r="P159" s="275">
        <f>I159+J159</f>
        <v>0</v>
      </c>
      <c r="Q159" s="275">
        <f>ROUND(I159*H159,2)</f>
        <v>0</v>
      </c>
      <c r="R159" s="275">
        <f>ROUND(J159*H159,2)</f>
        <v>0</v>
      </c>
      <c r="S159" s="276"/>
      <c r="T159" s="277">
        <f>S159*H159</f>
        <v>0</v>
      </c>
      <c r="U159" s="277">
        <v>0</v>
      </c>
      <c r="V159" s="277">
        <f>U159*H159</f>
        <v>0</v>
      </c>
      <c r="W159" s="277">
        <v>0</v>
      </c>
      <c r="X159" s="278">
        <f>W159*H159</f>
        <v>0</v>
      </c>
      <c r="Y159" s="37"/>
      <c r="Z159" s="37"/>
      <c r="AA159" s="37"/>
      <c r="AB159" s="37"/>
      <c r="AC159" s="37"/>
      <c r="AD159" s="37"/>
      <c r="AE159" s="37"/>
      <c r="AR159" s="242" t="s">
        <v>202</v>
      </c>
      <c r="AT159" s="242" t="s">
        <v>281</v>
      </c>
      <c r="AU159" s="242" t="s">
        <v>88</v>
      </c>
      <c r="AY159" s="16" t="s">
        <v>155</v>
      </c>
      <c r="BE159" s="243">
        <f>IF(O159="základní",K159,0)</f>
        <v>0</v>
      </c>
      <c r="BF159" s="243">
        <f>IF(O159="snížená",K159,0)</f>
        <v>0</v>
      </c>
      <c r="BG159" s="243">
        <f>IF(O159="zákl. přenesená",K159,0)</f>
        <v>0</v>
      </c>
      <c r="BH159" s="243">
        <f>IF(O159="sníž. přenesená",K159,0)</f>
        <v>0</v>
      </c>
      <c r="BI159" s="243">
        <f>IF(O159="nulová",K159,0)</f>
        <v>0</v>
      </c>
      <c r="BJ159" s="16" t="s">
        <v>88</v>
      </c>
      <c r="BK159" s="243">
        <f>ROUND(P159*H159,2)</f>
        <v>0</v>
      </c>
      <c r="BL159" s="16" t="s">
        <v>161</v>
      </c>
      <c r="BM159" s="242" t="s">
        <v>573</v>
      </c>
    </row>
    <row r="160" s="2" customFormat="1" ht="6.96" customHeight="1">
      <c r="A160" s="37"/>
      <c r="B160" s="65"/>
      <c r="C160" s="66"/>
      <c r="D160" s="66"/>
      <c r="E160" s="66"/>
      <c r="F160" s="66"/>
      <c r="G160" s="66"/>
      <c r="H160" s="66"/>
      <c r="I160" s="66"/>
      <c r="J160" s="66"/>
      <c r="K160" s="66"/>
      <c r="L160" s="66"/>
      <c r="M160" s="43"/>
      <c r="N160" s="37"/>
      <c r="P160" s="37"/>
      <c r="Q160" s="37"/>
      <c r="R160" s="37"/>
      <c r="S160" s="37"/>
      <c r="T160" s="37"/>
      <c r="U160" s="37"/>
      <c r="V160" s="37"/>
      <c r="W160" s="37"/>
      <c r="X160" s="37"/>
      <c r="Y160" s="37"/>
      <c r="Z160" s="37"/>
      <c r="AA160" s="37"/>
      <c r="AB160" s="37"/>
      <c r="AC160" s="37"/>
      <c r="AD160" s="37"/>
      <c r="AE160" s="37"/>
    </row>
  </sheetData>
  <sheetProtection sheet="1" autoFilter="0" formatColumns="0" formatRows="0" objects="1" scenarios="1" spinCount="100000" saltValue="oOpWJ9M57xs+jfen+bBBFoLBaihbyc+n6zgqonw0UmeHDbsn/1DfemrhpJ9h4iqmluvmhnXTqdng0rv7BX2x9g==" hashValue="jY0XYOMaQp2Q2ZO37LOoYP2qFM/Bqpl4MCmBqLW7bS4bKH5SGQnYR/WD+BzmlVlPENx06SOaR/FcL+e62zNqDg==" algorithmName="SHA-512" password="CC35"/>
  <autoFilter ref="C120:L159"/>
  <mergeCells count="9">
    <mergeCell ref="E7:H7"/>
    <mergeCell ref="E9:H9"/>
    <mergeCell ref="E18:H18"/>
    <mergeCell ref="E27:H27"/>
    <mergeCell ref="E85:H85"/>
    <mergeCell ref="E87:H87"/>
    <mergeCell ref="E111:H111"/>
    <mergeCell ref="E113:H113"/>
    <mergeCell ref="M2:Z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15.5" style="1" customWidth="1"/>
    <col min="13" max="13" width="9.332031" style="1" customWidth="1"/>
    <col min="14" max="14" width="10.83203" style="1" hidden="1" customWidth="1"/>
    <col min="15" max="15" width="9.332031" style="1" hidden="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4.16016" style="1" hidden="1" customWidth="1"/>
    <col min="22" max="22" width="14.16016" style="1" hidden="1" customWidth="1"/>
    <col min="23" max="23" width="14.16016" style="1" hidden="1" customWidth="1"/>
    <col min="24" max="24" width="14.16016" style="1" hidden="1" customWidth="1"/>
    <col min="25" max="25" width="12.33203" style="1" hidden="1" customWidth="1"/>
    <col min="26" max="26" width="16.33203" style="1" customWidth="1"/>
    <col min="27" max="27" width="12.33203" style="1" customWidth="1"/>
    <col min="28" max="28" width="15"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M2" s="1"/>
      <c r="N2" s="1"/>
      <c r="O2" s="1"/>
      <c r="P2" s="1"/>
      <c r="Q2" s="1"/>
      <c r="R2" s="1"/>
      <c r="S2" s="1"/>
      <c r="T2" s="1"/>
      <c r="U2" s="1"/>
      <c r="V2" s="1"/>
      <c r="W2" s="1"/>
      <c r="X2" s="1"/>
      <c r="Y2" s="1"/>
      <c r="Z2" s="1"/>
      <c r="AT2" s="16" t="s">
        <v>99</v>
      </c>
    </row>
    <row r="3" s="1" customFormat="1" ht="6.96" customHeight="1">
      <c r="B3" s="148"/>
      <c r="C3" s="149"/>
      <c r="D3" s="149"/>
      <c r="E3" s="149"/>
      <c r="F3" s="149"/>
      <c r="G3" s="149"/>
      <c r="H3" s="149"/>
      <c r="I3" s="149"/>
      <c r="J3" s="149"/>
      <c r="K3" s="149"/>
      <c r="L3" s="149"/>
      <c r="M3" s="19"/>
      <c r="AT3" s="16" t="s">
        <v>90</v>
      </c>
    </row>
    <row r="4" s="1" customFormat="1" ht="24.96" customHeight="1">
      <c r="B4" s="19"/>
      <c r="D4" s="150" t="s">
        <v>119</v>
      </c>
      <c r="M4" s="19"/>
      <c r="N4" s="151" t="s">
        <v>11</v>
      </c>
      <c r="AT4" s="16" t="s">
        <v>4</v>
      </c>
    </row>
    <row r="5" s="1" customFormat="1" ht="6.96" customHeight="1">
      <c r="B5" s="19"/>
      <c r="M5" s="19"/>
    </row>
    <row r="6" s="1" customFormat="1" ht="12" customHeight="1">
      <c r="B6" s="19"/>
      <c r="D6" s="152" t="s">
        <v>17</v>
      </c>
      <c r="M6" s="19"/>
    </row>
    <row r="7" s="1" customFormat="1" ht="16.5" customHeight="1">
      <c r="B7" s="19"/>
      <c r="E7" s="153" t="str">
        <f>'Rekapitulace stavby'!K6</f>
        <v>29-22 - Domov ´PRAMEN´ - úprava zahrady - II.etapa</v>
      </c>
      <c r="F7" s="152"/>
      <c r="G7" s="152"/>
      <c r="H7" s="152"/>
      <c r="M7" s="19"/>
    </row>
    <row r="8" s="2" customFormat="1" ht="12" customHeight="1">
      <c r="A8" s="37"/>
      <c r="B8" s="43"/>
      <c r="C8" s="37"/>
      <c r="D8" s="152" t="s">
        <v>120</v>
      </c>
      <c r="E8" s="37"/>
      <c r="F8" s="37"/>
      <c r="G8" s="37"/>
      <c r="H8" s="37"/>
      <c r="I8" s="37"/>
      <c r="J8" s="37"/>
      <c r="K8" s="37"/>
      <c r="L8" s="37"/>
      <c r="M8" s="62"/>
      <c r="S8" s="37"/>
      <c r="T8" s="37"/>
      <c r="U8" s="37"/>
      <c r="V8" s="37"/>
      <c r="W8" s="37"/>
      <c r="X8" s="37"/>
      <c r="Y8" s="37"/>
      <c r="Z8" s="37"/>
      <c r="AA8" s="37"/>
      <c r="AB8" s="37"/>
      <c r="AC8" s="37"/>
      <c r="AD8" s="37"/>
      <c r="AE8" s="37"/>
    </row>
    <row r="9" s="2" customFormat="1" ht="16.5" customHeight="1">
      <c r="A9" s="37"/>
      <c r="B9" s="43"/>
      <c r="C9" s="37"/>
      <c r="D9" s="37"/>
      <c r="E9" s="154" t="s">
        <v>574</v>
      </c>
      <c r="F9" s="37"/>
      <c r="G9" s="37"/>
      <c r="H9" s="37"/>
      <c r="I9" s="37"/>
      <c r="J9" s="37"/>
      <c r="K9" s="37"/>
      <c r="L9" s="37"/>
      <c r="M9" s="62"/>
      <c r="S9" s="37"/>
      <c r="T9" s="37"/>
      <c r="U9" s="37"/>
      <c r="V9" s="37"/>
      <c r="W9" s="37"/>
      <c r="X9" s="37"/>
      <c r="Y9" s="37"/>
      <c r="Z9" s="37"/>
      <c r="AA9" s="37"/>
      <c r="AB9" s="37"/>
      <c r="AC9" s="37"/>
      <c r="AD9" s="37"/>
      <c r="AE9" s="37"/>
    </row>
    <row r="10" s="2" customFormat="1">
      <c r="A10" s="37"/>
      <c r="B10" s="43"/>
      <c r="C10" s="37"/>
      <c r="D10" s="37"/>
      <c r="E10" s="37"/>
      <c r="F10" s="37"/>
      <c r="G10" s="37"/>
      <c r="H10" s="37"/>
      <c r="I10" s="37"/>
      <c r="J10" s="37"/>
      <c r="K10" s="37"/>
      <c r="L10" s="37"/>
      <c r="M10" s="62"/>
      <c r="S10" s="37"/>
      <c r="T10" s="37"/>
      <c r="U10" s="37"/>
      <c r="V10" s="37"/>
      <c r="W10" s="37"/>
      <c r="X10" s="37"/>
      <c r="Y10" s="37"/>
      <c r="Z10" s="37"/>
      <c r="AA10" s="37"/>
      <c r="AB10" s="37"/>
      <c r="AC10" s="37"/>
      <c r="AD10" s="37"/>
      <c r="AE10" s="37"/>
    </row>
    <row r="11" s="2" customFormat="1" ht="12" customHeight="1">
      <c r="A11" s="37"/>
      <c r="B11" s="43"/>
      <c r="C11" s="37"/>
      <c r="D11" s="152" t="s">
        <v>19</v>
      </c>
      <c r="E11" s="37"/>
      <c r="F11" s="143" t="s">
        <v>1</v>
      </c>
      <c r="G11" s="37"/>
      <c r="H11" s="37"/>
      <c r="I11" s="152" t="s">
        <v>20</v>
      </c>
      <c r="J11" s="143" t="s">
        <v>1</v>
      </c>
      <c r="K11" s="37"/>
      <c r="L11" s="37"/>
      <c r="M11" s="62"/>
      <c r="S11" s="37"/>
      <c r="T11" s="37"/>
      <c r="U11" s="37"/>
      <c r="V11" s="37"/>
      <c r="W11" s="37"/>
      <c r="X11" s="37"/>
      <c r="Y11" s="37"/>
      <c r="Z11" s="37"/>
      <c r="AA11" s="37"/>
      <c r="AB11" s="37"/>
      <c r="AC11" s="37"/>
      <c r="AD11" s="37"/>
      <c r="AE11" s="37"/>
    </row>
    <row r="12" s="2" customFormat="1" ht="12" customHeight="1">
      <c r="A12" s="37"/>
      <c r="B12" s="43"/>
      <c r="C12" s="37"/>
      <c r="D12" s="152" t="s">
        <v>21</v>
      </c>
      <c r="E12" s="37"/>
      <c r="F12" s="143" t="s">
        <v>22</v>
      </c>
      <c r="G12" s="37"/>
      <c r="H12" s="37"/>
      <c r="I12" s="152" t="s">
        <v>23</v>
      </c>
      <c r="J12" s="155" t="str">
        <f>'Rekapitulace stavby'!AN8</f>
        <v>6. 2. 2025</v>
      </c>
      <c r="K12" s="37"/>
      <c r="L12" s="37"/>
      <c r="M12" s="62"/>
      <c r="S12" s="37"/>
      <c r="T12" s="37"/>
      <c r="U12" s="37"/>
      <c r="V12" s="37"/>
      <c r="W12" s="37"/>
      <c r="X12" s="37"/>
      <c r="Y12" s="37"/>
      <c r="Z12" s="37"/>
      <c r="AA12" s="37"/>
      <c r="AB12" s="37"/>
      <c r="AC12" s="37"/>
      <c r="AD12" s="37"/>
      <c r="AE12" s="37"/>
    </row>
    <row r="13" s="2" customFormat="1" ht="10.8" customHeight="1">
      <c r="A13" s="37"/>
      <c r="B13" s="43"/>
      <c r="C13" s="37"/>
      <c r="D13" s="37"/>
      <c r="E13" s="37"/>
      <c r="F13" s="37"/>
      <c r="G13" s="37"/>
      <c r="H13" s="37"/>
      <c r="I13" s="37"/>
      <c r="J13" s="37"/>
      <c r="K13" s="37"/>
      <c r="L13" s="37"/>
      <c r="M13" s="62"/>
      <c r="S13" s="37"/>
      <c r="T13" s="37"/>
      <c r="U13" s="37"/>
      <c r="V13" s="37"/>
      <c r="W13" s="37"/>
      <c r="X13" s="37"/>
      <c r="Y13" s="37"/>
      <c r="Z13" s="37"/>
      <c r="AA13" s="37"/>
      <c r="AB13" s="37"/>
      <c r="AC13" s="37"/>
      <c r="AD13" s="37"/>
      <c r="AE13" s="37"/>
    </row>
    <row r="14" s="2" customFormat="1" ht="12" customHeight="1">
      <c r="A14" s="37"/>
      <c r="B14" s="43"/>
      <c r="C14" s="37"/>
      <c r="D14" s="152" t="s">
        <v>25</v>
      </c>
      <c r="E14" s="37"/>
      <c r="F14" s="37"/>
      <c r="G14" s="37"/>
      <c r="H14" s="37"/>
      <c r="I14" s="152" t="s">
        <v>26</v>
      </c>
      <c r="J14" s="143" t="s">
        <v>27</v>
      </c>
      <c r="K14" s="37"/>
      <c r="L14" s="37"/>
      <c r="M14" s="62"/>
      <c r="S14" s="37"/>
      <c r="T14" s="37"/>
      <c r="U14" s="37"/>
      <c r="V14" s="37"/>
      <c r="W14" s="37"/>
      <c r="X14" s="37"/>
      <c r="Y14" s="37"/>
      <c r="Z14" s="37"/>
      <c r="AA14" s="37"/>
      <c r="AB14" s="37"/>
      <c r="AC14" s="37"/>
      <c r="AD14" s="37"/>
      <c r="AE14" s="37"/>
    </row>
    <row r="15" s="2" customFormat="1" ht="18" customHeight="1">
      <c r="A15" s="37"/>
      <c r="B15" s="43"/>
      <c r="C15" s="37"/>
      <c r="D15" s="37"/>
      <c r="E15" s="143" t="s">
        <v>28</v>
      </c>
      <c r="F15" s="37"/>
      <c r="G15" s="37"/>
      <c r="H15" s="37"/>
      <c r="I15" s="152" t="s">
        <v>29</v>
      </c>
      <c r="J15" s="143" t="s">
        <v>1</v>
      </c>
      <c r="K15" s="37"/>
      <c r="L15" s="37"/>
      <c r="M15" s="62"/>
      <c r="S15" s="37"/>
      <c r="T15" s="37"/>
      <c r="U15" s="37"/>
      <c r="V15" s="37"/>
      <c r="W15" s="37"/>
      <c r="X15" s="37"/>
      <c r="Y15" s="37"/>
      <c r="Z15" s="37"/>
      <c r="AA15" s="37"/>
      <c r="AB15" s="37"/>
      <c r="AC15" s="37"/>
      <c r="AD15" s="37"/>
      <c r="AE15" s="37"/>
    </row>
    <row r="16" s="2" customFormat="1" ht="6.96" customHeight="1">
      <c r="A16" s="37"/>
      <c r="B16" s="43"/>
      <c r="C16" s="37"/>
      <c r="D16" s="37"/>
      <c r="E16" s="37"/>
      <c r="F16" s="37"/>
      <c r="G16" s="37"/>
      <c r="H16" s="37"/>
      <c r="I16" s="37"/>
      <c r="J16" s="37"/>
      <c r="K16" s="37"/>
      <c r="L16" s="37"/>
      <c r="M16" s="62"/>
      <c r="S16" s="37"/>
      <c r="T16" s="37"/>
      <c r="U16" s="37"/>
      <c r="V16" s="37"/>
      <c r="W16" s="37"/>
      <c r="X16" s="37"/>
      <c r="Y16" s="37"/>
      <c r="Z16" s="37"/>
      <c r="AA16" s="37"/>
      <c r="AB16" s="37"/>
      <c r="AC16" s="37"/>
      <c r="AD16" s="37"/>
      <c r="AE16" s="37"/>
    </row>
    <row r="17" s="2" customFormat="1" ht="12" customHeight="1">
      <c r="A17" s="37"/>
      <c r="B17" s="43"/>
      <c r="C17" s="37"/>
      <c r="D17" s="152" t="s">
        <v>30</v>
      </c>
      <c r="E17" s="37"/>
      <c r="F17" s="37"/>
      <c r="G17" s="37"/>
      <c r="H17" s="37"/>
      <c r="I17" s="152" t="s">
        <v>26</v>
      </c>
      <c r="J17" s="32" t="str">
        <f>'Rekapitulace stavby'!AN13</f>
        <v>Vyplň údaj</v>
      </c>
      <c r="K17" s="37"/>
      <c r="L17" s="37"/>
      <c r="M17" s="62"/>
      <c r="S17" s="37"/>
      <c r="T17" s="37"/>
      <c r="U17" s="37"/>
      <c r="V17" s="37"/>
      <c r="W17" s="37"/>
      <c r="X17" s="37"/>
      <c r="Y17" s="37"/>
      <c r="Z17" s="37"/>
      <c r="AA17" s="37"/>
      <c r="AB17" s="37"/>
      <c r="AC17" s="37"/>
      <c r="AD17" s="37"/>
      <c r="AE17" s="37"/>
    </row>
    <row r="18" s="2" customFormat="1" ht="18" customHeight="1">
      <c r="A18" s="37"/>
      <c r="B18" s="43"/>
      <c r="C18" s="37"/>
      <c r="D18" s="37"/>
      <c r="E18" s="32" t="str">
        <f>'Rekapitulace stavby'!E14</f>
        <v>Vyplň údaj</v>
      </c>
      <c r="F18" s="143"/>
      <c r="G18" s="143"/>
      <c r="H18" s="143"/>
      <c r="I18" s="152" t="s">
        <v>29</v>
      </c>
      <c r="J18" s="32" t="str">
        <f>'Rekapitulace stavby'!AN14</f>
        <v>Vyplň údaj</v>
      </c>
      <c r="K18" s="37"/>
      <c r="L18" s="37"/>
      <c r="M18" s="62"/>
      <c r="S18" s="37"/>
      <c r="T18" s="37"/>
      <c r="U18" s="37"/>
      <c r="V18" s="37"/>
      <c r="W18" s="37"/>
      <c r="X18" s="37"/>
      <c r="Y18" s="37"/>
      <c r="Z18" s="37"/>
      <c r="AA18" s="37"/>
      <c r="AB18" s="37"/>
      <c r="AC18" s="37"/>
      <c r="AD18" s="37"/>
      <c r="AE18" s="37"/>
    </row>
    <row r="19" s="2" customFormat="1" ht="6.96" customHeight="1">
      <c r="A19" s="37"/>
      <c r="B19" s="43"/>
      <c r="C19" s="37"/>
      <c r="D19" s="37"/>
      <c r="E19" s="37"/>
      <c r="F19" s="37"/>
      <c r="G19" s="37"/>
      <c r="H19" s="37"/>
      <c r="I19" s="37"/>
      <c r="J19" s="37"/>
      <c r="K19" s="37"/>
      <c r="L19" s="37"/>
      <c r="M19" s="62"/>
      <c r="S19" s="37"/>
      <c r="T19" s="37"/>
      <c r="U19" s="37"/>
      <c r="V19" s="37"/>
      <c r="W19" s="37"/>
      <c r="X19" s="37"/>
      <c r="Y19" s="37"/>
      <c r="Z19" s="37"/>
      <c r="AA19" s="37"/>
      <c r="AB19" s="37"/>
      <c r="AC19" s="37"/>
      <c r="AD19" s="37"/>
      <c r="AE19" s="37"/>
    </row>
    <row r="20" s="2" customFormat="1" ht="12" customHeight="1">
      <c r="A20" s="37"/>
      <c r="B20" s="43"/>
      <c r="C20" s="37"/>
      <c r="D20" s="152" t="s">
        <v>32</v>
      </c>
      <c r="E20" s="37"/>
      <c r="F20" s="37"/>
      <c r="G20" s="37"/>
      <c r="H20" s="37"/>
      <c r="I20" s="152" t="s">
        <v>26</v>
      </c>
      <c r="J20" s="143" t="s">
        <v>33</v>
      </c>
      <c r="K20" s="37"/>
      <c r="L20" s="37"/>
      <c r="M20" s="62"/>
      <c r="S20" s="37"/>
      <c r="T20" s="37"/>
      <c r="U20" s="37"/>
      <c r="V20" s="37"/>
      <c r="W20" s="37"/>
      <c r="X20" s="37"/>
      <c r="Y20" s="37"/>
      <c r="Z20" s="37"/>
      <c r="AA20" s="37"/>
      <c r="AB20" s="37"/>
      <c r="AC20" s="37"/>
      <c r="AD20" s="37"/>
      <c r="AE20" s="37"/>
    </row>
    <row r="21" s="2" customFormat="1" ht="18" customHeight="1">
      <c r="A21" s="37"/>
      <c r="B21" s="43"/>
      <c r="C21" s="37"/>
      <c r="D21" s="37"/>
      <c r="E21" s="143" t="s">
        <v>34</v>
      </c>
      <c r="F21" s="37"/>
      <c r="G21" s="37"/>
      <c r="H21" s="37"/>
      <c r="I21" s="152" t="s">
        <v>29</v>
      </c>
      <c r="J21" s="143" t="s">
        <v>1</v>
      </c>
      <c r="K21" s="37"/>
      <c r="L21" s="37"/>
      <c r="M21" s="62"/>
      <c r="S21" s="37"/>
      <c r="T21" s="37"/>
      <c r="U21" s="37"/>
      <c r="V21" s="37"/>
      <c r="W21" s="37"/>
      <c r="X21" s="37"/>
      <c r="Y21" s="37"/>
      <c r="Z21" s="37"/>
      <c r="AA21" s="37"/>
      <c r="AB21" s="37"/>
      <c r="AC21" s="37"/>
      <c r="AD21" s="37"/>
      <c r="AE21" s="37"/>
    </row>
    <row r="22" s="2" customFormat="1" ht="6.96" customHeight="1">
      <c r="A22" s="37"/>
      <c r="B22" s="43"/>
      <c r="C22" s="37"/>
      <c r="D22" s="37"/>
      <c r="E22" s="37"/>
      <c r="F22" s="37"/>
      <c r="G22" s="37"/>
      <c r="H22" s="37"/>
      <c r="I22" s="37"/>
      <c r="J22" s="37"/>
      <c r="K22" s="37"/>
      <c r="L22" s="37"/>
      <c r="M22" s="62"/>
      <c r="S22" s="37"/>
      <c r="T22" s="37"/>
      <c r="U22" s="37"/>
      <c r="V22" s="37"/>
      <c r="W22" s="37"/>
      <c r="X22" s="37"/>
      <c r="Y22" s="37"/>
      <c r="Z22" s="37"/>
      <c r="AA22" s="37"/>
      <c r="AB22" s="37"/>
      <c r="AC22" s="37"/>
      <c r="AD22" s="37"/>
      <c r="AE22" s="37"/>
    </row>
    <row r="23" s="2" customFormat="1" ht="12" customHeight="1">
      <c r="A23" s="37"/>
      <c r="B23" s="43"/>
      <c r="C23" s="37"/>
      <c r="D23" s="152" t="s">
        <v>35</v>
      </c>
      <c r="E23" s="37"/>
      <c r="F23" s="37"/>
      <c r="G23" s="37"/>
      <c r="H23" s="37"/>
      <c r="I23" s="152" t="s">
        <v>26</v>
      </c>
      <c r="J23" s="143" t="str">
        <f>IF('Rekapitulace stavby'!AN19="","",'Rekapitulace stavby'!AN19)</f>
        <v/>
      </c>
      <c r="K23" s="37"/>
      <c r="L23" s="37"/>
      <c r="M23" s="62"/>
      <c r="S23" s="37"/>
      <c r="T23" s="37"/>
      <c r="U23" s="37"/>
      <c r="V23" s="37"/>
      <c r="W23" s="37"/>
      <c r="X23" s="37"/>
      <c r="Y23" s="37"/>
      <c r="Z23" s="37"/>
      <c r="AA23" s="37"/>
      <c r="AB23" s="37"/>
      <c r="AC23" s="37"/>
      <c r="AD23" s="37"/>
      <c r="AE23" s="37"/>
    </row>
    <row r="24" s="2" customFormat="1" ht="18" customHeight="1">
      <c r="A24" s="37"/>
      <c r="B24" s="43"/>
      <c r="C24" s="37"/>
      <c r="D24" s="37"/>
      <c r="E24" s="143" t="str">
        <f>IF('Rekapitulace stavby'!E20="","",'Rekapitulace stavby'!E20)</f>
        <v xml:space="preserve"> </v>
      </c>
      <c r="F24" s="37"/>
      <c r="G24" s="37"/>
      <c r="H24" s="37"/>
      <c r="I24" s="152" t="s">
        <v>29</v>
      </c>
      <c r="J24" s="143" t="str">
        <f>IF('Rekapitulace stavby'!AN20="","",'Rekapitulace stavby'!AN20)</f>
        <v/>
      </c>
      <c r="K24" s="37"/>
      <c r="L24" s="37"/>
      <c r="M24" s="62"/>
      <c r="S24" s="37"/>
      <c r="T24" s="37"/>
      <c r="U24" s="37"/>
      <c r="V24" s="37"/>
      <c r="W24" s="37"/>
      <c r="X24" s="37"/>
      <c r="Y24" s="37"/>
      <c r="Z24" s="37"/>
      <c r="AA24" s="37"/>
      <c r="AB24" s="37"/>
      <c r="AC24" s="37"/>
      <c r="AD24" s="37"/>
      <c r="AE24" s="37"/>
    </row>
    <row r="25" s="2" customFormat="1" ht="6.96" customHeight="1">
      <c r="A25" s="37"/>
      <c r="B25" s="43"/>
      <c r="C25" s="37"/>
      <c r="D25" s="37"/>
      <c r="E25" s="37"/>
      <c r="F25" s="37"/>
      <c r="G25" s="37"/>
      <c r="H25" s="37"/>
      <c r="I25" s="37"/>
      <c r="J25" s="37"/>
      <c r="K25" s="37"/>
      <c r="L25" s="37"/>
      <c r="M25" s="62"/>
      <c r="S25" s="37"/>
      <c r="T25" s="37"/>
      <c r="U25" s="37"/>
      <c r="V25" s="37"/>
      <c r="W25" s="37"/>
      <c r="X25" s="37"/>
      <c r="Y25" s="37"/>
      <c r="Z25" s="37"/>
      <c r="AA25" s="37"/>
      <c r="AB25" s="37"/>
      <c r="AC25" s="37"/>
      <c r="AD25" s="37"/>
      <c r="AE25" s="37"/>
    </row>
    <row r="26" s="2" customFormat="1" ht="12" customHeight="1">
      <c r="A26" s="37"/>
      <c r="B26" s="43"/>
      <c r="C26" s="37"/>
      <c r="D26" s="152" t="s">
        <v>37</v>
      </c>
      <c r="E26" s="37"/>
      <c r="F26" s="37"/>
      <c r="G26" s="37"/>
      <c r="H26" s="37"/>
      <c r="I26" s="37"/>
      <c r="J26" s="37"/>
      <c r="K26" s="37"/>
      <c r="L26" s="37"/>
      <c r="M26" s="62"/>
      <c r="S26" s="37"/>
      <c r="T26" s="37"/>
      <c r="U26" s="37"/>
      <c r="V26" s="37"/>
      <c r="W26" s="37"/>
      <c r="X26" s="37"/>
      <c r="Y26" s="37"/>
      <c r="Z26" s="37"/>
      <c r="AA26" s="37"/>
      <c r="AB26" s="37"/>
      <c r="AC26" s="37"/>
      <c r="AD26" s="37"/>
      <c r="AE26" s="37"/>
    </row>
    <row r="27" s="8" customFormat="1" ht="16.5" customHeight="1">
      <c r="A27" s="156"/>
      <c r="B27" s="157"/>
      <c r="C27" s="156"/>
      <c r="D27" s="156"/>
      <c r="E27" s="158" t="s">
        <v>1</v>
      </c>
      <c r="F27" s="158"/>
      <c r="G27" s="158"/>
      <c r="H27" s="158"/>
      <c r="I27" s="156"/>
      <c r="J27" s="156"/>
      <c r="K27" s="156"/>
      <c r="L27" s="156"/>
      <c r="M27" s="159"/>
      <c r="S27" s="156"/>
      <c r="T27" s="156"/>
      <c r="U27" s="156"/>
      <c r="V27" s="156"/>
      <c r="W27" s="156"/>
      <c r="X27" s="156"/>
      <c r="Y27" s="156"/>
      <c r="Z27" s="156"/>
      <c r="AA27" s="156"/>
      <c r="AB27" s="156"/>
      <c r="AC27" s="156"/>
      <c r="AD27" s="156"/>
      <c r="AE27" s="156"/>
    </row>
    <row r="28" s="2" customFormat="1" ht="6.96" customHeight="1">
      <c r="A28" s="37"/>
      <c r="B28" s="43"/>
      <c r="C28" s="37"/>
      <c r="D28" s="37"/>
      <c r="E28" s="37"/>
      <c r="F28" s="37"/>
      <c r="G28" s="37"/>
      <c r="H28" s="37"/>
      <c r="I28" s="37"/>
      <c r="J28" s="37"/>
      <c r="K28" s="37"/>
      <c r="L28" s="37"/>
      <c r="M28" s="62"/>
      <c r="S28" s="37"/>
      <c r="T28" s="37"/>
      <c r="U28" s="37"/>
      <c r="V28" s="37"/>
      <c r="W28" s="37"/>
      <c r="X28" s="37"/>
      <c r="Y28" s="37"/>
      <c r="Z28" s="37"/>
      <c r="AA28" s="37"/>
      <c r="AB28" s="37"/>
      <c r="AC28" s="37"/>
      <c r="AD28" s="37"/>
      <c r="AE28" s="37"/>
    </row>
    <row r="29" s="2" customFormat="1" ht="6.96" customHeight="1">
      <c r="A29" s="37"/>
      <c r="B29" s="43"/>
      <c r="C29" s="37"/>
      <c r="D29" s="160"/>
      <c r="E29" s="160"/>
      <c r="F29" s="160"/>
      <c r="G29" s="160"/>
      <c r="H29" s="160"/>
      <c r="I29" s="160"/>
      <c r="J29" s="160"/>
      <c r="K29" s="160"/>
      <c r="L29" s="160"/>
      <c r="M29" s="62"/>
      <c r="S29" s="37"/>
      <c r="T29" s="37"/>
      <c r="U29" s="37"/>
      <c r="V29" s="37"/>
      <c r="W29" s="37"/>
      <c r="X29" s="37"/>
      <c r="Y29" s="37"/>
      <c r="Z29" s="37"/>
      <c r="AA29" s="37"/>
      <c r="AB29" s="37"/>
      <c r="AC29" s="37"/>
      <c r="AD29" s="37"/>
      <c r="AE29" s="37"/>
    </row>
    <row r="30" s="2" customFormat="1">
      <c r="A30" s="37"/>
      <c r="B30" s="43"/>
      <c r="C30" s="37"/>
      <c r="D30" s="37"/>
      <c r="E30" s="152" t="s">
        <v>124</v>
      </c>
      <c r="F30" s="37"/>
      <c r="G30" s="37"/>
      <c r="H30" s="37"/>
      <c r="I30" s="37"/>
      <c r="J30" s="37"/>
      <c r="K30" s="161">
        <f>I96</f>
        <v>0</v>
      </c>
      <c r="L30" s="37"/>
      <c r="M30" s="62"/>
      <c r="S30" s="37"/>
      <c r="T30" s="37"/>
      <c r="U30" s="37"/>
      <c r="V30" s="37"/>
      <c r="W30" s="37"/>
      <c r="X30" s="37"/>
      <c r="Y30" s="37"/>
      <c r="Z30" s="37"/>
      <c r="AA30" s="37"/>
      <c r="AB30" s="37"/>
      <c r="AC30" s="37"/>
      <c r="AD30" s="37"/>
      <c r="AE30" s="37"/>
    </row>
    <row r="31" s="2" customFormat="1">
      <c r="A31" s="37"/>
      <c r="B31" s="43"/>
      <c r="C31" s="37"/>
      <c r="D31" s="37"/>
      <c r="E31" s="152" t="s">
        <v>125</v>
      </c>
      <c r="F31" s="37"/>
      <c r="G31" s="37"/>
      <c r="H31" s="37"/>
      <c r="I31" s="37"/>
      <c r="J31" s="37"/>
      <c r="K31" s="161">
        <f>J96</f>
        <v>0</v>
      </c>
      <c r="L31" s="37"/>
      <c r="M31" s="62"/>
      <c r="S31" s="37"/>
      <c r="T31" s="37"/>
      <c r="U31" s="37"/>
      <c r="V31" s="37"/>
      <c r="W31" s="37"/>
      <c r="X31" s="37"/>
      <c r="Y31" s="37"/>
      <c r="Z31" s="37"/>
      <c r="AA31" s="37"/>
      <c r="AB31" s="37"/>
      <c r="AC31" s="37"/>
      <c r="AD31" s="37"/>
      <c r="AE31" s="37"/>
    </row>
    <row r="32" s="2" customFormat="1" ht="25.44" customHeight="1">
      <c r="A32" s="37"/>
      <c r="B32" s="43"/>
      <c r="C32" s="37"/>
      <c r="D32" s="162" t="s">
        <v>38</v>
      </c>
      <c r="E32" s="37"/>
      <c r="F32" s="37"/>
      <c r="G32" s="37"/>
      <c r="H32" s="37"/>
      <c r="I32" s="37"/>
      <c r="J32" s="37"/>
      <c r="K32" s="163">
        <f>ROUND(K122, 2)</f>
        <v>0</v>
      </c>
      <c r="L32" s="37"/>
      <c r="M32" s="62"/>
      <c r="S32" s="37"/>
      <c r="T32" s="37"/>
      <c r="U32" s="37"/>
      <c r="V32" s="37"/>
      <c r="W32" s="37"/>
      <c r="X32" s="37"/>
      <c r="Y32" s="37"/>
      <c r="Z32" s="37"/>
      <c r="AA32" s="37"/>
      <c r="AB32" s="37"/>
      <c r="AC32" s="37"/>
      <c r="AD32" s="37"/>
      <c r="AE32" s="37"/>
    </row>
    <row r="33" s="2" customFormat="1" ht="6.96" customHeight="1">
      <c r="A33" s="37"/>
      <c r="B33" s="43"/>
      <c r="C33" s="37"/>
      <c r="D33" s="160"/>
      <c r="E33" s="160"/>
      <c r="F33" s="160"/>
      <c r="G33" s="160"/>
      <c r="H33" s="160"/>
      <c r="I33" s="160"/>
      <c r="J33" s="160"/>
      <c r="K33" s="160"/>
      <c r="L33" s="160"/>
      <c r="M33" s="62"/>
      <c r="S33" s="37"/>
      <c r="T33" s="37"/>
      <c r="U33" s="37"/>
      <c r="V33" s="37"/>
      <c r="W33" s="37"/>
      <c r="X33" s="37"/>
      <c r="Y33" s="37"/>
      <c r="Z33" s="37"/>
      <c r="AA33" s="37"/>
      <c r="AB33" s="37"/>
      <c r="AC33" s="37"/>
      <c r="AD33" s="37"/>
      <c r="AE33" s="37"/>
    </row>
    <row r="34" s="2" customFormat="1" ht="14.4" customHeight="1">
      <c r="A34" s="37"/>
      <c r="B34" s="43"/>
      <c r="C34" s="37"/>
      <c r="D34" s="37"/>
      <c r="E34" s="37"/>
      <c r="F34" s="164" t="s">
        <v>40</v>
      </c>
      <c r="G34" s="37"/>
      <c r="H34" s="37"/>
      <c r="I34" s="164" t="s">
        <v>39</v>
      </c>
      <c r="J34" s="37"/>
      <c r="K34" s="164" t="s">
        <v>41</v>
      </c>
      <c r="L34" s="37"/>
      <c r="M34" s="62"/>
      <c r="S34" s="37"/>
      <c r="T34" s="37"/>
      <c r="U34" s="37"/>
      <c r="V34" s="37"/>
      <c r="W34" s="37"/>
      <c r="X34" s="37"/>
      <c r="Y34" s="37"/>
      <c r="Z34" s="37"/>
      <c r="AA34" s="37"/>
      <c r="AB34" s="37"/>
      <c r="AC34" s="37"/>
      <c r="AD34" s="37"/>
      <c r="AE34" s="37"/>
    </row>
    <row r="35" s="2" customFormat="1" ht="14.4" customHeight="1">
      <c r="A35" s="37"/>
      <c r="B35" s="43"/>
      <c r="C35" s="37"/>
      <c r="D35" s="165" t="s">
        <v>42</v>
      </c>
      <c r="E35" s="152" t="s">
        <v>43</v>
      </c>
      <c r="F35" s="161">
        <f>ROUND((SUM(BE122:BE193)),  2)</f>
        <v>0</v>
      </c>
      <c r="G35" s="37"/>
      <c r="H35" s="37"/>
      <c r="I35" s="166">
        <v>0.20999999999999999</v>
      </c>
      <c r="J35" s="37"/>
      <c r="K35" s="161">
        <f>ROUND(((SUM(BE122:BE193))*I35),  2)</f>
        <v>0</v>
      </c>
      <c r="L35" s="37"/>
      <c r="M35" s="62"/>
      <c r="S35" s="37"/>
      <c r="T35" s="37"/>
      <c r="U35" s="37"/>
      <c r="V35" s="37"/>
      <c r="W35" s="37"/>
      <c r="X35" s="37"/>
      <c r="Y35" s="37"/>
      <c r="Z35" s="37"/>
      <c r="AA35" s="37"/>
      <c r="AB35" s="37"/>
      <c r="AC35" s="37"/>
      <c r="AD35" s="37"/>
      <c r="AE35" s="37"/>
    </row>
    <row r="36" s="2" customFormat="1" ht="14.4" customHeight="1">
      <c r="A36" s="37"/>
      <c r="B36" s="43"/>
      <c r="C36" s="37"/>
      <c r="D36" s="37"/>
      <c r="E36" s="152" t="s">
        <v>44</v>
      </c>
      <c r="F36" s="161">
        <f>ROUND((SUM(BF122:BF193)),  2)</f>
        <v>0</v>
      </c>
      <c r="G36" s="37"/>
      <c r="H36" s="37"/>
      <c r="I36" s="166">
        <v>0.12</v>
      </c>
      <c r="J36" s="37"/>
      <c r="K36" s="161">
        <f>ROUND(((SUM(BF122:BF193))*I36),  2)</f>
        <v>0</v>
      </c>
      <c r="L36" s="37"/>
      <c r="M36" s="62"/>
      <c r="S36" s="37"/>
      <c r="T36" s="37"/>
      <c r="U36" s="37"/>
      <c r="V36" s="37"/>
      <c r="W36" s="37"/>
      <c r="X36" s="37"/>
      <c r="Y36" s="37"/>
      <c r="Z36" s="37"/>
      <c r="AA36" s="37"/>
      <c r="AB36" s="37"/>
      <c r="AC36" s="37"/>
      <c r="AD36" s="37"/>
      <c r="AE36" s="37"/>
    </row>
    <row r="37" hidden="1" s="2" customFormat="1" ht="14.4" customHeight="1">
      <c r="A37" s="37"/>
      <c r="B37" s="43"/>
      <c r="C37" s="37"/>
      <c r="D37" s="37"/>
      <c r="E37" s="152" t="s">
        <v>45</v>
      </c>
      <c r="F37" s="161">
        <f>ROUND((SUM(BG122:BG193)),  2)</f>
        <v>0</v>
      </c>
      <c r="G37" s="37"/>
      <c r="H37" s="37"/>
      <c r="I37" s="166">
        <v>0.20999999999999999</v>
      </c>
      <c r="J37" s="37"/>
      <c r="K37" s="161">
        <f>0</f>
        <v>0</v>
      </c>
      <c r="L37" s="37"/>
      <c r="M37" s="62"/>
      <c r="S37" s="37"/>
      <c r="T37" s="37"/>
      <c r="U37" s="37"/>
      <c r="V37" s="37"/>
      <c r="W37" s="37"/>
      <c r="X37" s="37"/>
      <c r="Y37" s="37"/>
      <c r="Z37" s="37"/>
      <c r="AA37" s="37"/>
      <c r="AB37" s="37"/>
      <c r="AC37" s="37"/>
      <c r="AD37" s="37"/>
      <c r="AE37" s="37"/>
    </row>
    <row r="38" hidden="1" s="2" customFormat="1" ht="14.4" customHeight="1">
      <c r="A38" s="37"/>
      <c r="B38" s="43"/>
      <c r="C38" s="37"/>
      <c r="D38" s="37"/>
      <c r="E38" s="152" t="s">
        <v>46</v>
      </c>
      <c r="F38" s="161">
        <f>ROUND((SUM(BH122:BH193)),  2)</f>
        <v>0</v>
      </c>
      <c r="G38" s="37"/>
      <c r="H38" s="37"/>
      <c r="I38" s="166">
        <v>0.12</v>
      </c>
      <c r="J38" s="37"/>
      <c r="K38" s="161">
        <f>0</f>
        <v>0</v>
      </c>
      <c r="L38" s="37"/>
      <c r="M38" s="62"/>
      <c r="S38" s="37"/>
      <c r="T38" s="37"/>
      <c r="U38" s="37"/>
      <c r="V38" s="37"/>
      <c r="W38" s="37"/>
      <c r="X38" s="37"/>
      <c r="Y38" s="37"/>
      <c r="Z38" s="37"/>
      <c r="AA38" s="37"/>
      <c r="AB38" s="37"/>
      <c r="AC38" s="37"/>
      <c r="AD38" s="37"/>
      <c r="AE38" s="37"/>
    </row>
    <row r="39" hidden="1" s="2" customFormat="1" ht="14.4" customHeight="1">
      <c r="A39" s="37"/>
      <c r="B39" s="43"/>
      <c r="C39" s="37"/>
      <c r="D39" s="37"/>
      <c r="E39" s="152" t="s">
        <v>47</v>
      </c>
      <c r="F39" s="161">
        <f>ROUND((SUM(BI122:BI193)),  2)</f>
        <v>0</v>
      </c>
      <c r="G39" s="37"/>
      <c r="H39" s="37"/>
      <c r="I39" s="166">
        <v>0</v>
      </c>
      <c r="J39" s="37"/>
      <c r="K39" s="161">
        <f>0</f>
        <v>0</v>
      </c>
      <c r="L39" s="37"/>
      <c r="M39" s="62"/>
      <c r="S39" s="37"/>
      <c r="T39" s="37"/>
      <c r="U39" s="37"/>
      <c r="V39" s="37"/>
      <c r="W39" s="37"/>
      <c r="X39" s="37"/>
      <c r="Y39" s="37"/>
      <c r="Z39" s="37"/>
      <c r="AA39" s="37"/>
      <c r="AB39" s="37"/>
      <c r="AC39" s="37"/>
      <c r="AD39" s="37"/>
      <c r="AE39" s="37"/>
    </row>
    <row r="40" s="2" customFormat="1" ht="6.96" customHeight="1">
      <c r="A40" s="37"/>
      <c r="B40" s="43"/>
      <c r="C40" s="37"/>
      <c r="D40" s="37"/>
      <c r="E40" s="37"/>
      <c r="F40" s="37"/>
      <c r="G40" s="37"/>
      <c r="H40" s="37"/>
      <c r="I40" s="37"/>
      <c r="J40" s="37"/>
      <c r="K40" s="37"/>
      <c r="L40" s="37"/>
      <c r="M40" s="62"/>
      <c r="S40" s="37"/>
      <c r="T40" s="37"/>
      <c r="U40" s="37"/>
      <c r="V40" s="37"/>
      <c r="W40" s="37"/>
      <c r="X40" s="37"/>
      <c r="Y40" s="37"/>
      <c r="Z40" s="37"/>
      <c r="AA40" s="37"/>
      <c r="AB40" s="37"/>
      <c r="AC40" s="37"/>
      <c r="AD40" s="37"/>
      <c r="AE40" s="37"/>
    </row>
    <row r="41" s="2" customFormat="1" ht="25.44" customHeight="1">
      <c r="A41" s="37"/>
      <c r="B41" s="43"/>
      <c r="C41" s="167"/>
      <c r="D41" s="168" t="s">
        <v>48</v>
      </c>
      <c r="E41" s="169"/>
      <c r="F41" s="169"/>
      <c r="G41" s="170" t="s">
        <v>49</v>
      </c>
      <c r="H41" s="171" t="s">
        <v>50</v>
      </c>
      <c r="I41" s="169"/>
      <c r="J41" s="169"/>
      <c r="K41" s="172">
        <f>SUM(K32:K39)</f>
        <v>0</v>
      </c>
      <c r="L41" s="173"/>
      <c r="M41" s="62"/>
      <c r="S41" s="37"/>
      <c r="T41" s="37"/>
      <c r="U41" s="37"/>
      <c r="V41" s="37"/>
      <c r="W41" s="37"/>
      <c r="X41" s="37"/>
      <c r="Y41" s="37"/>
      <c r="Z41" s="37"/>
      <c r="AA41" s="37"/>
      <c r="AB41" s="37"/>
      <c r="AC41" s="37"/>
      <c r="AD41" s="37"/>
      <c r="AE41" s="37"/>
    </row>
    <row r="42" s="2" customFormat="1" ht="14.4" customHeight="1">
      <c r="A42" s="37"/>
      <c r="B42" s="43"/>
      <c r="C42" s="37"/>
      <c r="D42" s="37"/>
      <c r="E42" s="37"/>
      <c r="F42" s="37"/>
      <c r="G42" s="37"/>
      <c r="H42" s="37"/>
      <c r="I42" s="37"/>
      <c r="J42" s="37"/>
      <c r="K42" s="37"/>
      <c r="L42" s="37"/>
      <c r="M42" s="62"/>
      <c r="S42" s="37"/>
      <c r="T42" s="37"/>
      <c r="U42" s="37"/>
      <c r="V42" s="37"/>
      <c r="W42" s="37"/>
      <c r="X42" s="37"/>
      <c r="Y42" s="37"/>
      <c r="Z42" s="37"/>
      <c r="AA42" s="37"/>
      <c r="AB42" s="37"/>
      <c r="AC42" s="37"/>
      <c r="AD42" s="37"/>
      <c r="AE42" s="37"/>
    </row>
    <row r="43" s="1" customFormat="1" ht="14.4" customHeight="1">
      <c r="B43" s="19"/>
      <c r="M43" s="19"/>
    </row>
    <row r="44" s="1" customFormat="1" ht="14.4" customHeight="1">
      <c r="B44" s="19"/>
      <c r="M44" s="19"/>
    </row>
    <row r="45" s="1" customFormat="1" ht="14.4" customHeight="1">
      <c r="B45" s="19"/>
      <c r="M45" s="19"/>
    </row>
    <row r="46" s="1" customFormat="1" ht="14.4" customHeight="1">
      <c r="B46" s="19"/>
      <c r="M46" s="19"/>
    </row>
    <row r="47" s="1" customFormat="1" ht="14.4" customHeight="1">
      <c r="B47" s="19"/>
      <c r="M47" s="19"/>
    </row>
    <row r="48" s="1" customFormat="1" ht="14.4" customHeight="1">
      <c r="B48" s="19"/>
      <c r="M48" s="19"/>
    </row>
    <row r="49" s="1" customFormat="1" ht="14.4" customHeight="1">
      <c r="B49" s="19"/>
      <c r="M49" s="19"/>
    </row>
    <row r="50" s="2" customFormat="1" ht="14.4" customHeight="1">
      <c r="B50" s="62"/>
      <c r="D50" s="174" t="s">
        <v>51</v>
      </c>
      <c r="E50" s="175"/>
      <c r="F50" s="175"/>
      <c r="G50" s="174" t="s">
        <v>52</v>
      </c>
      <c r="H50" s="175"/>
      <c r="I50" s="175"/>
      <c r="J50" s="175"/>
      <c r="K50" s="175"/>
      <c r="L50" s="175"/>
      <c r="M50" s="62"/>
    </row>
    <row r="51">
      <c r="B51" s="19"/>
      <c r="M51" s="19"/>
    </row>
    <row r="52">
      <c r="B52" s="19"/>
      <c r="M52" s="19"/>
    </row>
    <row r="53">
      <c r="B53" s="19"/>
      <c r="M53" s="19"/>
    </row>
    <row r="54">
      <c r="B54" s="19"/>
      <c r="M54" s="19"/>
    </row>
    <row r="55">
      <c r="B55" s="19"/>
      <c r="M55" s="19"/>
    </row>
    <row r="56">
      <c r="B56" s="19"/>
      <c r="M56" s="19"/>
    </row>
    <row r="57">
      <c r="B57" s="19"/>
      <c r="M57" s="19"/>
    </row>
    <row r="58">
      <c r="B58" s="19"/>
      <c r="M58" s="19"/>
    </row>
    <row r="59">
      <c r="B59" s="19"/>
      <c r="M59" s="19"/>
    </row>
    <row r="60">
      <c r="B60" s="19"/>
      <c r="M60" s="19"/>
    </row>
    <row r="61" s="2" customFormat="1">
      <c r="A61" s="37"/>
      <c r="B61" s="43"/>
      <c r="C61" s="37"/>
      <c r="D61" s="176" t="s">
        <v>53</v>
      </c>
      <c r="E61" s="177"/>
      <c r="F61" s="178" t="s">
        <v>54</v>
      </c>
      <c r="G61" s="176" t="s">
        <v>53</v>
      </c>
      <c r="H61" s="177"/>
      <c r="I61" s="177"/>
      <c r="J61" s="179" t="s">
        <v>54</v>
      </c>
      <c r="K61" s="177"/>
      <c r="L61" s="177"/>
      <c r="M61" s="62"/>
      <c r="S61" s="37"/>
      <c r="T61" s="37"/>
      <c r="U61" s="37"/>
      <c r="V61" s="37"/>
      <c r="W61" s="37"/>
      <c r="X61" s="37"/>
      <c r="Y61" s="37"/>
      <c r="Z61" s="37"/>
      <c r="AA61" s="37"/>
      <c r="AB61" s="37"/>
      <c r="AC61" s="37"/>
      <c r="AD61" s="37"/>
      <c r="AE61" s="37"/>
    </row>
    <row r="62">
      <c r="B62" s="19"/>
      <c r="M62" s="19"/>
    </row>
    <row r="63">
      <c r="B63" s="19"/>
      <c r="M63" s="19"/>
    </row>
    <row r="64">
      <c r="B64" s="19"/>
      <c r="M64" s="19"/>
    </row>
    <row r="65" s="2" customFormat="1">
      <c r="A65" s="37"/>
      <c r="B65" s="43"/>
      <c r="C65" s="37"/>
      <c r="D65" s="174" t="s">
        <v>55</v>
      </c>
      <c r="E65" s="180"/>
      <c r="F65" s="180"/>
      <c r="G65" s="174" t="s">
        <v>56</v>
      </c>
      <c r="H65" s="180"/>
      <c r="I65" s="180"/>
      <c r="J65" s="180"/>
      <c r="K65" s="180"/>
      <c r="L65" s="180"/>
      <c r="M65" s="62"/>
      <c r="S65" s="37"/>
      <c r="T65" s="37"/>
      <c r="U65" s="37"/>
      <c r="V65" s="37"/>
      <c r="W65" s="37"/>
      <c r="X65" s="37"/>
      <c r="Y65" s="37"/>
      <c r="Z65" s="37"/>
      <c r="AA65" s="37"/>
      <c r="AB65" s="37"/>
      <c r="AC65" s="37"/>
      <c r="AD65" s="37"/>
      <c r="AE65" s="37"/>
    </row>
    <row r="66">
      <c r="B66" s="19"/>
      <c r="M66" s="19"/>
    </row>
    <row r="67">
      <c r="B67" s="19"/>
      <c r="M67" s="19"/>
    </row>
    <row r="68">
      <c r="B68" s="19"/>
      <c r="M68" s="19"/>
    </row>
    <row r="69">
      <c r="B69" s="19"/>
      <c r="M69" s="19"/>
    </row>
    <row r="70">
      <c r="B70" s="19"/>
      <c r="M70" s="19"/>
    </row>
    <row r="71">
      <c r="B71" s="19"/>
      <c r="M71" s="19"/>
    </row>
    <row r="72">
      <c r="B72" s="19"/>
      <c r="M72" s="19"/>
    </row>
    <row r="73">
      <c r="B73" s="19"/>
      <c r="M73" s="19"/>
    </row>
    <row r="74">
      <c r="B74" s="19"/>
      <c r="M74" s="19"/>
    </row>
    <row r="75">
      <c r="B75" s="19"/>
      <c r="M75" s="19"/>
    </row>
    <row r="76" s="2" customFormat="1">
      <c r="A76" s="37"/>
      <c r="B76" s="43"/>
      <c r="C76" s="37"/>
      <c r="D76" s="176" t="s">
        <v>53</v>
      </c>
      <c r="E76" s="177"/>
      <c r="F76" s="178" t="s">
        <v>54</v>
      </c>
      <c r="G76" s="176" t="s">
        <v>53</v>
      </c>
      <c r="H76" s="177"/>
      <c r="I76" s="177"/>
      <c r="J76" s="179" t="s">
        <v>54</v>
      </c>
      <c r="K76" s="177"/>
      <c r="L76" s="177"/>
      <c r="M76" s="62"/>
      <c r="S76" s="37"/>
      <c r="T76" s="37"/>
      <c r="U76" s="37"/>
      <c r="V76" s="37"/>
      <c r="W76" s="37"/>
      <c r="X76" s="37"/>
      <c r="Y76" s="37"/>
      <c r="Z76" s="37"/>
      <c r="AA76" s="37"/>
      <c r="AB76" s="37"/>
      <c r="AC76" s="37"/>
      <c r="AD76" s="37"/>
      <c r="AE76" s="37"/>
    </row>
    <row r="77" s="2" customFormat="1" ht="14.4" customHeight="1">
      <c r="A77" s="37"/>
      <c r="B77" s="181"/>
      <c r="C77" s="182"/>
      <c r="D77" s="182"/>
      <c r="E77" s="182"/>
      <c r="F77" s="182"/>
      <c r="G77" s="182"/>
      <c r="H77" s="182"/>
      <c r="I77" s="182"/>
      <c r="J77" s="182"/>
      <c r="K77" s="182"/>
      <c r="L77" s="182"/>
      <c r="M77" s="62"/>
      <c r="S77" s="37"/>
      <c r="T77" s="37"/>
      <c r="U77" s="37"/>
      <c r="V77" s="37"/>
      <c r="W77" s="37"/>
      <c r="X77" s="37"/>
      <c r="Y77" s="37"/>
      <c r="Z77" s="37"/>
      <c r="AA77" s="37"/>
      <c r="AB77" s="37"/>
      <c r="AC77" s="37"/>
      <c r="AD77" s="37"/>
      <c r="AE77" s="37"/>
    </row>
    <row r="81" s="2" customFormat="1" ht="6.96" customHeight="1">
      <c r="A81" s="37"/>
      <c r="B81" s="183"/>
      <c r="C81" s="184"/>
      <c r="D81" s="184"/>
      <c r="E81" s="184"/>
      <c r="F81" s="184"/>
      <c r="G81" s="184"/>
      <c r="H81" s="184"/>
      <c r="I81" s="184"/>
      <c r="J81" s="184"/>
      <c r="K81" s="184"/>
      <c r="L81" s="184"/>
      <c r="M81" s="62"/>
      <c r="S81" s="37"/>
      <c r="T81" s="37"/>
      <c r="U81" s="37"/>
      <c r="V81" s="37"/>
      <c r="W81" s="37"/>
      <c r="X81" s="37"/>
      <c r="Y81" s="37"/>
      <c r="Z81" s="37"/>
      <c r="AA81" s="37"/>
      <c r="AB81" s="37"/>
      <c r="AC81" s="37"/>
      <c r="AD81" s="37"/>
      <c r="AE81" s="37"/>
    </row>
    <row r="82" s="2" customFormat="1" ht="24.96" customHeight="1">
      <c r="A82" s="37"/>
      <c r="B82" s="38"/>
      <c r="C82" s="22" t="s">
        <v>126</v>
      </c>
      <c r="D82" s="39"/>
      <c r="E82" s="39"/>
      <c r="F82" s="39"/>
      <c r="G82" s="39"/>
      <c r="H82" s="39"/>
      <c r="I82" s="39"/>
      <c r="J82" s="39"/>
      <c r="K82" s="39"/>
      <c r="L82" s="39"/>
      <c r="M82" s="62"/>
      <c r="S82" s="37"/>
      <c r="T82" s="37"/>
      <c r="U82" s="37"/>
      <c r="V82" s="37"/>
      <c r="W82" s="37"/>
      <c r="X82" s="37"/>
      <c r="Y82" s="37"/>
      <c r="Z82" s="37"/>
      <c r="AA82" s="37"/>
      <c r="AB82" s="37"/>
      <c r="AC82" s="37"/>
      <c r="AD82" s="37"/>
      <c r="AE82" s="37"/>
    </row>
    <row r="83" s="2" customFormat="1" ht="6.96" customHeight="1">
      <c r="A83" s="37"/>
      <c r="B83" s="38"/>
      <c r="C83" s="39"/>
      <c r="D83" s="39"/>
      <c r="E83" s="39"/>
      <c r="F83" s="39"/>
      <c r="G83" s="39"/>
      <c r="H83" s="39"/>
      <c r="I83" s="39"/>
      <c r="J83" s="39"/>
      <c r="K83" s="39"/>
      <c r="L83" s="39"/>
      <c r="M83" s="62"/>
      <c r="S83" s="37"/>
      <c r="T83" s="37"/>
      <c r="U83" s="37"/>
      <c r="V83" s="37"/>
      <c r="W83" s="37"/>
      <c r="X83" s="37"/>
      <c r="Y83" s="37"/>
      <c r="Z83" s="37"/>
      <c r="AA83" s="37"/>
      <c r="AB83" s="37"/>
      <c r="AC83" s="37"/>
      <c r="AD83" s="37"/>
      <c r="AE83" s="37"/>
    </row>
    <row r="84" s="2" customFormat="1" ht="12" customHeight="1">
      <c r="A84" s="37"/>
      <c r="B84" s="38"/>
      <c r="C84" s="31" t="s">
        <v>17</v>
      </c>
      <c r="D84" s="39"/>
      <c r="E84" s="39"/>
      <c r="F84" s="39"/>
      <c r="G84" s="39"/>
      <c r="H84" s="39"/>
      <c r="I84" s="39"/>
      <c r="J84" s="39"/>
      <c r="K84" s="39"/>
      <c r="L84" s="39"/>
      <c r="M84" s="62"/>
      <c r="S84" s="37"/>
      <c r="T84" s="37"/>
      <c r="U84" s="37"/>
      <c r="V84" s="37"/>
      <c r="W84" s="37"/>
      <c r="X84" s="37"/>
      <c r="Y84" s="37"/>
      <c r="Z84" s="37"/>
      <c r="AA84" s="37"/>
      <c r="AB84" s="37"/>
      <c r="AC84" s="37"/>
      <c r="AD84" s="37"/>
      <c r="AE84" s="37"/>
    </row>
    <row r="85" s="2" customFormat="1" ht="16.5" customHeight="1">
      <c r="A85" s="37"/>
      <c r="B85" s="38"/>
      <c r="C85" s="39"/>
      <c r="D85" s="39"/>
      <c r="E85" s="185" t="str">
        <f>E7</f>
        <v>29-22 - Domov ´PRAMEN´ - úprava zahrady - II.etapa</v>
      </c>
      <c r="F85" s="31"/>
      <c r="G85" s="31"/>
      <c r="H85" s="31"/>
      <c r="I85" s="39"/>
      <c r="J85" s="39"/>
      <c r="K85" s="39"/>
      <c r="L85" s="39"/>
      <c r="M85" s="62"/>
      <c r="S85" s="37"/>
      <c r="T85" s="37"/>
      <c r="U85" s="37"/>
      <c r="V85" s="37"/>
      <c r="W85" s="37"/>
      <c r="X85" s="37"/>
      <c r="Y85" s="37"/>
      <c r="Z85" s="37"/>
      <c r="AA85" s="37"/>
      <c r="AB85" s="37"/>
      <c r="AC85" s="37"/>
      <c r="AD85" s="37"/>
      <c r="AE85" s="37"/>
    </row>
    <row r="86" s="2" customFormat="1" ht="12" customHeight="1">
      <c r="A86" s="37"/>
      <c r="B86" s="38"/>
      <c r="C86" s="31" t="s">
        <v>120</v>
      </c>
      <c r="D86" s="39"/>
      <c r="E86" s="39"/>
      <c r="F86" s="39"/>
      <c r="G86" s="39"/>
      <c r="H86" s="39"/>
      <c r="I86" s="39"/>
      <c r="J86" s="39"/>
      <c r="K86" s="39"/>
      <c r="L86" s="39"/>
      <c r="M86" s="62"/>
      <c r="S86" s="37"/>
      <c r="T86" s="37"/>
      <c r="U86" s="37"/>
      <c r="V86" s="37"/>
      <c r="W86" s="37"/>
      <c r="X86" s="37"/>
      <c r="Y86" s="37"/>
      <c r="Z86" s="37"/>
      <c r="AA86" s="37"/>
      <c r="AB86" s="37"/>
      <c r="AC86" s="37"/>
      <c r="AD86" s="37"/>
      <c r="AE86" s="37"/>
    </row>
    <row r="87" s="2" customFormat="1" ht="16.5" customHeight="1">
      <c r="A87" s="37"/>
      <c r="B87" s="38"/>
      <c r="C87" s="39"/>
      <c r="D87" s="39"/>
      <c r="E87" s="75" t="str">
        <f>E9</f>
        <v>SO 205 - Chodníky, zpevněné plochy</v>
      </c>
      <c r="F87" s="39"/>
      <c r="G87" s="39"/>
      <c r="H87" s="39"/>
      <c r="I87" s="39"/>
      <c r="J87" s="39"/>
      <c r="K87" s="39"/>
      <c r="L87" s="39"/>
      <c r="M87" s="62"/>
      <c r="S87" s="37"/>
      <c r="T87" s="37"/>
      <c r="U87" s="37"/>
      <c r="V87" s="37"/>
      <c r="W87" s="37"/>
      <c r="X87" s="37"/>
      <c r="Y87" s="37"/>
      <c r="Z87" s="37"/>
      <c r="AA87" s="37"/>
      <c r="AB87" s="37"/>
      <c r="AC87" s="37"/>
      <c r="AD87" s="37"/>
      <c r="AE87" s="37"/>
    </row>
    <row r="88" s="2" customFormat="1" ht="6.96" customHeight="1">
      <c r="A88" s="37"/>
      <c r="B88" s="38"/>
      <c r="C88" s="39"/>
      <c r="D88" s="39"/>
      <c r="E88" s="39"/>
      <c r="F88" s="39"/>
      <c r="G88" s="39"/>
      <c r="H88" s="39"/>
      <c r="I88" s="39"/>
      <c r="J88" s="39"/>
      <c r="K88" s="39"/>
      <c r="L88" s="39"/>
      <c r="M88" s="62"/>
      <c r="S88" s="37"/>
      <c r="T88" s="37"/>
      <c r="U88" s="37"/>
      <c r="V88" s="37"/>
      <c r="W88" s="37"/>
      <c r="X88" s="37"/>
      <c r="Y88" s="37"/>
      <c r="Z88" s="37"/>
      <c r="AA88" s="37"/>
      <c r="AB88" s="37"/>
      <c r="AC88" s="37"/>
      <c r="AD88" s="37"/>
      <c r="AE88" s="37"/>
    </row>
    <row r="89" s="2" customFormat="1" ht="12" customHeight="1">
      <c r="A89" s="37"/>
      <c r="B89" s="38"/>
      <c r="C89" s="31" t="s">
        <v>21</v>
      </c>
      <c r="D89" s="39"/>
      <c r="E89" s="39"/>
      <c r="F89" s="26" t="str">
        <f>F12</f>
        <v>Mnichov u Mar. Lázní</v>
      </c>
      <c r="G89" s="39"/>
      <c r="H89" s="39"/>
      <c r="I89" s="31" t="s">
        <v>23</v>
      </c>
      <c r="J89" s="78" t="str">
        <f>IF(J12="","",J12)</f>
        <v>6. 2. 2025</v>
      </c>
      <c r="K89" s="39"/>
      <c r="L89" s="39"/>
      <c r="M89" s="62"/>
      <c r="S89" s="37"/>
      <c r="T89" s="37"/>
      <c r="U89" s="37"/>
      <c r="V89" s="37"/>
      <c r="W89" s="37"/>
      <c r="X89" s="37"/>
      <c r="Y89" s="37"/>
      <c r="Z89" s="37"/>
      <c r="AA89" s="37"/>
      <c r="AB89" s="37"/>
      <c r="AC89" s="37"/>
      <c r="AD89" s="37"/>
      <c r="AE89" s="37"/>
    </row>
    <row r="90" s="2" customFormat="1" ht="6.96" customHeight="1">
      <c r="A90" s="37"/>
      <c r="B90" s="38"/>
      <c r="C90" s="39"/>
      <c r="D90" s="39"/>
      <c r="E90" s="39"/>
      <c r="F90" s="39"/>
      <c r="G90" s="39"/>
      <c r="H90" s="39"/>
      <c r="I90" s="39"/>
      <c r="J90" s="39"/>
      <c r="K90" s="39"/>
      <c r="L90" s="39"/>
      <c r="M90" s="62"/>
      <c r="S90" s="37"/>
      <c r="T90" s="37"/>
      <c r="U90" s="37"/>
      <c r="V90" s="37"/>
      <c r="W90" s="37"/>
      <c r="X90" s="37"/>
      <c r="Y90" s="37"/>
      <c r="Z90" s="37"/>
      <c r="AA90" s="37"/>
      <c r="AB90" s="37"/>
      <c r="AC90" s="37"/>
      <c r="AD90" s="37"/>
      <c r="AE90" s="37"/>
    </row>
    <row r="91" s="2" customFormat="1" ht="25.65" customHeight="1">
      <c r="A91" s="37"/>
      <c r="B91" s="38"/>
      <c r="C91" s="31" t="s">
        <v>25</v>
      </c>
      <c r="D91" s="39"/>
      <c r="E91" s="39"/>
      <c r="F91" s="26" t="str">
        <f>E15</f>
        <v xml:space="preserve">Domov pro osoby se zdravotním postižením Pramen </v>
      </c>
      <c r="G91" s="39"/>
      <c r="H91" s="39"/>
      <c r="I91" s="31" t="s">
        <v>32</v>
      </c>
      <c r="J91" s="35" t="str">
        <f>E21</f>
        <v>Ing. Tomáš Prinz, DiS.</v>
      </c>
      <c r="K91" s="39"/>
      <c r="L91" s="39"/>
      <c r="M91" s="62"/>
      <c r="S91" s="37"/>
      <c r="T91" s="37"/>
      <c r="U91" s="37"/>
      <c r="V91" s="37"/>
      <c r="W91" s="37"/>
      <c r="X91" s="37"/>
      <c r="Y91" s="37"/>
      <c r="Z91" s="37"/>
      <c r="AA91" s="37"/>
      <c r="AB91" s="37"/>
      <c r="AC91" s="37"/>
      <c r="AD91" s="37"/>
      <c r="AE91" s="37"/>
    </row>
    <row r="92" s="2" customFormat="1" ht="15.15" customHeight="1">
      <c r="A92" s="37"/>
      <c r="B92" s="38"/>
      <c r="C92" s="31" t="s">
        <v>30</v>
      </c>
      <c r="D92" s="39"/>
      <c r="E92" s="39"/>
      <c r="F92" s="26" t="str">
        <f>IF(E18="","",E18)</f>
        <v>Vyplň údaj</v>
      </c>
      <c r="G92" s="39"/>
      <c r="H92" s="39"/>
      <c r="I92" s="31" t="s">
        <v>35</v>
      </c>
      <c r="J92" s="35" t="str">
        <f>E24</f>
        <v xml:space="preserve"> </v>
      </c>
      <c r="K92" s="39"/>
      <c r="L92" s="39"/>
      <c r="M92" s="62"/>
      <c r="S92" s="37"/>
      <c r="T92" s="37"/>
      <c r="U92" s="37"/>
      <c r="V92" s="37"/>
      <c r="W92" s="37"/>
      <c r="X92" s="37"/>
      <c r="Y92" s="37"/>
      <c r="Z92" s="37"/>
      <c r="AA92" s="37"/>
      <c r="AB92" s="37"/>
      <c r="AC92" s="37"/>
      <c r="AD92" s="37"/>
      <c r="AE92" s="37"/>
    </row>
    <row r="93" s="2" customFormat="1" ht="10.32" customHeight="1">
      <c r="A93" s="37"/>
      <c r="B93" s="38"/>
      <c r="C93" s="39"/>
      <c r="D93" s="39"/>
      <c r="E93" s="39"/>
      <c r="F93" s="39"/>
      <c r="G93" s="39"/>
      <c r="H93" s="39"/>
      <c r="I93" s="39"/>
      <c r="J93" s="39"/>
      <c r="K93" s="39"/>
      <c r="L93" s="39"/>
      <c r="M93" s="62"/>
      <c r="S93" s="37"/>
      <c r="T93" s="37"/>
      <c r="U93" s="37"/>
      <c r="V93" s="37"/>
      <c r="W93" s="37"/>
      <c r="X93" s="37"/>
      <c r="Y93" s="37"/>
      <c r="Z93" s="37"/>
      <c r="AA93" s="37"/>
      <c r="AB93" s="37"/>
      <c r="AC93" s="37"/>
      <c r="AD93" s="37"/>
      <c r="AE93" s="37"/>
    </row>
    <row r="94" s="2" customFormat="1" ht="29.28" customHeight="1">
      <c r="A94" s="37"/>
      <c r="B94" s="38"/>
      <c r="C94" s="186" t="s">
        <v>127</v>
      </c>
      <c r="D94" s="187"/>
      <c r="E94" s="187"/>
      <c r="F94" s="187"/>
      <c r="G94" s="187"/>
      <c r="H94" s="187"/>
      <c r="I94" s="188" t="s">
        <v>128</v>
      </c>
      <c r="J94" s="188" t="s">
        <v>129</v>
      </c>
      <c r="K94" s="188" t="s">
        <v>130</v>
      </c>
      <c r="L94" s="187"/>
      <c r="M94" s="62"/>
      <c r="S94" s="37"/>
      <c r="T94" s="37"/>
      <c r="U94" s="37"/>
      <c r="V94" s="37"/>
      <c r="W94" s="37"/>
      <c r="X94" s="37"/>
      <c r="Y94" s="37"/>
      <c r="Z94" s="37"/>
      <c r="AA94" s="37"/>
      <c r="AB94" s="37"/>
      <c r="AC94" s="37"/>
      <c r="AD94" s="37"/>
      <c r="AE94" s="37"/>
    </row>
    <row r="95" s="2" customFormat="1" ht="10.32" customHeight="1">
      <c r="A95" s="37"/>
      <c r="B95" s="38"/>
      <c r="C95" s="39"/>
      <c r="D95" s="39"/>
      <c r="E95" s="39"/>
      <c r="F95" s="39"/>
      <c r="G95" s="39"/>
      <c r="H95" s="39"/>
      <c r="I95" s="39"/>
      <c r="J95" s="39"/>
      <c r="K95" s="39"/>
      <c r="L95" s="39"/>
      <c r="M95" s="62"/>
      <c r="S95" s="37"/>
      <c r="T95" s="37"/>
      <c r="U95" s="37"/>
      <c r="V95" s="37"/>
      <c r="W95" s="37"/>
      <c r="X95" s="37"/>
      <c r="Y95" s="37"/>
      <c r="Z95" s="37"/>
      <c r="AA95" s="37"/>
      <c r="AB95" s="37"/>
      <c r="AC95" s="37"/>
      <c r="AD95" s="37"/>
      <c r="AE95" s="37"/>
    </row>
    <row r="96" s="2" customFormat="1" ht="22.8" customHeight="1">
      <c r="A96" s="37"/>
      <c r="B96" s="38"/>
      <c r="C96" s="189" t="s">
        <v>131</v>
      </c>
      <c r="D96" s="39"/>
      <c r="E96" s="39"/>
      <c r="F96" s="39"/>
      <c r="G96" s="39"/>
      <c r="H96" s="39"/>
      <c r="I96" s="109">
        <f>Q122</f>
        <v>0</v>
      </c>
      <c r="J96" s="109">
        <f>R122</f>
        <v>0</v>
      </c>
      <c r="K96" s="109">
        <f>K122</f>
        <v>0</v>
      </c>
      <c r="L96" s="39"/>
      <c r="M96" s="62"/>
      <c r="S96" s="37"/>
      <c r="T96" s="37"/>
      <c r="U96" s="37"/>
      <c r="V96" s="37"/>
      <c r="W96" s="37"/>
      <c r="X96" s="37"/>
      <c r="Y96" s="37"/>
      <c r="Z96" s="37"/>
      <c r="AA96" s="37"/>
      <c r="AB96" s="37"/>
      <c r="AC96" s="37"/>
      <c r="AD96" s="37"/>
      <c r="AE96" s="37"/>
      <c r="AU96" s="16" t="s">
        <v>132</v>
      </c>
    </row>
    <row r="97" s="9" customFormat="1" ht="24.96" customHeight="1">
      <c r="A97" s="9"/>
      <c r="B97" s="190"/>
      <c r="C97" s="191"/>
      <c r="D97" s="192" t="s">
        <v>575</v>
      </c>
      <c r="E97" s="193"/>
      <c r="F97" s="193"/>
      <c r="G97" s="193"/>
      <c r="H97" s="193"/>
      <c r="I97" s="194">
        <f>Q123</f>
        <v>0</v>
      </c>
      <c r="J97" s="194">
        <f>R123</f>
        <v>0</v>
      </c>
      <c r="K97" s="194">
        <f>K123</f>
        <v>0</v>
      </c>
      <c r="L97" s="191"/>
      <c r="M97" s="195"/>
      <c r="S97" s="9"/>
      <c r="T97" s="9"/>
      <c r="U97" s="9"/>
      <c r="V97" s="9"/>
      <c r="W97" s="9"/>
      <c r="X97" s="9"/>
      <c r="Y97" s="9"/>
      <c r="Z97" s="9"/>
      <c r="AA97" s="9"/>
      <c r="AB97" s="9"/>
      <c r="AC97" s="9"/>
      <c r="AD97" s="9"/>
      <c r="AE97" s="9"/>
    </row>
    <row r="98" s="9" customFormat="1" ht="24.96" customHeight="1">
      <c r="A98" s="9"/>
      <c r="B98" s="190"/>
      <c r="C98" s="191"/>
      <c r="D98" s="192" t="s">
        <v>576</v>
      </c>
      <c r="E98" s="193"/>
      <c r="F98" s="193"/>
      <c r="G98" s="193"/>
      <c r="H98" s="193"/>
      <c r="I98" s="194">
        <f>Q155</f>
        <v>0</v>
      </c>
      <c r="J98" s="194">
        <f>R155</f>
        <v>0</v>
      </c>
      <c r="K98" s="194">
        <f>K155</f>
        <v>0</v>
      </c>
      <c r="L98" s="191"/>
      <c r="M98" s="195"/>
      <c r="S98" s="9"/>
      <c r="T98" s="9"/>
      <c r="U98" s="9"/>
      <c r="V98" s="9"/>
      <c r="W98" s="9"/>
      <c r="X98" s="9"/>
      <c r="Y98" s="9"/>
      <c r="Z98" s="9"/>
      <c r="AA98" s="9"/>
      <c r="AB98" s="9"/>
      <c r="AC98" s="9"/>
      <c r="AD98" s="9"/>
      <c r="AE98" s="9"/>
    </row>
    <row r="99" s="9" customFormat="1" ht="24.96" customHeight="1">
      <c r="A99" s="9"/>
      <c r="B99" s="190"/>
      <c r="C99" s="191"/>
      <c r="D99" s="192" t="s">
        <v>577</v>
      </c>
      <c r="E99" s="193"/>
      <c r="F99" s="193"/>
      <c r="G99" s="193"/>
      <c r="H99" s="193"/>
      <c r="I99" s="194">
        <f>Q165</f>
        <v>0</v>
      </c>
      <c r="J99" s="194">
        <f>R165</f>
        <v>0</v>
      </c>
      <c r="K99" s="194">
        <f>K165</f>
        <v>0</v>
      </c>
      <c r="L99" s="191"/>
      <c r="M99" s="195"/>
      <c r="S99" s="9"/>
      <c r="T99" s="9"/>
      <c r="U99" s="9"/>
      <c r="V99" s="9"/>
      <c r="W99" s="9"/>
      <c r="X99" s="9"/>
      <c r="Y99" s="9"/>
      <c r="Z99" s="9"/>
      <c r="AA99" s="9"/>
      <c r="AB99" s="9"/>
      <c r="AC99" s="9"/>
      <c r="AD99" s="9"/>
      <c r="AE99" s="9"/>
    </row>
    <row r="100" s="9" customFormat="1" ht="24.96" customHeight="1">
      <c r="A100" s="9"/>
      <c r="B100" s="190"/>
      <c r="C100" s="191"/>
      <c r="D100" s="192" t="s">
        <v>133</v>
      </c>
      <c r="E100" s="193"/>
      <c r="F100" s="193"/>
      <c r="G100" s="193"/>
      <c r="H100" s="193"/>
      <c r="I100" s="194">
        <f>Q168</f>
        <v>0</v>
      </c>
      <c r="J100" s="194">
        <f>R168</f>
        <v>0</v>
      </c>
      <c r="K100" s="194">
        <f>K168</f>
        <v>0</v>
      </c>
      <c r="L100" s="191"/>
      <c r="M100" s="195"/>
      <c r="S100" s="9"/>
      <c r="T100" s="9"/>
      <c r="U100" s="9"/>
      <c r="V100" s="9"/>
      <c r="W100" s="9"/>
      <c r="X100" s="9"/>
      <c r="Y100" s="9"/>
      <c r="Z100" s="9"/>
      <c r="AA100" s="9"/>
      <c r="AB100" s="9"/>
      <c r="AC100" s="9"/>
      <c r="AD100" s="9"/>
      <c r="AE100" s="9"/>
    </row>
    <row r="101" s="10" customFormat="1" ht="19.92" customHeight="1">
      <c r="A101" s="10"/>
      <c r="B101" s="196"/>
      <c r="C101" s="135"/>
      <c r="D101" s="197" t="s">
        <v>226</v>
      </c>
      <c r="E101" s="198"/>
      <c r="F101" s="198"/>
      <c r="G101" s="198"/>
      <c r="H101" s="198"/>
      <c r="I101" s="199">
        <f>Q169</f>
        <v>0</v>
      </c>
      <c r="J101" s="199">
        <f>R169</f>
        <v>0</v>
      </c>
      <c r="K101" s="199">
        <f>K169</f>
        <v>0</v>
      </c>
      <c r="L101" s="135"/>
      <c r="M101" s="200"/>
      <c r="S101" s="10"/>
      <c r="T101" s="10"/>
      <c r="U101" s="10"/>
      <c r="V101" s="10"/>
      <c r="W101" s="10"/>
      <c r="X101" s="10"/>
      <c r="Y101" s="10"/>
      <c r="Z101" s="10"/>
      <c r="AA101" s="10"/>
      <c r="AB101" s="10"/>
      <c r="AC101" s="10"/>
      <c r="AD101" s="10"/>
      <c r="AE101" s="10"/>
    </row>
    <row r="102" s="10" customFormat="1" ht="19.92" customHeight="1">
      <c r="A102" s="10"/>
      <c r="B102" s="196"/>
      <c r="C102" s="135"/>
      <c r="D102" s="197" t="s">
        <v>135</v>
      </c>
      <c r="E102" s="198"/>
      <c r="F102" s="198"/>
      <c r="G102" s="198"/>
      <c r="H102" s="198"/>
      <c r="I102" s="199">
        <f>Q173</f>
        <v>0</v>
      </c>
      <c r="J102" s="199">
        <f>R173</f>
        <v>0</v>
      </c>
      <c r="K102" s="199">
        <f>K173</f>
        <v>0</v>
      </c>
      <c r="L102" s="135"/>
      <c r="M102" s="200"/>
      <c r="S102" s="10"/>
      <c r="T102" s="10"/>
      <c r="U102" s="10"/>
      <c r="V102" s="10"/>
      <c r="W102" s="10"/>
      <c r="X102" s="10"/>
      <c r="Y102" s="10"/>
      <c r="Z102" s="10"/>
      <c r="AA102" s="10"/>
      <c r="AB102" s="10"/>
      <c r="AC102" s="10"/>
      <c r="AD102" s="10"/>
      <c r="AE102" s="10"/>
    </row>
    <row r="103" s="2" customFormat="1" ht="21.84" customHeight="1">
      <c r="A103" s="37"/>
      <c r="B103" s="38"/>
      <c r="C103" s="39"/>
      <c r="D103" s="39"/>
      <c r="E103" s="39"/>
      <c r="F103" s="39"/>
      <c r="G103" s="39"/>
      <c r="H103" s="39"/>
      <c r="I103" s="39"/>
      <c r="J103" s="39"/>
      <c r="K103" s="39"/>
      <c r="L103" s="39"/>
      <c r="M103" s="62"/>
      <c r="S103" s="37"/>
      <c r="T103" s="37"/>
      <c r="U103" s="37"/>
      <c r="V103" s="37"/>
      <c r="W103" s="37"/>
      <c r="X103" s="37"/>
      <c r="Y103" s="37"/>
      <c r="Z103" s="37"/>
      <c r="AA103" s="37"/>
      <c r="AB103" s="37"/>
      <c r="AC103" s="37"/>
      <c r="AD103" s="37"/>
      <c r="AE103" s="37"/>
    </row>
    <row r="104" s="2" customFormat="1" ht="6.96" customHeight="1">
      <c r="A104" s="37"/>
      <c r="B104" s="65"/>
      <c r="C104" s="66"/>
      <c r="D104" s="66"/>
      <c r="E104" s="66"/>
      <c r="F104" s="66"/>
      <c r="G104" s="66"/>
      <c r="H104" s="66"/>
      <c r="I104" s="66"/>
      <c r="J104" s="66"/>
      <c r="K104" s="66"/>
      <c r="L104" s="66"/>
      <c r="M104" s="62"/>
      <c r="S104" s="37"/>
      <c r="T104" s="37"/>
      <c r="U104" s="37"/>
      <c r="V104" s="37"/>
      <c r="W104" s="37"/>
      <c r="X104" s="37"/>
      <c r="Y104" s="37"/>
      <c r="Z104" s="37"/>
      <c r="AA104" s="37"/>
      <c r="AB104" s="37"/>
      <c r="AC104" s="37"/>
      <c r="AD104" s="37"/>
      <c r="AE104" s="37"/>
    </row>
    <row r="108" s="2" customFormat="1" ht="6.96" customHeight="1">
      <c r="A108" s="37"/>
      <c r="B108" s="67"/>
      <c r="C108" s="68"/>
      <c r="D108" s="68"/>
      <c r="E108" s="68"/>
      <c r="F108" s="68"/>
      <c r="G108" s="68"/>
      <c r="H108" s="68"/>
      <c r="I108" s="68"/>
      <c r="J108" s="68"/>
      <c r="K108" s="68"/>
      <c r="L108" s="68"/>
      <c r="M108" s="62"/>
      <c r="S108" s="37"/>
      <c r="T108" s="37"/>
      <c r="U108" s="37"/>
      <c r="V108" s="37"/>
      <c r="W108" s="37"/>
      <c r="X108" s="37"/>
      <c r="Y108" s="37"/>
      <c r="Z108" s="37"/>
      <c r="AA108" s="37"/>
      <c r="AB108" s="37"/>
      <c r="AC108" s="37"/>
      <c r="AD108" s="37"/>
      <c r="AE108" s="37"/>
    </row>
    <row r="109" s="2" customFormat="1" ht="24.96" customHeight="1">
      <c r="A109" s="37"/>
      <c r="B109" s="38"/>
      <c r="C109" s="22" t="s">
        <v>136</v>
      </c>
      <c r="D109" s="39"/>
      <c r="E109" s="39"/>
      <c r="F109" s="39"/>
      <c r="G109" s="39"/>
      <c r="H109" s="39"/>
      <c r="I109" s="39"/>
      <c r="J109" s="39"/>
      <c r="K109" s="39"/>
      <c r="L109" s="39"/>
      <c r="M109" s="62"/>
      <c r="S109" s="37"/>
      <c r="T109" s="37"/>
      <c r="U109" s="37"/>
      <c r="V109" s="37"/>
      <c r="W109" s="37"/>
      <c r="X109" s="37"/>
      <c r="Y109" s="37"/>
      <c r="Z109" s="37"/>
      <c r="AA109" s="37"/>
      <c r="AB109" s="37"/>
      <c r="AC109" s="37"/>
      <c r="AD109" s="37"/>
      <c r="AE109" s="37"/>
    </row>
    <row r="110" s="2" customFormat="1" ht="6.96" customHeight="1">
      <c r="A110" s="37"/>
      <c r="B110" s="38"/>
      <c r="C110" s="39"/>
      <c r="D110" s="39"/>
      <c r="E110" s="39"/>
      <c r="F110" s="39"/>
      <c r="G110" s="39"/>
      <c r="H110" s="39"/>
      <c r="I110" s="39"/>
      <c r="J110" s="39"/>
      <c r="K110" s="39"/>
      <c r="L110" s="39"/>
      <c r="M110" s="62"/>
      <c r="S110" s="37"/>
      <c r="T110" s="37"/>
      <c r="U110" s="37"/>
      <c r="V110" s="37"/>
      <c r="W110" s="37"/>
      <c r="X110" s="37"/>
      <c r="Y110" s="37"/>
      <c r="Z110" s="37"/>
      <c r="AA110" s="37"/>
      <c r="AB110" s="37"/>
      <c r="AC110" s="37"/>
      <c r="AD110" s="37"/>
      <c r="AE110" s="37"/>
    </row>
    <row r="111" s="2" customFormat="1" ht="12" customHeight="1">
      <c r="A111" s="37"/>
      <c r="B111" s="38"/>
      <c r="C111" s="31" t="s">
        <v>17</v>
      </c>
      <c r="D111" s="39"/>
      <c r="E111" s="39"/>
      <c r="F111" s="39"/>
      <c r="G111" s="39"/>
      <c r="H111" s="39"/>
      <c r="I111" s="39"/>
      <c r="J111" s="39"/>
      <c r="K111" s="39"/>
      <c r="L111" s="39"/>
      <c r="M111" s="62"/>
      <c r="S111" s="37"/>
      <c r="T111" s="37"/>
      <c r="U111" s="37"/>
      <c r="V111" s="37"/>
      <c r="W111" s="37"/>
      <c r="X111" s="37"/>
      <c r="Y111" s="37"/>
      <c r="Z111" s="37"/>
      <c r="AA111" s="37"/>
      <c r="AB111" s="37"/>
      <c r="AC111" s="37"/>
      <c r="AD111" s="37"/>
      <c r="AE111" s="37"/>
    </row>
    <row r="112" s="2" customFormat="1" ht="16.5" customHeight="1">
      <c r="A112" s="37"/>
      <c r="B112" s="38"/>
      <c r="C112" s="39"/>
      <c r="D112" s="39"/>
      <c r="E112" s="185" t="str">
        <f>E7</f>
        <v>29-22 - Domov ´PRAMEN´ - úprava zahrady - II.etapa</v>
      </c>
      <c r="F112" s="31"/>
      <c r="G112" s="31"/>
      <c r="H112" s="31"/>
      <c r="I112" s="39"/>
      <c r="J112" s="39"/>
      <c r="K112" s="39"/>
      <c r="L112" s="39"/>
      <c r="M112" s="62"/>
      <c r="S112" s="37"/>
      <c r="T112" s="37"/>
      <c r="U112" s="37"/>
      <c r="V112" s="37"/>
      <c r="W112" s="37"/>
      <c r="X112" s="37"/>
      <c r="Y112" s="37"/>
      <c r="Z112" s="37"/>
      <c r="AA112" s="37"/>
      <c r="AB112" s="37"/>
      <c r="AC112" s="37"/>
      <c r="AD112" s="37"/>
      <c r="AE112" s="37"/>
    </row>
    <row r="113" s="2" customFormat="1" ht="12" customHeight="1">
      <c r="A113" s="37"/>
      <c r="B113" s="38"/>
      <c r="C113" s="31" t="s">
        <v>120</v>
      </c>
      <c r="D113" s="39"/>
      <c r="E113" s="39"/>
      <c r="F113" s="39"/>
      <c r="G113" s="39"/>
      <c r="H113" s="39"/>
      <c r="I113" s="39"/>
      <c r="J113" s="39"/>
      <c r="K113" s="39"/>
      <c r="L113" s="39"/>
      <c r="M113" s="62"/>
      <c r="S113" s="37"/>
      <c r="T113" s="37"/>
      <c r="U113" s="37"/>
      <c r="V113" s="37"/>
      <c r="W113" s="37"/>
      <c r="X113" s="37"/>
      <c r="Y113" s="37"/>
      <c r="Z113" s="37"/>
      <c r="AA113" s="37"/>
      <c r="AB113" s="37"/>
      <c r="AC113" s="37"/>
      <c r="AD113" s="37"/>
      <c r="AE113" s="37"/>
    </row>
    <row r="114" s="2" customFormat="1" ht="16.5" customHeight="1">
      <c r="A114" s="37"/>
      <c r="B114" s="38"/>
      <c r="C114" s="39"/>
      <c r="D114" s="39"/>
      <c r="E114" s="75" t="str">
        <f>E9</f>
        <v>SO 205 - Chodníky, zpevněné plochy</v>
      </c>
      <c r="F114" s="39"/>
      <c r="G114" s="39"/>
      <c r="H114" s="39"/>
      <c r="I114" s="39"/>
      <c r="J114" s="39"/>
      <c r="K114" s="39"/>
      <c r="L114" s="39"/>
      <c r="M114" s="62"/>
      <c r="S114" s="37"/>
      <c r="T114" s="37"/>
      <c r="U114" s="37"/>
      <c r="V114" s="37"/>
      <c r="W114" s="37"/>
      <c r="X114" s="37"/>
      <c r="Y114" s="37"/>
      <c r="Z114" s="37"/>
      <c r="AA114" s="37"/>
      <c r="AB114" s="37"/>
      <c r="AC114" s="37"/>
      <c r="AD114" s="37"/>
      <c r="AE114" s="37"/>
    </row>
    <row r="115" s="2" customFormat="1" ht="6.96" customHeight="1">
      <c r="A115" s="37"/>
      <c r="B115" s="38"/>
      <c r="C115" s="39"/>
      <c r="D115" s="39"/>
      <c r="E115" s="39"/>
      <c r="F115" s="39"/>
      <c r="G115" s="39"/>
      <c r="H115" s="39"/>
      <c r="I115" s="39"/>
      <c r="J115" s="39"/>
      <c r="K115" s="39"/>
      <c r="L115" s="39"/>
      <c r="M115" s="62"/>
      <c r="S115" s="37"/>
      <c r="T115" s="37"/>
      <c r="U115" s="37"/>
      <c r="V115" s="37"/>
      <c r="W115" s="37"/>
      <c r="X115" s="37"/>
      <c r="Y115" s="37"/>
      <c r="Z115" s="37"/>
      <c r="AA115" s="37"/>
      <c r="AB115" s="37"/>
      <c r="AC115" s="37"/>
      <c r="AD115" s="37"/>
      <c r="AE115" s="37"/>
    </row>
    <row r="116" s="2" customFormat="1" ht="12" customHeight="1">
      <c r="A116" s="37"/>
      <c r="B116" s="38"/>
      <c r="C116" s="31" t="s">
        <v>21</v>
      </c>
      <c r="D116" s="39"/>
      <c r="E116" s="39"/>
      <c r="F116" s="26" t="str">
        <f>F12</f>
        <v>Mnichov u Mar. Lázní</v>
      </c>
      <c r="G116" s="39"/>
      <c r="H116" s="39"/>
      <c r="I116" s="31" t="s">
        <v>23</v>
      </c>
      <c r="J116" s="78" t="str">
        <f>IF(J12="","",J12)</f>
        <v>6. 2. 2025</v>
      </c>
      <c r="K116" s="39"/>
      <c r="L116" s="39"/>
      <c r="M116" s="62"/>
      <c r="S116" s="37"/>
      <c r="T116" s="37"/>
      <c r="U116" s="37"/>
      <c r="V116" s="37"/>
      <c r="W116" s="37"/>
      <c r="X116" s="37"/>
      <c r="Y116" s="37"/>
      <c r="Z116" s="37"/>
      <c r="AA116" s="37"/>
      <c r="AB116" s="37"/>
      <c r="AC116" s="37"/>
      <c r="AD116" s="37"/>
      <c r="AE116" s="37"/>
    </row>
    <row r="117" s="2" customFormat="1" ht="6.96" customHeight="1">
      <c r="A117" s="37"/>
      <c r="B117" s="38"/>
      <c r="C117" s="39"/>
      <c r="D117" s="39"/>
      <c r="E117" s="39"/>
      <c r="F117" s="39"/>
      <c r="G117" s="39"/>
      <c r="H117" s="39"/>
      <c r="I117" s="39"/>
      <c r="J117" s="39"/>
      <c r="K117" s="39"/>
      <c r="L117" s="39"/>
      <c r="M117" s="62"/>
      <c r="S117" s="37"/>
      <c r="T117" s="37"/>
      <c r="U117" s="37"/>
      <c r="V117" s="37"/>
      <c r="W117" s="37"/>
      <c r="X117" s="37"/>
      <c r="Y117" s="37"/>
      <c r="Z117" s="37"/>
      <c r="AA117" s="37"/>
      <c r="AB117" s="37"/>
      <c r="AC117" s="37"/>
      <c r="AD117" s="37"/>
      <c r="AE117" s="37"/>
    </row>
    <row r="118" s="2" customFormat="1" ht="25.65" customHeight="1">
      <c r="A118" s="37"/>
      <c r="B118" s="38"/>
      <c r="C118" s="31" t="s">
        <v>25</v>
      </c>
      <c r="D118" s="39"/>
      <c r="E118" s="39"/>
      <c r="F118" s="26" t="str">
        <f>E15</f>
        <v xml:space="preserve">Domov pro osoby se zdravotním postižením Pramen </v>
      </c>
      <c r="G118" s="39"/>
      <c r="H118" s="39"/>
      <c r="I118" s="31" t="s">
        <v>32</v>
      </c>
      <c r="J118" s="35" t="str">
        <f>E21</f>
        <v>Ing. Tomáš Prinz, DiS.</v>
      </c>
      <c r="K118" s="39"/>
      <c r="L118" s="39"/>
      <c r="M118" s="62"/>
      <c r="S118" s="37"/>
      <c r="T118" s="37"/>
      <c r="U118" s="37"/>
      <c r="V118" s="37"/>
      <c r="W118" s="37"/>
      <c r="X118" s="37"/>
      <c r="Y118" s="37"/>
      <c r="Z118" s="37"/>
      <c r="AA118" s="37"/>
      <c r="AB118" s="37"/>
      <c r="AC118" s="37"/>
      <c r="AD118" s="37"/>
      <c r="AE118" s="37"/>
    </row>
    <row r="119" s="2" customFormat="1" ht="15.15" customHeight="1">
      <c r="A119" s="37"/>
      <c r="B119" s="38"/>
      <c r="C119" s="31" t="s">
        <v>30</v>
      </c>
      <c r="D119" s="39"/>
      <c r="E119" s="39"/>
      <c r="F119" s="26" t="str">
        <f>IF(E18="","",E18)</f>
        <v>Vyplň údaj</v>
      </c>
      <c r="G119" s="39"/>
      <c r="H119" s="39"/>
      <c r="I119" s="31" t="s">
        <v>35</v>
      </c>
      <c r="J119" s="35" t="str">
        <f>E24</f>
        <v xml:space="preserve"> </v>
      </c>
      <c r="K119" s="39"/>
      <c r="L119" s="39"/>
      <c r="M119" s="62"/>
      <c r="S119" s="37"/>
      <c r="T119" s="37"/>
      <c r="U119" s="37"/>
      <c r="V119" s="37"/>
      <c r="W119" s="37"/>
      <c r="X119" s="37"/>
      <c r="Y119" s="37"/>
      <c r="Z119" s="37"/>
      <c r="AA119" s="37"/>
      <c r="AB119" s="37"/>
      <c r="AC119" s="37"/>
      <c r="AD119" s="37"/>
      <c r="AE119" s="37"/>
    </row>
    <row r="120" s="2" customFormat="1" ht="10.32" customHeight="1">
      <c r="A120" s="37"/>
      <c r="B120" s="38"/>
      <c r="C120" s="39"/>
      <c r="D120" s="39"/>
      <c r="E120" s="39"/>
      <c r="F120" s="39"/>
      <c r="G120" s="39"/>
      <c r="H120" s="39"/>
      <c r="I120" s="39"/>
      <c r="J120" s="39"/>
      <c r="K120" s="39"/>
      <c r="L120" s="39"/>
      <c r="M120" s="62"/>
      <c r="S120" s="37"/>
      <c r="T120" s="37"/>
      <c r="U120" s="37"/>
      <c r="V120" s="37"/>
      <c r="W120" s="37"/>
      <c r="X120" s="37"/>
      <c r="Y120" s="37"/>
      <c r="Z120" s="37"/>
      <c r="AA120" s="37"/>
      <c r="AB120" s="37"/>
      <c r="AC120" s="37"/>
      <c r="AD120" s="37"/>
      <c r="AE120" s="37"/>
    </row>
    <row r="121" s="11" customFormat="1" ht="29.28" customHeight="1">
      <c r="A121" s="201"/>
      <c r="B121" s="202"/>
      <c r="C121" s="203" t="s">
        <v>137</v>
      </c>
      <c r="D121" s="204" t="s">
        <v>63</v>
      </c>
      <c r="E121" s="204" t="s">
        <v>59</v>
      </c>
      <c r="F121" s="204" t="s">
        <v>60</v>
      </c>
      <c r="G121" s="204" t="s">
        <v>138</v>
      </c>
      <c r="H121" s="204" t="s">
        <v>139</v>
      </c>
      <c r="I121" s="204" t="s">
        <v>140</v>
      </c>
      <c r="J121" s="204" t="s">
        <v>141</v>
      </c>
      <c r="K121" s="204" t="s">
        <v>130</v>
      </c>
      <c r="L121" s="205" t="s">
        <v>142</v>
      </c>
      <c r="M121" s="206"/>
      <c r="N121" s="99" t="s">
        <v>1</v>
      </c>
      <c r="O121" s="100" t="s">
        <v>42</v>
      </c>
      <c r="P121" s="100" t="s">
        <v>143</v>
      </c>
      <c r="Q121" s="100" t="s">
        <v>144</v>
      </c>
      <c r="R121" s="100" t="s">
        <v>145</v>
      </c>
      <c r="S121" s="100" t="s">
        <v>146</v>
      </c>
      <c r="T121" s="100" t="s">
        <v>147</v>
      </c>
      <c r="U121" s="100" t="s">
        <v>148</v>
      </c>
      <c r="V121" s="100" t="s">
        <v>149</v>
      </c>
      <c r="W121" s="100" t="s">
        <v>150</v>
      </c>
      <c r="X121" s="101" t="s">
        <v>151</v>
      </c>
      <c r="Y121" s="201"/>
      <c r="Z121" s="201"/>
      <c r="AA121" s="201"/>
      <c r="AB121" s="201"/>
      <c r="AC121" s="201"/>
      <c r="AD121" s="201"/>
      <c r="AE121" s="201"/>
    </row>
    <row r="122" s="2" customFormat="1" ht="22.8" customHeight="1">
      <c r="A122" s="37"/>
      <c r="B122" s="38"/>
      <c r="C122" s="106" t="s">
        <v>152</v>
      </c>
      <c r="D122" s="39"/>
      <c r="E122" s="39"/>
      <c r="F122" s="39"/>
      <c r="G122" s="39"/>
      <c r="H122" s="39"/>
      <c r="I122" s="39"/>
      <c r="J122" s="39"/>
      <c r="K122" s="207">
        <f>BK122</f>
        <v>0</v>
      </c>
      <c r="L122" s="39"/>
      <c r="M122" s="43"/>
      <c r="N122" s="102"/>
      <c r="O122" s="208"/>
      <c r="P122" s="103"/>
      <c r="Q122" s="209">
        <f>Q123+Q155+Q165+Q168</f>
        <v>0</v>
      </c>
      <c r="R122" s="209">
        <f>R123+R155+R165+R168</f>
        <v>0</v>
      </c>
      <c r="S122" s="103"/>
      <c r="T122" s="210">
        <f>T123+T155+T165+T168</f>
        <v>0</v>
      </c>
      <c r="U122" s="103"/>
      <c r="V122" s="210">
        <f>V123+V155+V165+V168</f>
        <v>97.663499999999999</v>
      </c>
      <c r="W122" s="103"/>
      <c r="X122" s="211">
        <f>X123+X155+X165+X168</f>
        <v>0</v>
      </c>
      <c r="Y122" s="37"/>
      <c r="Z122" s="37"/>
      <c r="AA122" s="37"/>
      <c r="AB122" s="37"/>
      <c r="AC122" s="37"/>
      <c r="AD122" s="37"/>
      <c r="AE122" s="37"/>
      <c r="AT122" s="16" t="s">
        <v>79</v>
      </c>
      <c r="AU122" s="16" t="s">
        <v>132</v>
      </c>
      <c r="BK122" s="212">
        <f>BK123+BK155+BK165+BK168</f>
        <v>0</v>
      </c>
    </row>
    <row r="123" s="12" customFormat="1" ht="25.92" customHeight="1">
      <c r="A123" s="12"/>
      <c r="B123" s="213"/>
      <c r="C123" s="214"/>
      <c r="D123" s="215" t="s">
        <v>79</v>
      </c>
      <c r="E123" s="216" t="s">
        <v>88</v>
      </c>
      <c r="F123" s="216" t="s">
        <v>156</v>
      </c>
      <c r="G123" s="214"/>
      <c r="H123" s="214"/>
      <c r="I123" s="217"/>
      <c r="J123" s="217"/>
      <c r="K123" s="218">
        <f>BK123</f>
        <v>0</v>
      </c>
      <c r="L123" s="214"/>
      <c r="M123" s="219"/>
      <c r="N123" s="220"/>
      <c r="O123" s="221"/>
      <c r="P123" s="221"/>
      <c r="Q123" s="222">
        <f>SUM(Q124:Q154)</f>
        <v>0</v>
      </c>
      <c r="R123" s="222">
        <f>SUM(R124:R154)</f>
        <v>0</v>
      </c>
      <c r="S123" s="221"/>
      <c r="T123" s="223">
        <f>SUM(T124:T154)</f>
        <v>0</v>
      </c>
      <c r="U123" s="221"/>
      <c r="V123" s="223">
        <f>SUM(V124:V154)</f>
        <v>0</v>
      </c>
      <c r="W123" s="221"/>
      <c r="X123" s="224">
        <f>SUM(X124:X154)</f>
        <v>0</v>
      </c>
      <c r="Y123" s="12"/>
      <c r="Z123" s="12"/>
      <c r="AA123" s="12"/>
      <c r="AB123" s="12"/>
      <c r="AC123" s="12"/>
      <c r="AD123" s="12"/>
      <c r="AE123" s="12"/>
      <c r="AR123" s="225" t="s">
        <v>88</v>
      </c>
      <c r="AT123" s="226" t="s">
        <v>79</v>
      </c>
      <c r="AU123" s="226" t="s">
        <v>80</v>
      </c>
      <c r="AY123" s="225" t="s">
        <v>155</v>
      </c>
      <c r="BK123" s="227">
        <f>SUM(BK124:BK154)</f>
        <v>0</v>
      </c>
    </row>
    <row r="124" s="2" customFormat="1" ht="33" customHeight="1">
      <c r="A124" s="37"/>
      <c r="B124" s="38"/>
      <c r="C124" s="230" t="s">
        <v>88</v>
      </c>
      <c r="D124" s="230" t="s">
        <v>157</v>
      </c>
      <c r="E124" s="231" t="s">
        <v>578</v>
      </c>
      <c r="F124" s="232" t="s">
        <v>579</v>
      </c>
      <c r="G124" s="233" t="s">
        <v>178</v>
      </c>
      <c r="H124" s="234">
        <v>73.430000000000007</v>
      </c>
      <c r="I124" s="235"/>
      <c r="J124" s="235"/>
      <c r="K124" s="236">
        <f>ROUND(P124*H124,2)</f>
        <v>0</v>
      </c>
      <c r="L124" s="232" t="s">
        <v>170</v>
      </c>
      <c r="M124" s="43"/>
      <c r="N124" s="237" t="s">
        <v>1</v>
      </c>
      <c r="O124" s="238" t="s">
        <v>43</v>
      </c>
      <c r="P124" s="239">
        <f>I124+J124</f>
        <v>0</v>
      </c>
      <c r="Q124" s="239">
        <f>ROUND(I124*H124,2)</f>
        <v>0</v>
      </c>
      <c r="R124" s="239">
        <f>ROUND(J124*H124,2)</f>
        <v>0</v>
      </c>
      <c r="S124" s="90"/>
      <c r="T124" s="240">
        <f>S124*H124</f>
        <v>0</v>
      </c>
      <c r="U124" s="240">
        <v>0</v>
      </c>
      <c r="V124" s="240">
        <f>U124*H124</f>
        <v>0</v>
      </c>
      <c r="W124" s="240">
        <v>0</v>
      </c>
      <c r="X124" s="241">
        <f>W124*H124</f>
        <v>0</v>
      </c>
      <c r="Y124" s="37"/>
      <c r="Z124" s="37"/>
      <c r="AA124" s="37"/>
      <c r="AB124" s="37"/>
      <c r="AC124" s="37"/>
      <c r="AD124" s="37"/>
      <c r="AE124" s="37"/>
      <c r="AR124" s="242" t="s">
        <v>161</v>
      </c>
      <c r="AT124" s="242" t="s">
        <v>157</v>
      </c>
      <c r="AU124" s="242" t="s">
        <v>88</v>
      </c>
      <c r="AY124" s="16" t="s">
        <v>155</v>
      </c>
      <c r="BE124" s="243">
        <f>IF(O124="základní",K124,0)</f>
        <v>0</v>
      </c>
      <c r="BF124" s="243">
        <f>IF(O124="snížená",K124,0)</f>
        <v>0</v>
      </c>
      <c r="BG124" s="243">
        <f>IF(O124="zákl. přenesená",K124,0)</f>
        <v>0</v>
      </c>
      <c r="BH124" s="243">
        <f>IF(O124="sníž. přenesená",K124,0)</f>
        <v>0</v>
      </c>
      <c r="BI124" s="243">
        <f>IF(O124="nulová",K124,0)</f>
        <v>0</v>
      </c>
      <c r="BJ124" s="16" t="s">
        <v>88</v>
      </c>
      <c r="BK124" s="243">
        <f>ROUND(P124*H124,2)</f>
        <v>0</v>
      </c>
      <c r="BL124" s="16" t="s">
        <v>161</v>
      </c>
      <c r="BM124" s="242" t="s">
        <v>580</v>
      </c>
    </row>
    <row r="125" s="2" customFormat="1">
      <c r="A125" s="37"/>
      <c r="B125" s="38"/>
      <c r="C125" s="39"/>
      <c r="D125" s="271" t="s">
        <v>172</v>
      </c>
      <c r="E125" s="39"/>
      <c r="F125" s="272" t="s">
        <v>581</v>
      </c>
      <c r="G125" s="39"/>
      <c r="H125" s="39"/>
      <c r="I125" s="246"/>
      <c r="J125" s="246"/>
      <c r="K125" s="39"/>
      <c r="L125" s="39"/>
      <c r="M125" s="43"/>
      <c r="N125" s="247"/>
      <c r="O125" s="248"/>
      <c r="P125" s="90"/>
      <c r="Q125" s="90"/>
      <c r="R125" s="90"/>
      <c r="S125" s="90"/>
      <c r="T125" s="90"/>
      <c r="U125" s="90"/>
      <c r="V125" s="90"/>
      <c r="W125" s="90"/>
      <c r="X125" s="91"/>
      <c r="Y125" s="37"/>
      <c r="Z125" s="37"/>
      <c r="AA125" s="37"/>
      <c r="AB125" s="37"/>
      <c r="AC125" s="37"/>
      <c r="AD125" s="37"/>
      <c r="AE125" s="37"/>
      <c r="AT125" s="16" t="s">
        <v>172</v>
      </c>
      <c r="AU125" s="16" t="s">
        <v>88</v>
      </c>
    </row>
    <row r="126" s="13" customFormat="1">
      <c r="A126" s="13"/>
      <c r="B126" s="249"/>
      <c r="C126" s="250"/>
      <c r="D126" s="244" t="s">
        <v>165</v>
      </c>
      <c r="E126" s="251" t="s">
        <v>1</v>
      </c>
      <c r="F126" s="252" t="s">
        <v>582</v>
      </c>
      <c r="G126" s="250"/>
      <c r="H126" s="253">
        <v>28.350000000000001</v>
      </c>
      <c r="I126" s="254"/>
      <c r="J126" s="254"/>
      <c r="K126" s="250"/>
      <c r="L126" s="250"/>
      <c r="M126" s="255"/>
      <c r="N126" s="256"/>
      <c r="O126" s="257"/>
      <c r="P126" s="257"/>
      <c r="Q126" s="257"/>
      <c r="R126" s="257"/>
      <c r="S126" s="257"/>
      <c r="T126" s="257"/>
      <c r="U126" s="257"/>
      <c r="V126" s="257"/>
      <c r="W126" s="257"/>
      <c r="X126" s="258"/>
      <c r="Y126" s="13"/>
      <c r="Z126" s="13"/>
      <c r="AA126" s="13"/>
      <c r="AB126" s="13"/>
      <c r="AC126" s="13"/>
      <c r="AD126" s="13"/>
      <c r="AE126" s="13"/>
      <c r="AT126" s="259" t="s">
        <v>165</v>
      </c>
      <c r="AU126" s="259" t="s">
        <v>88</v>
      </c>
      <c r="AV126" s="13" t="s">
        <v>90</v>
      </c>
      <c r="AW126" s="13" t="s">
        <v>5</v>
      </c>
      <c r="AX126" s="13" t="s">
        <v>80</v>
      </c>
      <c r="AY126" s="259" t="s">
        <v>155</v>
      </c>
    </row>
    <row r="127" s="13" customFormat="1">
      <c r="A127" s="13"/>
      <c r="B127" s="249"/>
      <c r="C127" s="250"/>
      <c r="D127" s="244" t="s">
        <v>165</v>
      </c>
      <c r="E127" s="251" t="s">
        <v>1</v>
      </c>
      <c r="F127" s="252" t="s">
        <v>583</v>
      </c>
      <c r="G127" s="250"/>
      <c r="H127" s="253">
        <v>15.51</v>
      </c>
      <c r="I127" s="254"/>
      <c r="J127" s="254"/>
      <c r="K127" s="250"/>
      <c r="L127" s="250"/>
      <c r="M127" s="255"/>
      <c r="N127" s="256"/>
      <c r="O127" s="257"/>
      <c r="P127" s="257"/>
      <c r="Q127" s="257"/>
      <c r="R127" s="257"/>
      <c r="S127" s="257"/>
      <c r="T127" s="257"/>
      <c r="U127" s="257"/>
      <c r="V127" s="257"/>
      <c r="W127" s="257"/>
      <c r="X127" s="258"/>
      <c r="Y127" s="13"/>
      <c r="Z127" s="13"/>
      <c r="AA127" s="13"/>
      <c r="AB127" s="13"/>
      <c r="AC127" s="13"/>
      <c r="AD127" s="13"/>
      <c r="AE127" s="13"/>
      <c r="AT127" s="259" t="s">
        <v>165</v>
      </c>
      <c r="AU127" s="259" t="s">
        <v>88</v>
      </c>
      <c r="AV127" s="13" t="s">
        <v>90</v>
      </c>
      <c r="AW127" s="13" t="s">
        <v>5</v>
      </c>
      <c r="AX127" s="13" t="s">
        <v>80</v>
      </c>
      <c r="AY127" s="259" t="s">
        <v>155</v>
      </c>
    </row>
    <row r="128" s="13" customFormat="1">
      <c r="A128" s="13"/>
      <c r="B128" s="249"/>
      <c r="C128" s="250"/>
      <c r="D128" s="244" t="s">
        <v>165</v>
      </c>
      <c r="E128" s="251" t="s">
        <v>1</v>
      </c>
      <c r="F128" s="252" t="s">
        <v>584</v>
      </c>
      <c r="G128" s="250"/>
      <c r="H128" s="253">
        <v>10.800000000000001</v>
      </c>
      <c r="I128" s="254"/>
      <c r="J128" s="254"/>
      <c r="K128" s="250"/>
      <c r="L128" s="250"/>
      <c r="M128" s="255"/>
      <c r="N128" s="256"/>
      <c r="O128" s="257"/>
      <c r="P128" s="257"/>
      <c r="Q128" s="257"/>
      <c r="R128" s="257"/>
      <c r="S128" s="257"/>
      <c r="T128" s="257"/>
      <c r="U128" s="257"/>
      <c r="V128" s="257"/>
      <c r="W128" s="257"/>
      <c r="X128" s="258"/>
      <c r="Y128" s="13"/>
      <c r="Z128" s="13"/>
      <c r="AA128" s="13"/>
      <c r="AB128" s="13"/>
      <c r="AC128" s="13"/>
      <c r="AD128" s="13"/>
      <c r="AE128" s="13"/>
      <c r="AT128" s="259" t="s">
        <v>165</v>
      </c>
      <c r="AU128" s="259" t="s">
        <v>88</v>
      </c>
      <c r="AV128" s="13" t="s">
        <v>90</v>
      </c>
      <c r="AW128" s="13" t="s">
        <v>5</v>
      </c>
      <c r="AX128" s="13" t="s">
        <v>80</v>
      </c>
      <c r="AY128" s="259" t="s">
        <v>155</v>
      </c>
    </row>
    <row r="129" s="13" customFormat="1">
      <c r="A129" s="13"/>
      <c r="B129" s="249"/>
      <c r="C129" s="250"/>
      <c r="D129" s="244" t="s">
        <v>165</v>
      </c>
      <c r="E129" s="251" t="s">
        <v>1</v>
      </c>
      <c r="F129" s="252" t="s">
        <v>585</v>
      </c>
      <c r="G129" s="250"/>
      <c r="H129" s="253">
        <v>18.77</v>
      </c>
      <c r="I129" s="254"/>
      <c r="J129" s="254"/>
      <c r="K129" s="250"/>
      <c r="L129" s="250"/>
      <c r="M129" s="255"/>
      <c r="N129" s="256"/>
      <c r="O129" s="257"/>
      <c r="P129" s="257"/>
      <c r="Q129" s="257"/>
      <c r="R129" s="257"/>
      <c r="S129" s="257"/>
      <c r="T129" s="257"/>
      <c r="U129" s="257"/>
      <c r="V129" s="257"/>
      <c r="W129" s="257"/>
      <c r="X129" s="258"/>
      <c r="Y129" s="13"/>
      <c r="Z129" s="13"/>
      <c r="AA129" s="13"/>
      <c r="AB129" s="13"/>
      <c r="AC129" s="13"/>
      <c r="AD129" s="13"/>
      <c r="AE129" s="13"/>
      <c r="AT129" s="259" t="s">
        <v>165</v>
      </c>
      <c r="AU129" s="259" t="s">
        <v>88</v>
      </c>
      <c r="AV129" s="13" t="s">
        <v>90</v>
      </c>
      <c r="AW129" s="13" t="s">
        <v>5</v>
      </c>
      <c r="AX129" s="13" t="s">
        <v>80</v>
      </c>
      <c r="AY129" s="259" t="s">
        <v>155</v>
      </c>
    </row>
    <row r="130" s="14" customFormat="1">
      <c r="A130" s="14"/>
      <c r="B130" s="260"/>
      <c r="C130" s="261"/>
      <c r="D130" s="244" t="s">
        <v>165</v>
      </c>
      <c r="E130" s="262" t="s">
        <v>1</v>
      </c>
      <c r="F130" s="263" t="s">
        <v>167</v>
      </c>
      <c r="G130" s="261"/>
      <c r="H130" s="264">
        <v>73.429999999999993</v>
      </c>
      <c r="I130" s="265"/>
      <c r="J130" s="265"/>
      <c r="K130" s="261"/>
      <c r="L130" s="261"/>
      <c r="M130" s="266"/>
      <c r="N130" s="267"/>
      <c r="O130" s="268"/>
      <c r="P130" s="268"/>
      <c r="Q130" s="268"/>
      <c r="R130" s="268"/>
      <c r="S130" s="268"/>
      <c r="T130" s="268"/>
      <c r="U130" s="268"/>
      <c r="V130" s="268"/>
      <c r="W130" s="268"/>
      <c r="X130" s="269"/>
      <c r="Y130" s="14"/>
      <c r="Z130" s="14"/>
      <c r="AA130" s="14"/>
      <c r="AB130" s="14"/>
      <c r="AC130" s="14"/>
      <c r="AD130" s="14"/>
      <c r="AE130" s="14"/>
      <c r="AT130" s="270" t="s">
        <v>165</v>
      </c>
      <c r="AU130" s="270" t="s">
        <v>88</v>
      </c>
      <c r="AV130" s="14" t="s">
        <v>161</v>
      </c>
      <c r="AW130" s="14" t="s">
        <v>5</v>
      </c>
      <c r="AX130" s="14" t="s">
        <v>88</v>
      </c>
      <c r="AY130" s="270" t="s">
        <v>155</v>
      </c>
    </row>
    <row r="131" s="2" customFormat="1" ht="62.7" customHeight="1">
      <c r="A131" s="37"/>
      <c r="B131" s="38"/>
      <c r="C131" s="230" t="s">
        <v>90</v>
      </c>
      <c r="D131" s="230" t="s">
        <v>157</v>
      </c>
      <c r="E131" s="231" t="s">
        <v>187</v>
      </c>
      <c r="F131" s="232" t="s">
        <v>188</v>
      </c>
      <c r="G131" s="233" t="s">
        <v>178</v>
      </c>
      <c r="H131" s="234">
        <v>73.430000000000007</v>
      </c>
      <c r="I131" s="235"/>
      <c r="J131" s="235"/>
      <c r="K131" s="236">
        <f>ROUND(P131*H131,2)</f>
        <v>0</v>
      </c>
      <c r="L131" s="232" t="s">
        <v>170</v>
      </c>
      <c r="M131" s="43"/>
      <c r="N131" s="237" t="s">
        <v>1</v>
      </c>
      <c r="O131" s="238" t="s">
        <v>43</v>
      </c>
      <c r="P131" s="239">
        <f>I131+J131</f>
        <v>0</v>
      </c>
      <c r="Q131" s="239">
        <f>ROUND(I131*H131,2)</f>
        <v>0</v>
      </c>
      <c r="R131" s="239">
        <f>ROUND(J131*H131,2)</f>
        <v>0</v>
      </c>
      <c r="S131" s="90"/>
      <c r="T131" s="240">
        <f>S131*H131</f>
        <v>0</v>
      </c>
      <c r="U131" s="240">
        <v>0</v>
      </c>
      <c r="V131" s="240">
        <f>U131*H131</f>
        <v>0</v>
      </c>
      <c r="W131" s="240">
        <v>0</v>
      </c>
      <c r="X131" s="241">
        <f>W131*H131</f>
        <v>0</v>
      </c>
      <c r="Y131" s="37"/>
      <c r="Z131" s="37"/>
      <c r="AA131" s="37"/>
      <c r="AB131" s="37"/>
      <c r="AC131" s="37"/>
      <c r="AD131" s="37"/>
      <c r="AE131" s="37"/>
      <c r="AR131" s="242" t="s">
        <v>161</v>
      </c>
      <c r="AT131" s="242" t="s">
        <v>157</v>
      </c>
      <c r="AU131" s="242" t="s">
        <v>88</v>
      </c>
      <c r="AY131" s="16" t="s">
        <v>155</v>
      </c>
      <c r="BE131" s="243">
        <f>IF(O131="základní",K131,0)</f>
        <v>0</v>
      </c>
      <c r="BF131" s="243">
        <f>IF(O131="snížená",K131,0)</f>
        <v>0</v>
      </c>
      <c r="BG131" s="243">
        <f>IF(O131="zákl. přenesená",K131,0)</f>
        <v>0</v>
      </c>
      <c r="BH131" s="243">
        <f>IF(O131="sníž. přenesená",K131,0)</f>
        <v>0</v>
      </c>
      <c r="BI131" s="243">
        <f>IF(O131="nulová",K131,0)</f>
        <v>0</v>
      </c>
      <c r="BJ131" s="16" t="s">
        <v>88</v>
      </c>
      <c r="BK131" s="243">
        <f>ROUND(P131*H131,2)</f>
        <v>0</v>
      </c>
      <c r="BL131" s="16" t="s">
        <v>161</v>
      </c>
      <c r="BM131" s="242" t="s">
        <v>586</v>
      </c>
    </row>
    <row r="132" s="2" customFormat="1">
      <c r="A132" s="37"/>
      <c r="B132" s="38"/>
      <c r="C132" s="39"/>
      <c r="D132" s="271" t="s">
        <v>172</v>
      </c>
      <c r="E132" s="39"/>
      <c r="F132" s="272" t="s">
        <v>190</v>
      </c>
      <c r="G132" s="39"/>
      <c r="H132" s="39"/>
      <c r="I132" s="246"/>
      <c r="J132" s="246"/>
      <c r="K132" s="39"/>
      <c r="L132" s="39"/>
      <c r="M132" s="43"/>
      <c r="N132" s="247"/>
      <c r="O132" s="248"/>
      <c r="P132" s="90"/>
      <c r="Q132" s="90"/>
      <c r="R132" s="90"/>
      <c r="S132" s="90"/>
      <c r="T132" s="90"/>
      <c r="U132" s="90"/>
      <c r="V132" s="90"/>
      <c r="W132" s="90"/>
      <c r="X132" s="91"/>
      <c r="Y132" s="37"/>
      <c r="Z132" s="37"/>
      <c r="AA132" s="37"/>
      <c r="AB132" s="37"/>
      <c r="AC132" s="37"/>
      <c r="AD132" s="37"/>
      <c r="AE132" s="37"/>
      <c r="AT132" s="16" t="s">
        <v>172</v>
      </c>
      <c r="AU132" s="16" t="s">
        <v>88</v>
      </c>
    </row>
    <row r="133" s="13" customFormat="1">
      <c r="A133" s="13"/>
      <c r="B133" s="249"/>
      <c r="C133" s="250"/>
      <c r="D133" s="244" t="s">
        <v>165</v>
      </c>
      <c r="E133" s="251" t="s">
        <v>1</v>
      </c>
      <c r="F133" s="252" t="s">
        <v>587</v>
      </c>
      <c r="G133" s="250"/>
      <c r="H133" s="253">
        <v>28.350000000000001</v>
      </c>
      <c r="I133" s="254"/>
      <c r="J133" s="254"/>
      <c r="K133" s="250"/>
      <c r="L133" s="250"/>
      <c r="M133" s="255"/>
      <c r="N133" s="256"/>
      <c r="O133" s="257"/>
      <c r="P133" s="257"/>
      <c r="Q133" s="257"/>
      <c r="R133" s="257"/>
      <c r="S133" s="257"/>
      <c r="T133" s="257"/>
      <c r="U133" s="257"/>
      <c r="V133" s="257"/>
      <c r="W133" s="257"/>
      <c r="X133" s="258"/>
      <c r="Y133" s="13"/>
      <c r="Z133" s="13"/>
      <c r="AA133" s="13"/>
      <c r="AB133" s="13"/>
      <c r="AC133" s="13"/>
      <c r="AD133" s="13"/>
      <c r="AE133" s="13"/>
      <c r="AT133" s="259" t="s">
        <v>165</v>
      </c>
      <c r="AU133" s="259" t="s">
        <v>88</v>
      </c>
      <c r="AV133" s="13" t="s">
        <v>90</v>
      </c>
      <c r="AW133" s="13" t="s">
        <v>5</v>
      </c>
      <c r="AX133" s="13" t="s">
        <v>80</v>
      </c>
      <c r="AY133" s="259" t="s">
        <v>155</v>
      </c>
    </row>
    <row r="134" s="13" customFormat="1">
      <c r="A134" s="13"/>
      <c r="B134" s="249"/>
      <c r="C134" s="250"/>
      <c r="D134" s="244" t="s">
        <v>165</v>
      </c>
      <c r="E134" s="251" t="s">
        <v>1</v>
      </c>
      <c r="F134" s="252" t="s">
        <v>588</v>
      </c>
      <c r="G134" s="250"/>
      <c r="H134" s="253">
        <v>15.51</v>
      </c>
      <c r="I134" s="254"/>
      <c r="J134" s="254"/>
      <c r="K134" s="250"/>
      <c r="L134" s="250"/>
      <c r="M134" s="255"/>
      <c r="N134" s="256"/>
      <c r="O134" s="257"/>
      <c r="P134" s="257"/>
      <c r="Q134" s="257"/>
      <c r="R134" s="257"/>
      <c r="S134" s="257"/>
      <c r="T134" s="257"/>
      <c r="U134" s="257"/>
      <c r="V134" s="257"/>
      <c r="W134" s="257"/>
      <c r="X134" s="258"/>
      <c r="Y134" s="13"/>
      <c r="Z134" s="13"/>
      <c r="AA134" s="13"/>
      <c r="AB134" s="13"/>
      <c r="AC134" s="13"/>
      <c r="AD134" s="13"/>
      <c r="AE134" s="13"/>
      <c r="AT134" s="259" t="s">
        <v>165</v>
      </c>
      <c r="AU134" s="259" t="s">
        <v>88</v>
      </c>
      <c r="AV134" s="13" t="s">
        <v>90</v>
      </c>
      <c r="AW134" s="13" t="s">
        <v>5</v>
      </c>
      <c r="AX134" s="13" t="s">
        <v>80</v>
      </c>
      <c r="AY134" s="259" t="s">
        <v>155</v>
      </c>
    </row>
    <row r="135" s="13" customFormat="1">
      <c r="A135" s="13"/>
      <c r="B135" s="249"/>
      <c r="C135" s="250"/>
      <c r="D135" s="244" t="s">
        <v>165</v>
      </c>
      <c r="E135" s="251" t="s">
        <v>1</v>
      </c>
      <c r="F135" s="252" t="s">
        <v>584</v>
      </c>
      <c r="G135" s="250"/>
      <c r="H135" s="253">
        <v>10.800000000000001</v>
      </c>
      <c r="I135" s="254"/>
      <c r="J135" s="254"/>
      <c r="K135" s="250"/>
      <c r="L135" s="250"/>
      <c r="M135" s="255"/>
      <c r="N135" s="256"/>
      <c r="O135" s="257"/>
      <c r="P135" s="257"/>
      <c r="Q135" s="257"/>
      <c r="R135" s="257"/>
      <c r="S135" s="257"/>
      <c r="T135" s="257"/>
      <c r="U135" s="257"/>
      <c r="V135" s="257"/>
      <c r="W135" s="257"/>
      <c r="X135" s="258"/>
      <c r="Y135" s="13"/>
      <c r="Z135" s="13"/>
      <c r="AA135" s="13"/>
      <c r="AB135" s="13"/>
      <c r="AC135" s="13"/>
      <c r="AD135" s="13"/>
      <c r="AE135" s="13"/>
      <c r="AT135" s="259" t="s">
        <v>165</v>
      </c>
      <c r="AU135" s="259" t="s">
        <v>88</v>
      </c>
      <c r="AV135" s="13" t="s">
        <v>90</v>
      </c>
      <c r="AW135" s="13" t="s">
        <v>5</v>
      </c>
      <c r="AX135" s="13" t="s">
        <v>80</v>
      </c>
      <c r="AY135" s="259" t="s">
        <v>155</v>
      </c>
    </row>
    <row r="136" s="13" customFormat="1">
      <c r="A136" s="13"/>
      <c r="B136" s="249"/>
      <c r="C136" s="250"/>
      <c r="D136" s="244" t="s">
        <v>165</v>
      </c>
      <c r="E136" s="251" t="s">
        <v>1</v>
      </c>
      <c r="F136" s="252" t="s">
        <v>589</v>
      </c>
      <c r="G136" s="250"/>
      <c r="H136" s="253">
        <v>18.77</v>
      </c>
      <c r="I136" s="254"/>
      <c r="J136" s="254"/>
      <c r="K136" s="250"/>
      <c r="L136" s="250"/>
      <c r="M136" s="255"/>
      <c r="N136" s="256"/>
      <c r="O136" s="257"/>
      <c r="P136" s="257"/>
      <c r="Q136" s="257"/>
      <c r="R136" s="257"/>
      <c r="S136" s="257"/>
      <c r="T136" s="257"/>
      <c r="U136" s="257"/>
      <c r="V136" s="257"/>
      <c r="W136" s="257"/>
      <c r="X136" s="258"/>
      <c r="Y136" s="13"/>
      <c r="Z136" s="13"/>
      <c r="AA136" s="13"/>
      <c r="AB136" s="13"/>
      <c r="AC136" s="13"/>
      <c r="AD136" s="13"/>
      <c r="AE136" s="13"/>
      <c r="AT136" s="259" t="s">
        <v>165</v>
      </c>
      <c r="AU136" s="259" t="s">
        <v>88</v>
      </c>
      <c r="AV136" s="13" t="s">
        <v>90</v>
      </c>
      <c r="AW136" s="13" t="s">
        <v>5</v>
      </c>
      <c r="AX136" s="13" t="s">
        <v>80</v>
      </c>
      <c r="AY136" s="259" t="s">
        <v>155</v>
      </c>
    </row>
    <row r="137" s="14" customFormat="1">
      <c r="A137" s="14"/>
      <c r="B137" s="260"/>
      <c r="C137" s="261"/>
      <c r="D137" s="244" t="s">
        <v>165</v>
      </c>
      <c r="E137" s="262" t="s">
        <v>1</v>
      </c>
      <c r="F137" s="263" t="s">
        <v>167</v>
      </c>
      <c r="G137" s="261"/>
      <c r="H137" s="264">
        <v>73.429999999999993</v>
      </c>
      <c r="I137" s="265"/>
      <c r="J137" s="265"/>
      <c r="K137" s="261"/>
      <c r="L137" s="261"/>
      <c r="M137" s="266"/>
      <c r="N137" s="267"/>
      <c r="O137" s="268"/>
      <c r="P137" s="268"/>
      <c r="Q137" s="268"/>
      <c r="R137" s="268"/>
      <c r="S137" s="268"/>
      <c r="T137" s="268"/>
      <c r="U137" s="268"/>
      <c r="V137" s="268"/>
      <c r="W137" s="268"/>
      <c r="X137" s="269"/>
      <c r="Y137" s="14"/>
      <c r="Z137" s="14"/>
      <c r="AA137" s="14"/>
      <c r="AB137" s="14"/>
      <c r="AC137" s="14"/>
      <c r="AD137" s="14"/>
      <c r="AE137" s="14"/>
      <c r="AT137" s="270" t="s">
        <v>165</v>
      </c>
      <c r="AU137" s="270" t="s">
        <v>88</v>
      </c>
      <c r="AV137" s="14" t="s">
        <v>161</v>
      </c>
      <c r="AW137" s="14" t="s">
        <v>5</v>
      </c>
      <c r="AX137" s="14" t="s">
        <v>88</v>
      </c>
      <c r="AY137" s="270" t="s">
        <v>155</v>
      </c>
    </row>
    <row r="138" s="2" customFormat="1" ht="44.25" customHeight="1">
      <c r="A138" s="37"/>
      <c r="B138" s="38"/>
      <c r="C138" s="230" t="s">
        <v>175</v>
      </c>
      <c r="D138" s="230" t="s">
        <v>157</v>
      </c>
      <c r="E138" s="231" t="s">
        <v>590</v>
      </c>
      <c r="F138" s="232" t="s">
        <v>591</v>
      </c>
      <c r="G138" s="233" t="s">
        <v>178</v>
      </c>
      <c r="H138" s="234">
        <v>69.207999999999998</v>
      </c>
      <c r="I138" s="235"/>
      <c r="J138" s="235"/>
      <c r="K138" s="236">
        <f>ROUND(P138*H138,2)</f>
        <v>0</v>
      </c>
      <c r="L138" s="232" t="s">
        <v>170</v>
      </c>
      <c r="M138" s="43"/>
      <c r="N138" s="237" t="s">
        <v>1</v>
      </c>
      <c r="O138" s="238" t="s">
        <v>43</v>
      </c>
      <c r="P138" s="239">
        <f>I138+J138</f>
        <v>0</v>
      </c>
      <c r="Q138" s="239">
        <f>ROUND(I138*H138,2)</f>
        <v>0</v>
      </c>
      <c r="R138" s="239">
        <f>ROUND(J138*H138,2)</f>
        <v>0</v>
      </c>
      <c r="S138" s="90"/>
      <c r="T138" s="240">
        <f>S138*H138</f>
        <v>0</v>
      </c>
      <c r="U138" s="240">
        <v>0</v>
      </c>
      <c r="V138" s="240">
        <f>U138*H138</f>
        <v>0</v>
      </c>
      <c r="W138" s="240">
        <v>0</v>
      </c>
      <c r="X138" s="241">
        <f>W138*H138</f>
        <v>0</v>
      </c>
      <c r="Y138" s="37"/>
      <c r="Z138" s="37"/>
      <c r="AA138" s="37"/>
      <c r="AB138" s="37"/>
      <c r="AC138" s="37"/>
      <c r="AD138" s="37"/>
      <c r="AE138" s="37"/>
      <c r="AR138" s="242" t="s">
        <v>161</v>
      </c>
      <c r="AT138" s="242" t="s">
        <v>157</v>
      </c>
      <c r="AU138" s="242" t="s">
        <v>88</v>
      </c>
      <c r="AY138" s="16" t="s">
        <v>155</v>
      </c>
      <c r="BE138" s="243">
        <f>IF(O138="základní",K138,0)</f>
        <v>0</v>
      </c>
      <c r="BF138" s="243">
        <f>IF(O138="snížená",K138,0)</f>
        <v>0</v>
      </c>
      <c r="BG138" s="243">
        <f>IF(O138="zákl. přenesená",K138,0)</f>
        <v>0</v>
      </c>
      <c r="BH138" s="243">
        <f>IF(O138="sníž. přenesená",K138,0)</f>
        <v>0</v>
      </c>
      <c r="BI138" s="243">
        <f>IF(O138="nulová",K138,0)</f>
        <v>0</v>
      </c>
      <c r="BJ138" s="16" t="s">
        <v>88</v>
      </c>
      <c r="BK138" s="243">
        <f>ROUND(P138*H138,2)</f>
        <v>0</v>
      </c>
      <c r="BL138" s="16" t="s">
        <v>161</v>
      </c>
      <c r="BM138" s="242" t="s">
        <v>592</v>
      </c>
    </row>
    <row r="139" s="2" customFormat="1">
      <c r="A139" s="37"/>
      <c r="B139" s="38"/>
      <c r="C139" s="39"/>
      <c r="D139" s="271" t="s">
        <v>172</v>
      </c>
      <c r="E139" s="39"/>
      <c r="F139" s="272" t="s">
        <v>593</v>
      </c>
      <c r="G139" s="39"/>
      <c r="H139" s="39"/>
      <c r="I139" s="246"/>
      <c r="J139" s="246"/>
      <c r="K139" s="39"/>
      <c r="L139" s="39"/>
      <c r="M139" s="43"/>
      <c r="N139" s="247"/>
      <c r="O139" s="248"/>
      <c r="P139" s="90"/>
      <c r="Q139" s="90"/>
      <c r="R139" s="90"/>
      <c r="S139" s="90"/>
      <c r="T139" s="90"/>
      <c r="U139" s="90"/>
      <c r="V139" s="90"/>
      <c r="W139" s="90"/>
      <c r="X139" s="91"/>
      <c r="Y139" s="37"/>
      <c r="Z139" s="37"/>
      <c r="AA139" s="37"/>
      <c r="AB139" s="37"/>
      <c r="AC139" s="37"/>
      <c r="AD139" s="37"/>
      <c r="AE139" s="37"/>
      <c r="AT139" s="16" t="s">
        <v>172</v>
      </c>
      <c r="AU139" s="16" t="s">
        <v>88</v>
      </c>
    </row>
    <row r="140" s="13" customFormat="1">
      <c r="A140" s="13"/>
      <c r="B140" s="249"/>
      <c r="C140" s="250"/>
      <c r="D140" s="244" t="s">
        <v>165</v>
      </c>
      <c r="E140" s="251" t="s">
        <v>1</v>
      </c>
      <c r="F140" s="252" t="s">
        <v>594</v>
      </c>
      <c r="G140" s="250"/>
      <c r="H140" s="253">
        <v>28.358000000000001</v>
      </c>
      <c r="I140" s="254"/>
      <c r="J140" s="254"/>
      <c r="K140" s="250"/>
      <c r="L140" s="250"/>
      <c r="M140" s="255"/>
      <c r="N140" s="256"/>
      <c r="O140" s="257"/>
      <c r="P140" s="257"/>
      <c r="Q140" s="257"/>
      <c r="R140" s="257"/>
      <c r="S140" s="257"/>
      <c r="T140" s="257"/>
      <c r="U140" s="257"/>
      <c r="V140" s="257"/>
      <c r="W140" s="257"/>
      <c r="X140" s="258"/>
      <c r="Y140" s="13"/>
      <c r="Z140" s="13"/>
      <c r="AA140" s="13"/>
      <c r="AB140" s="13"/>
      <c r="AC140" s="13"/>
      <c r="AD140" s="13"/>
      <c r="AE140" s="13"/>
      <c r="AT140" s="259" t="s">
        <v>165</v>
      </c>
      <c r="AU140" s="259" t="s">
        <v>88</v>
      </c>
      <c r="AV140" s="13" t="s">
        <v>90</v>
      </c>
      <c r="AW140" s="13" t="s">
        <v>5</v>
      </c>
      <c r="AX140" s="13" t="s">
        <v>80</v>
      </c>
      <c r="AY140" s="259" t="s">
        <v>155</v>
      </c>
    </row>
    <row r="141" s="13" customFormat="1">
      <c r="A141" s="13"/>
      <c r="B141" s="249"/>
      <c r="C141" s="250"/>
      <c r="D141" s="244" t="s">
        <v>165</v>
      </c>
      <c r="E141" s="251" t="s">
        <v>1</v>
      </c>
      <c r="F141" s="252" t="s">
        <v>595</v>
      </c>
      <c r="G141" s="250"/>
      <c r="H141" s="253">
        <v>11.279999999999999</v>
      </c>
      <c r="I141" s="254"/>
      <c r="J141" s="254"/>
      <c r="K141" s="250"/>
      <c r="L141" s="250"/>
      <c r="M141" s="255"/>
      <c r="N141" s="256"/>
      <c r="O141" s="257"/>
      <c r="P141" s="257"/>
      <c r="Q141" s="257"/>
      <c r="R141" s="257"/>
      <c r="S141" s="257"/>
      <c r="T141" s="257"/>
      <c r="U141" s="257"/>
      <c r="V141" s="257"/>
      <c r="W141" s="257"/>
      <c r="X141" s="258"/>
      <c r="Y141" s="13"/>
      <c r="Z141" s="13"/>
      <c r="AA141" s="13"/>
      <c r="AB141" s="13"/>
      <c r="AC141" s="13"/>
      <c r="AD141" s="13"/>
      <c r="AE141" s="13"/>
      <c r="AT141" s="259" t="s">
        <v>165</v>
      </c>
      <c r="AU141" s="259" t="s">
        <v>88</v>
      </c>
      <c r="AV141" s="13" t="s">
        <v>90</v>
      </c>
      <c r="AW141" s="13" t="s">
        <v>5</v>
      </c>
      <c r="AX141" s="13" t="s">
        <v>80</v>
      </c>
      <c r="AY141" s="259" t="s">
        <v>155</v>
      </c>
    </row>
    <row r="142" s="13" customFormat="1">
      <c r="A142" s="13"/>
      <c r="B142" s="249"/>
      <c r="C142" s="250"/>
      <c r="D142" s="244" t="s">
        <v>165</v>
      </c>
      <c r="E142" s="251" t="s">
        <v>1</v>
      </c>
      <c r="F142" s="252" t="s">
        <v>584</v>
      </c>
      <c r="G142" s="250"/>
      <c r="H142" s="253">
        <v>10.800000000000001</v>
      </c>
      <c r="I142" s="254"/>
      <c r="J142" s="254"/>
      <c r="K142" s="250"/>
      <c r="L142" s="250"/>
      <c r="M142" s="255"/>
      <c r="N142" s="256"/>
      <c r="O142" s="257"/>
      <c r="P142" s="257"/>
      <c r="Q142" s="257"/>
      <c r="R142" s="257"/>
      <c r="S142" s="257"/>
      <c r="T142" s="257"/>
      <c r="U142" s="257"/>
      <c r="V142" s="257"/>
      <c r="W142" s="257"/>
      <c r="X142" s="258"/>
      <c r="Y142" s="13"/>
      <c r="Z142" s="13"/>
      <c r="AA142" s="13"/>
      <c r="AB142" s="13"/>
      <c r="AC142" s="13"/>
      <c r="AD142" s="13"/>
      <c r="AE142" s="13"/>
      <c r="AT142" s="259" t="s">
        <v>165</v>
      </c>
      <c r="AU142" s="259" t="s">
        <v>88</v>
      </c>
      <c r="AV142" s="13" t="s">
        <v>90</v>
      </c>
      <c r="AW142" s="13" t="s">
        <v>5</v>
      </c>
      <c r="AX142" s="13" t="s">
        <v>80</v>
      </c>
      <c r="AY142" s="259" t="s">
        <v>155</v>
      </c>
    </row>
    <row r="143" s="13" customFormat="1">
      <c r="A143" s="13"/>
      <c r="B143" s="249"/>
      <c r="C143" s="250"/>
      <c r="D143" s="244" t="s">
        <v>165</v>
      </c>
      <c r="E143" s="251" t="s">
        <v>1</v>
      </c>
      <c r="F143" s="252" t="s">
        <v>589</v>
      </c>
      <c r="G143" s="250"/>
      <c r="H143" s="253">
        <v>18.77</v>
      </c>
      <c r="I143" s="254"/>
      <c r="J143" s="254"/>
      <c r="K143" s="250"/>
      <c r="L143" s="250"/>
      <c r="M143" s="255"/>
      <c r="N143" s="256"/>
      <c r="O143" s="257"/>
      <c r="P143" s="257"/>
      <c r="Q143" s="257"/>
      <c r="R143" s="257"/>
      <c r="S143" s="257"/>
      <c r="T143" s="257"/>
      <c r="U143" s="257"/>
      <c r="V143" s="257"/>
      <c r="W143" s="257"/>
      <c r="X143" s="258"/>
      <c r="Y143" s="13"/>
      <c r="Z143" s="13"/>
      <c r="AA143" s="13"/>
      <c r="AB143" s="13"/>
      <c r="AC143" s="13"/>
      <c r="AD143" s="13"/>
      <c r="AE143" s="13"/>
      <c r="AT143" s="259" t="s">
        <v>165</v>
      </c>
      <c r="AU143" s="259" t="s">
        <v>88</v>
      </c>
      <c r="AV143" s="13" t="s">
        <v>90</v>
      </c>
      <c r="AW143" s="13" t="s">
        <v>5</v>
      </c>
      <c r="AX143" s="13" t="s">
        <v>80</v>
      </c>
      <c r="AY143" s="259" t="s">
        <v>155</v>
      </c>
    </row>
    <row r="144" s="14" customFormat="1">
      <c r="A144" s="14"/>
      <c r="B144" s="260"/>
      <c r="C144" s="261"/>
      <c r="D144" s="244" t="s">
        <v>165</v>
      </c>
      <c r="E144" s="262" t="s">
        <v>1</v>
      </c>
      <c r="F144" s="263" t="s">
        <v>167</v>
      </c>
      <c r="G144" s="261"/>
      <c r="H144" s="264">
        <v>69.207999999999998</v>
      </c>
      <c r="I144" s="265"/>
      <c r="J144" s="265"/>
      <c r="K144" s="261"/>
      <c r="L144" s="261"/>
      <c r="M144" s="266"/>
      <c r="N144" s="267"/>
      <c r="O144" s="268"/>
      <c r="P144" s="268"/>
      <c r="Q144" s="268"/>
      <c r="R144" s="268"/>
      <c r="S144" s="268"/>
      <c r="T144" s="268"/>
      <c r="U144" s="268"/>
      <c r="V144" s="268"/>
      <c r="W144" s="268"/>
      <c r="X144" s="269"/>
      <c r="Y144" s="14"/>
      <c r="Z144" s="14"/>
      <c r="AA144" s="14"/>
      <c r="AB144" s="14"/>
      <c r="AC144" s="14"/>
      <c r="AD144" s="14"/>
      <c r="AE144" s="14"/>
      <c r="AT144" s="270" t="s">
        <v>165</v>
      </c>
      <c r="AU144" s="270" t="s">
        <v>88</v>
      </c>
      <c r="AV144" s="14" t="s">
        <v>161</v>
      </c>
      <c r="AW144" s="14" t="s">
        <v>5</v>
      </c>
      <c r="AX144" s="14" t="s">
        <v>88</v>
      </c>
      <c r="AY144" s="270" t="s">
        <v>155</v>
      </c>
    </row>
    <row r="145" s="2" customFormat="1" ht="33" customHeight="1">
      <c r="A145" s="37"/>
      <c r="B145" s="38"/>
      <c r="C145" s="230" t="s">
        <v>161</v>
      </c>
      <c r="D145" s="230" t="s">
        <v>157</v>
      </c>
      <c r="E145" s="231" t="s">
        <v>596</v>
      </c>
      <c r="F145" s="232" t="s">
        <v>597</v>
      </c>
      <c r="G145" s="233" t="s">
        <v>160</v>
      </c>
      <c r="H145" s="234">
        <v>174.75999999999999</v>
      </c>
      <c r="I145" s="235"/>
      <c r="J145" s="235"/>
      <c r="K145" s="236">
        <f>ROUND(P145*H145,2)</f>
        <v>0</v>
      </c>
      <c r="L145" s="232" t="s">
        <v>170</v>
      </c>
      <c r="M145" s="43"/>
      <c r="N145" s="237" t="s">
        <v>1</v>
      </c>
      <c r="O145" s="238" t="s">
        <v>43</v>
      </c>
      <c r="P145" s="239">
        <f>I145+J145</f>
        <v>0</v>
      </c>
      <c r="Q145" s="239">
        <f>ROUND(I145*H145,2)</f>
        <v>0</v>
      </c>
      <c r="R145" s="239">
        <f>ROUND(J145*H145,2)</f>
        <v>0</v>
      </c>
      <c r="S145" s="90"/>
      <c r="T145" s="240">
        <f>S145*H145</f>
        <v>0</v>
      </c>
      <c r="U145" s="240">
        <v>0</v>
      </c>
      <c r="V145" s="240">
        <f>U145*H145</f>
        <v>0</v>
      </c>
      <c r="W145" s="240">
        <v>0</v>
      </c>
      <c r="X145" s="241">
        <f>W145*H145</f>
        <v>0</v>
      </c>
      <c r="Y145" s="37"/>
      <c r="Z145" s="37"/>
      <c r="AA145" s="37"/>
      <c r="AB145" s="37"/>
      <c r="AC145" s="37"/>
      <c r="AD145" s="37"/>
      <c r="AE145" s="37"/>
      <c r="AR145" s="242" t="s">
        <v>161</v>
      </c>
      <c r="AT145" s="242" t="s">
        <v>157</v>
      </c>
      <c r="AU145" s="242" t="s">
        <v>88</v>
      </c>
      <c r="AY145" s="16" t="s">
        <v>155</v>
      </c>
      <c r="BE145" s="243">
        <f>IF(O145="základní",K145,0)</f>
        <v>0</v>
      </c>
      <c r="BF145" s="243">
        <f>IF(O145="snížená",K145,0)</f>
        <v>0</v>
      </c>
      <c r="BG145" s="243">
        <f>IF(O145="zákl. přenesená",K145,0)</f>
        <v>0</v>
      </c>
      <c r="BH145" s="243">
        <f>IF(O145="sníž. přenesená",K145,0)</f>
        <v>0</v>
      </c>
      <c r="BI145" s="243">
        <f>IF(O145="nulová",K145,0)</f>
        <v>0</v>
      </c>
      <c r="BJ145" s="16" t="s">
        <v>88</v>
      </c>
      <c r="BK145" s="243">
        <f>ROUND(P145*H145,2)</f>
        <v>0</v>
      </c>
      <c r="BL145" s="16" t="s">
        <v>161</v>
      </c>
      <c r="BM145" s="242" t="s">
        <v>598</v>
      </c>
    </row>
    <row r="146" s="2" customFormat="1">
      <c r="A146" s="37"/>
      <c r="B146" s="38"/>
      <c r="C146" s="39"/>
      <c r="D146" s="271" t="s">
        <v>172</v>
      </c>
      <c r="E146" s="39"/>
      <c r="F146" s="272" t="s">
        <v>599</v>
      </c>
      <c r="G146" s="39"/>
      <c r="H146" s="39"/>
      <c r="I146" s="246"/>
      <c r="J146" s="246"/>
      <c r="K146" s="39"/>
      <c r="L146" s="39"/>
      <c r="M146" s="43"/>
      <c r="N146" s="247"/>
      <c r="O146" s="248"/>
      <c r="P146" s="90"/>
      <c r="Q146" s="90"/>
      <c r="R146" s="90"/>
      <c r="S146" s="90"/>
      <c r="T146" s="90"/>
      <c r="U146" s="90"/>
      <c r="V146" s="90"/>
      <c r="W146" s="90"/>
      <c r="X146" s="91"/>
      <c r="Y146" s="37"/>
      <c r="Z146" s="37"/>
      <c r="AA146" s="37"/>
      <c r="AB146" s="37"/>
      <c r="AC146" s="37"/>
      <c r="AD146" s="37"/>
      <c r="AE146" s="37"/>
      <c r="AT146" s="16" t="s">
        <v>172</v>
      </c>
      <c r="AU146" s="16" t="s">
        <v>88</v>
      </c>
    </row>
    <row r="147" s="13" customFormat="1">
      <c r="A147" s="13"/>
      <c r="B147" s="249"/>
      <c r="C147" s="250"/>
      <c r="D147" s="244" t="s">
        <v>165</v>
      </c>
      <c r="E147" s="251" t="s">
        <v>1</v>
      </c>
      <c r="F147" s="252" t="s">
        <v>600</v>
      </c>
      <c r="G147" s="250"/>
      <c r="H147" s="253">
        <v>106.5</v>
      </c>
      <c r="I147" s="254"/>
      <c r="J147" s="254"/>
      <c r="K147" s="250"/>
      <c r="L147" s="250"/>
      <c r="M147" s="255"/>
      <c r="N147" s="256"/>
      <c r="O147" s="257"/>
      <c r="P147" s="257"/>
      <c r="Q147" s="257"/>
      <c r="R147" s="257"/>
      <c r="S147" s="257"/>
      <c r="T147" s="257"/>
      <c r="U147" s="257"/>
      <c r="V147" s="257"/>
      <c r="W147" s="257"/>
      <c r="X147" s="258"/>
      <c r="Y147" s="13"/>
      <c r="Z147" s="13"/>
      <c r="AA147" s="13"/>
      <c r="AB147" s="13"/>
      <c r="AC147" s="13"/>
      <c r="AD147" s="13"/>
      <c r="AE147" s="13"/>
      <c r="AT147" s="259" t="s">
        <v>165</v>
      </c>
      <c r="AU147" s="259" t="s">
        <v>88</v>
      </c>
      <c r="AV147" s="13" t="s">
        <v>90</v>
      </c>
      <c r="AW147" s="13" t="s">
        <v>5</v>
      </c>
      <c r="AX147" s="13" t="s">
        <v>80</v>
      </c>
      <c r="AY147" s="259" t="s">
        <v>155</v>
      </c>
    </row>
    <row r="148" s="13" customFormat="1">
      <c r="A148" s="13"/>
      <c r="B148" s="249"/>
      <c r="C148" s="250"/>
      <c r="D148" s="244" t="s">
        <v>165</v>
      </c>
      <c r="E148" s="251" t="s">
        <v>1</v>
      </c>
      <c r="F148" s="252" t="s">
        <v>601</v>
      </c>
      <c r="G148" s="250"/>
      <c r="H148" s="253">
        <v>68.260000000000005</v>
      </c>
      <c r="I148" s="254"/>
      <c r="J148" s="254"/>
      <c r="K148" s="250"/>
      <c r="L148" s="250"/>
      <c r="M148" s="255"/>
      <c r="N148" s="256"/>
      <c r="O148" s="257"/>
      <c r="P148" s="257"/>
      <c r="Q148" s="257"/>
      <c r="R148" s="257"/>
      <c r="S148" s="257"/>
      <c r="T148" s="257"/>
      <c r="U148" s="257"/>
      <c r="V148" s="257"/>
      <c r="W148" s="257"/>
      <c r="X148" s="258"/>
      <c r="Y148" s="13"/>
      <c r="Z148" s="13"/>
      <c r="AA148" s="13"/>
      <c r="AB148" s="13"/>
      <c r="AC148" s="13"/>
      <c r="AD148" s="13"/>
      <c r="AE148" s="13"/>
      <c r="AT148" s="259" t="s">
        <v>165</v>
      </c>
      <c r="AU148" s="259" t="s">
        <v>88</v>
      </c>
      <c r="AV148" s="13" t="s">
        <v>90</v>
      </c>
      <c r="AW148" s="13" t="s">
        <v>5</v>
      </c>
      <c r="AX148" s="13" t="s">
        <v>80</v>
      </c>
      <c r="AY148" s="259" t="s">
        <v>155</v>
      </c>
    </row>
    <row r="149" s="14" customFormat="1">
      <c r="A149" s="14"/>
      <c r="B149" s="260"/>
      <c r="C149" s="261"/>
      <c r="D149" s="244" t="s">
        <v>165</v>
      </c>
      <c r="E149" s="262" t="s">
        <v>1</v>
      </c>
      <c r="F149" s="263" t="s">
        <v>167</v>
      </c>
      <c r="G149" s="261"/>
      <c r="H149" s="264">
        <v>174.75999999999999</v>
      </c>
      <c r="I149" s="265"/>
      <c r="J149" s="265"/>
      <c r="K149" s="261"/>
      <c r="L149" s="261"/>
      <c r="M149" s="266"/>
      <c r="N149" s="267"/>
      <c r="O149" s="268"/>
      <c r="P149" s="268"/>
      <c r="Q149" s="268"/>
      <c r="R149" s="268"/>
      <c r="S149" s="268"/>
      <c r="T149" s="268"/>
      <c r="U149" s="268"/>
      <c r="V149" s="268"/>
      <c r="W149" s="268"/>
      <c r="X149" s="269"/>
      <c r="Y149" s="14"/>
      <c r="Z149" s="14"/>
      <c r="AA149" s="14"/>
      <c r="AB149" s="14"/>
      <c r="AC149" s="14"/>
      <c r="AD149" s="14"/>
      <c r="AE149" s="14"/>
      <c r="AT149" s="270" t="s">
        <v>165</v>
      </c>
      <c r="AU149" s="270" t="s">
        <v>88</v>
      </c>
      <c r="AV149" s="14" t="s">
        <v>161</v>
      </c>
      <c r="AW149" s="14" t="s">
        <v>5</v>
      </c>
      <c r="AX149" s="14" t="s">
        <v>88</v>
      </c>
      <c r="AY149" s="270" t="s">
        <v>155</v>
      </c>
    </row>
    <row r="150" s="2" customFormat="1" ht="16.5" customHeight="1">
      <c r="A150" s="37"/>
      <c r="B150" s="38"/>
      <c r="C150" s="230" t="s">
        <v>186</v>
      </c>
      <c r="D150" s="230" t="s">
        <v>157</v>
      </c>
      <c r="E150" s="231" t="s">
        <v>602</v>
      </c>
      <c r="F150" s="232" t="s">
        <v>603</v>
      </c>
      <c r="G150" s="233" t="s">
        <v>222</v>
      </c>
      <c r="H150" s="234">
        <v>1</v>
      </c>
      <c r="I150" s="235"/>
      <c r="J150" s="235"/>
      <c r="K150" s="236">
        <f>ROUND(P150*H150,2)</f>
        <v>0</v>
      </c>
      <c r="L150" s="232" t="s">
        <v>1</v>
      </c>
      <c r="M150" s="43"/>
      <c r="N150" s="237" t="s">
        <v>1</v>
      </c>
      <c r="O150" s="238" t="s">
        <v>43</v>
      </c>
      <c r="P150" s="239">
        <f>I150+J150</f>
        <v>0</v>
      </c>
      <c r="Q150" s="239">
        <f>ROUND(I150*H150,2)</f>
        <v>0</v>
      </c>
      <c r="R150" s="239">
        <f>ROUND(J150*H150,2)</f>
        <v>0</v>
      </c>
      <c r="S150" s="90"/>
      <c r="T150" s="240">
        <f>S150*H150</f>
        <v>0</v>
      </c>
      <c r="U150" s="240">
        <v>0</v>
      </c>
      <c r="V150" s="240">
        <f>U150*H150</f>
        <v>0</v>
      </c>
      <c r="W150" s="240">
        <v>0</v>
      </c>
      <c r="X150" s="241">
        <f>W150*H150</f>
        <v>0</v>
      </c>
      <c r="Y150" s="37"/>
      <c r="Z150" s="37"/>
      <c r="AA150" s="37"/>
      <c r="AB150" s="37"/>
      <c r="AC150" s="37"/>
      <c r="AD150" s="37"/>
      <c r="AE150" s="37"/>
      <c r="AR150" s="242" t="s">
        <v>161</v>
      </c>
      <c r="AT150" s="242" t="s">
        <v>157</v>
      </c>
      <c r="AU150" s="242" t="s">
        <v>88</v>
      </c>
      <c r="AY150" s="16" t="s">
        <v>155</v>
      </c>
      <c r="BE150" s="243">
        <f>IF(O150="základní",K150,0)</f>
        <v>0</v>
      </c>
      <c r="BF150" s="243">
        <f>IF(O150="snížená",K150,0)</f>
        <v>0</v>
      </c>
      <c r="BG150" s="243">
        <f>IF(O150="zákl. přenesená",K150,0)</f>
        <v>0</v>
      </c>
      <c r="BH150" s="243">
        <f>IF(O150="sníž. přenesená",K150,0)</f>
        <v>0</v>
      </c>
      <c r="BI150" s="243">
        <f>IF(O150="nulová",K150,0)</f>
        <v>0</v>
      </c>
      <c r="BJ150" s="16" t="s">
        <v>88</v>
      </c>
      <c r="BK150" s="243">
        <f>ROUND(P150*H150,2)</f>
        <v>0</v>
      </c>
      <c r="BL150" s="16" t="s">
        <v>161</v>
      </c>
      <c r="BM150" s="242" t="s">
        <v>604</v>
      </c>
    </row>
    <row r="151" s="2" customFormat="1" ht="16.5" customHeight="1">
      <c r="A151" s="37"/>
      <c r="B151" s="38"/>
      <c r="C151" s="230" t="s">
        <v>192</v>
      </c>
      <c r="D151" s="230" t="s">
        <v>157</v>
      </c>
      <c r="E151" s="231" t="s">
        <v>220</v>
      </c>
      <c r="F151" s="232" t="s">
        <v>605</v>
      </c>
      <c r="G151" s="233" t="s">
        <v>160</v>
      </c>
      <c r="H151" s="234">
        <v>174.75999999999999</v>
      </c>
      <c r="I151" s="235"/>
      <c r="J151" s="235"/>
      <c r="K151" s="236">
        <f>ROUND(P151*H151,2)</f>
        <v>0</v>
      </c>
      <c r="L151" s="232" t="s">
        <v>1</v>
      </c>
      <c r="M151" s="43"/>
      <c r="N151" s="237" t="s">
        <v>1</v>
      </c>
      <c r="O151" s="238" t="s">
        <v>43</v>
      </c>
      <c r="P151" s="239">
        <f>I151+J151</f>
        <v>0</v>
      </c>
      <c r="Q151" s="239">
        <f>ROUND(I151*H151,2)</f>
        <v>0</v>
      </c>
      <c r="R151" s="239">
        <f>ROUND(J151*H151,2)</f>
        <v>0</v>
      </c>
      <c r="S151" s="90"/>
      <c r="T151" s="240">
        <f>S151*H151</f>
        <v>0</v>
      </c>
      <c r="U151" s="240">
        <v>0</v>
      </c>
      <c r="V151" s="240">
        <f>U151*H151</f>
        <v>0</v>
      </c>
      <c r="W151" s="240">
        <v>0</v>
      </c>
      <c r="X151" s="241">
        <f>W151*H151</f>
        <v>0</v>
      </c>
      <c r="Y151" s="37"/>
      <c r="Z151" s="37"/>
      <c r="AA151" s="37"/>
      <c r="AB151" s="37"/>
      <c r="AC151" s="37"/>
      <c r="AD151" s="37"/>
      <c r="AE151" s="37"/>
      <c r="AR151" s="242" t="s">
        <v>161</v>
      </c>
      <c r="AT151" s="242" t="s">
        <v>157</v>
      </c>
      <c r="AU151" s="242" t="s">
        <v>88</v>
      </c>
      <c r="AY151" s="16" t="s">
        <v>155</v>
      </c>
      <c r="BE151" s="243">
        <f>IF(O151="základní",K151,0)</f>
        <v>0</v>
      </c>
      <c r="BF151" s="243">
        <f>IF(O151="snížená",K151,0)</f>
        <v>0</v>
      </c>
      <c r="BG151" s="243">
        <f>IF(O151="zákl. přenesená",K151,0)</f>
        <v>0</v>
      </c>
      <c r="BH151" s="243">
        <f>IF(O151="sníž. přenesená",K151,0)</f>
        <v>0</v>
      </c>
      <c r="BI151" s="243">
        <f>IF(O151="nulová",K151,0)</f>
        <v>0</v>
      </c>
      <c r="BJ151" s="16" t="s">
        <v>88</v>
      </c>
      <c r="BK151" s="243">
        <f>ROUND(P151*H151,2)</f>
        <v>0</v>
      </c>
      <c r="BL151" s="16" t="s">
        <v>161</v>
      </c>
      <c r="BM151" s="242" t="s">
        <v>606</v>
      </c>
    </row>
    <row r="152" s="13" customFormat="1">
      <c r="A152" s="13"/>
      <c r="B152" s="249"/>
      <c r="C152" s="250"/>
      <c r="D152" s="244" t="s">
        <v>165</v>
      </c>
      <c r="E152" s="251" t="s">
        <v>1</v>
      </c>
      <c r="F152" s="252" t="s">
        <v>607</v>
      </c>
      <c r="G152" s="250"/>
      <c r="H152" s="253">
        <v>106.5</v>
      </c>
      <c r="I152" s="254"/>
      <c r="J152" s="254"/>
      <c r="K152" s="250"/>
      <c r="L152" s="250"/>
      <c r="M152" s="255"/>
      <c r="N152" s="256"/>
      <c r="O152" s="257"/>
      <c r="P152" s="257"/>
      <c r="Q152" s="257"/>
      <c r="R152" s="257"/>
      <c r="S152" s="257"/>
      <c r="T152" s="257"/>
      <c r="U152" s="257"/>
      <c r="V152" s="257"/>
      <c r="W152" s="257"/>
      <c r="X152" s="258"/>
      <c r="Y152" s="13"/>
      <c r="Z152" s="13"/>
      <c r="AA152" s="13"/>
      <c r="AB152" s="13"/>
      <c r="AC152" s="13"/>
      <c r="AD152" s="13"/>
      <c r="AE152" s="13"/>
      <c r="AT152" s="259" t="s">
        <v>165</v>
      </c>
      <c r="AU152" s="259" t="s">
        <v>88</v>
      </c>
      <c r="AV152" s="13" t="s">
        <v>90</v>
      </c>
      <c r="AW152" s="13" t="s">
        <v>5</v>
      </c>
      <c r="AX152" s="13" t="s">
        <v>80</v>
      </c>
      <c r="AY152" s="259" t="s">
        <v>155</v>
      </c>
    </row>
    <row r="153" s="13" customFormat="1">
      <c r="A153" s="13"/>
      <c r="B153" s="249"/>
      <c r="C153" s="250"/>
      <c r="D153" s="244" t="s">
        <v>165</v>
      </c>
      <c r="E153" s="251" t="s">
        <v>1</v>
      </c>
      <c r="F153" s="252" t="s">
        <v>608</v>
      </c>
      <c r="G153" s="250"/>
      <c r="H153" s="253">
        <v>68.260000000000005</v>
      </c>
      <c r="I153" s="254"/>
      <c r="J153" s="254"/>
      <c r="K153" s="250"/>
      <c r="L153" s="250"/>
      <c r="M153" s="255"/>
      <c r="N153" s="256"/>
      <c r="O153" s="257"/>
      <c r="P153" s="257"/>
      <c r="Q153" s="257"/>
      <c r="R153" s="257"/>
      <c r="S153" s="257"/>
      <c r="T153" s="257"/>
      <c r="U153" s="257"/>
      <c r="V153" s="257"/>
      <c r="W153" s="257"/>
      <c r="X153" s="258"/>
      <c r="Y153" s="13"/>
      <c r="Z153" s="13"/>
      <c r="AA153" s="13"/>
      <c r="AB153" s="13"/>
      <c r="AC153" s="13"/>
      <c r="AD153" s="13"/>
      <c r="AE153" s="13"/>
      <c r="AT153" s="259" t="s">
        <v>165</v>
      </c>
      <c r="AU153" s="259" t="s">
        <v>88</v>
      </c>
      <c r="AV153" s="13" t="s">
        <v>90</v>
      </c>
      <c r="AW153" s="13" t="s">
        <v>5</v>
      </c>
      <c r="AX153" s="13" t="s">
        <v>80</v>
      </c>
      <c r="AY153" s="259" t="s">
        <v>155</v>
      </c>
    </row>
    <row r="154" s="14" customFormat="1">
      <c r="A154" s="14"/>
      <c r="B154" s="260"/>
      <c r="C154" s="261"/>
      <c r="D154" s="244" t="s">
        <v>165</v>
      </c>
      <c r="E154" s="262" t="s">
        <v>1</v>
      </c>
      <c r="F154" s="263" t="s">
        <v>167</v>
      </c>
      <c r="G154" s="261"/>
      <c r="H154" s="264">
        <v>174.75999999999999</v>
      </c>
      <c r="I154" s="265"/>
      <c r="J154" s="265"/>
      <c r="K154" s="261"/>
      <c r="L154" s="261"/>
      <c r="M154" s="266"/>
      <c r="N154" s="267"/>
      <c r="O154" s="268"/>
      <c r="P154" s="268"/>
      <c r="Q154" s="268"/>
      <c r="R154" s="268"/>
      <c r="S154" s="268"/>
      <c r="T154" s="268"/>
      <c r="U154" s="268"/>
      <c r="V154" s="268"/>
      <c r="W154" s="268"/>
      <c r="X154" s="269"/>
      <c r="Y154" s="14"/>
      <c r="Z154" s="14"/>
      <c r="AA154" s="14"/>
      <c r="AB154" s="14"/>
      <c r="AC154" s="14"/>
      <c r="AD154" s="14"/>
      <c r="AE154" s="14"/>
      <c r="AT154" s="270" t="s">
        <v>165</v>
      </c>
      <c r="AU154" s="270" t="s">
        <v>88</v>
      </c>
      <c r="AV154" s="14" t="s">
        <v>161</v>
      </c>
      <c r="AW154" s="14" t="s">
        <v>5</v>
      </c>
      <c r="AX154" s="14" t="s">
        <v>88</v>
      </c>
      <c r="AY154" s="270" t="s">
        <v>155</v>
      </c>
    </row>
    <row r="155" s="12" customFormat="1" ht="25.92" customHeight="1">
      <c r="A155" s="12"/>
      <c r="B155" s="213"/>
      <c r="C155" s="214"/>
      <c r="D155" s="215" t="s">
        <v>79</v>
      </c>
      <c r="E155" s="216" t="s">
        <v>208</v>
      </c>
      <c r="F155" s="216" t="s">
        <v>245</v>
      </c>
      <c r="G155" s="214"/>
      <c r="H155" s="214"/>
      <c r="I155" s="217"/>
      <c r="J155" s="217"/>
      <c r="K155" s="218">
        <f>BK155</f>
        <v>0</v>
      </c>
      <c r="L155" s="214"/>
      <c r="M155" s="219"/>
      <c r="N155" s="220"/>
      <c r="O155" s="221"/>
      <c r="P155" s="221"/>
      <c r="Q155" s="222">
        <f>SUM(Q156:Q164)</f>
        <v>0</v>
      </c>
      <c r="R155" s="222">
        <f>SUM(R156:R164)</f>
        <v>0</v>
      </c>
      <c r="S155" s="221"/>
      <c r="T155" s="223">
        <f>SUM(T156:T164)</f>
        <v>0</v>
      </c>
      <c r="U155" s="221"/>
      <c r="V155" s="223">
        <f>SUM(V156:V164)</f>
        <v>15.5748</v>
      </c>
      <c r="W155" s="221"/>
      <c r="X155" s="224">
        <f>SUM(X156:X164)</f>
        <v>0</v>
      </c>
      <c r="Y155" s="12"/>
      <c r="Z155" s="12"/>
      <c r="AA155" s="12"/>
      <c r="AB155" s="12"/>
      <c r="AC155" s="12"/>
      <c r="AD155" s="12"/>
      <c r="AE155" s="12"/>
      <c r="AR155" s="225" t="s">
        <v>88</v>
      </c>
      <c r="AT155" s="226" t="s">
        <v>79</v>
      </c>
      <c r="AU155" s="226" t="s">
        <v>80</v>
      </c>
      <c r="AY155" s="225" t="s">
        <v>155</v>
      </c>
      <c r="BK155" s="227">
        <f>SUM(BK156:BK164)</f>
        <v>0</v>
      </c>
    </row>
    <row r="156" s="2" customFormat="1" ht="44.25" customHeight="1">
      <c r="A156" s="37"/>
      <c r="B156" s="38"/>
      <c r="C156" s="230" t="s">
        <v>197</v>
      </c>
      <c r="D156" s="230" t="s">
        <v>157</v>
      </c>
      <c r="E156" s="231" t="s">
        <v>609</v>
      </c>
      <c r="F156" s="232" t="s">
        <v>610</v>
      </c>
      <c r="G156" s="233" t="s">
        <v>242</v>
      </c>
      <c r="H156" s="234">
        <v>120</v>
      </c>
      <c r="I156" s="235"/>
      <c r="J156" s="235"/>
      <c r="K156" s="236">
        <f>ROUND(P156*H156,2)</f>
        <v>0</v>
      </c>
      <c r="L156" s="232" t="s">
        <v>170</v>
      </c>
      <c r="M156" s="43"/>
      <c r="N156" s="237" t="s">
        <v>1</v>
      </c>
      <c r="O156" s="238" t="s">
        <v>43</v>
      </c>
      <c r="P156" s="239">
        <f>I156+J156</f>
        <v>0</v>
      </c>
      <c r="Q156" s="239">
        <f>ROUND(I156*H156,2)</f>
        <v>0</v>
      </c>
      <c r="R156" s="239">
        <f>ROUND(J156*H156,2)</f>
        <v>0</v>
      </c>
      <c r="S156" s="90"/>
      <c r="T156" s="240">
        <f>S156*H156</f>
        <v>0</v>
      </c>
      <c r="U156" s="240">
        <v>0.10095</v>
      </c>
      <c r="V156" s="240">
        <f>U156*H156</f>
        <v>12.113999999999999</v>
      </c>
      <c r="W156" s="240">
        <v>0</v>
      </c>
      <c r="X156" s="241">
        <f>W156*H156</f>
        <v>0</v>
      </c>
      <c r="Y156" s="37"/>
      <c r="Z156" s="37"/>
      <c r="AA156" s="37"/>
      <c r="AB156" s="37"/>
      <c r="AC156" s="37"/>
      <c r="AD156" s="37"/>
      <c r="AE156" s="37"/>
      <c r="AR156" s="242" t="s">
        <v>161</v>
      </c>
      <c r="AT156" s="242" t="s">
        <v>157</v>
      </c>
      <c r="AU156" s="242" t="s">
        <v>88</v>
      </c>
      <c r="AY156" s="16" t="s">
        <v>155</v>
      </c>
      <c r="BE156" s="243">
        <f>IF(O156="základní",K156,0)</f>
        <v>0</v>
      </c>
      <c r="BF156" s="243">
        <f>IF(O156="snížená",K156,0)</f>
        <v>0</v>
      </c>
      <c r="BG156" s="243">
        <f>IF(O156="zákl. přenesená",K156,0)</f>
        <v>0</v>
      </c>
      <c r="BH156" s="243">
        <f>IF(O156="sníž. přenesená",K156,0)</f>
        <v>0</v>
      </c>
      <c r="BI156" s="243">
        <f>IF(O156="nulová",K156,0)</f>
        <v>0</v>
      </c>
      <c r="BJ156" s="16" t="s">
        <v>88</v>
      </c>
      <c r="BK156" s="243">
        <f>ROUND(P156*H156,2)</f>
        <v>0</v>
      </c>
      <c r="BL156" s="16" t="s">
        <v>161</v>
      </c>
      <c r="BM156" s="242" t="s">
        <v>611</v>
      </c>
    </row>
    <row r="157" s="2" customFormat="1">
      <c r="A157" s="37"/>
      <c r="B157" s="38"/>
      <c r="C157" s="39"/>
      <c r="D157" s="271" t="s">
        <v>172</v>
      </c>
      <c r="E157" s="39"/>
      <c r="F157" s="272" t="s">
        <v>612</v>
      </c>
      <c r="G157" s="39"/>
      <c r="H157" s="39"/>
      <c r="I157" s="246"/>
      <c r="J157" s="246"/>
      <c r="K157" s="39"/>
      <c r="L157" s="39"/>
      <c r="M157" s="43"/>
      <c r="N157" s="247"/>
      <c r="O157" s="248"/>
      <c r="P157" s="90"/>
      <c r="Q157" s="90"/>
      <c r="R157" s="90"/>
      <c r="S157" s="90"/>
      <c r="T157" s="90"/>
      <c r="U157" s="90"/>
      <c r="V157" s="90"/>
      <c r="W157" s="90"/>
      <c r="X157" s="91"/>
      <c r="Y157" s="37"/>
      <c r="Z157" s="37"/>
      <c r="AA157" s="37"/>
      <c r="AB157" s="37"/>
      <c r="AC157" s="37"/>
      <c r="AD157" s="37"/>
      <c r="AE157" s="37"/>
      <c r="AT157" s="16" t="s">
        <v>172</v>
      </c>
      <c r="AU157" s="16" t="s">
        <v>88</v>
      </c>
    </row>
    <row r="158" s="2" customFormat="1" ht="24.15" customHeight="1">
      <c r="A158" s="37"/>
      <c r="B158" s="38"/>
      <c r="C158" s="279" t="s">
        <v>202</v>
      </c>
      <c r="D158" s="279" t="s">
        <v>281</v>
      </c>
      <c r="E158" s="280" t="s">
        <v>613</v>
      </c>
      <c r="F158" s="281" t="s">
        <v>614</v>
      </c>
      <c r="G158" s="282" t="s">
        <v>242</v>
      </c>
      <c r="H158" s="283">
        <v>123.59999999999999</v>
      </c>
      <c r="I158" s="284"/>
      <c r="J158" s="285"/>
      <c r="K158" s="286">
        <f>ROUND(P158*H158,2)</f>
        <v>0</v>
      </c>
      <c r="L158" s="281" t="s">
        <v>170</v>
      </c>
      <c r="M158" s="287"/>
      <c r="N158" s="288" t="s">
        <v>1</v>
      </c>
      <c r="O158" s="238" t="s">
        <v>43</v>
      </c>
      <c r="P158" s="239">
        <f>I158+J158</f>
        <v>0</v>
      </c>
      <c r="Q158" s="239">
        <f>ROUND(I158*H158,2)</f>
        <v>0</v>
      </c>
      <c r="R158" s="239">
        <f>ROUND(J158*H158,2)</f>
        <v>0</v>
      </c>
      <c r="S158" s="90"/>
      <c r="T158" s="240">
        <f>S158*H158</f>
        <v>0</v>
      </c>
      <c r="U158" s="240">
        <v>0.028000000000000001</v>
      </c>
      <c r="V158" s="240">
        <f>U158*H158</f>
        <v>3.4607999999999999</v>
      </c>
      <c r="W158" s="240">
        <v>0</v>
      </c>
      <c r="X158" s="241">
        <f>W158*H158</f>
        <v>0</v>
      </c>
      <c r="Y158" s="37"/>
      <c r="Z158" s="37"/>
      <c r="AA158" s="37"/>
      <c r="AB158" s="37"/>
      <c r="AC158" s="37"/>
      <c r="AD158" s="37"/>
      <c r="AE158" s="37"/>
      <c r="AR158" s="242" t="s">
        <v>202</v>
      </c>
      <c r="AT158" s="242" t="s">
        <v>281</v>
      </c>
      <c r="AU158" s="242" t="s">
        <v>88</v>
      </c>
      <c r="AY158" s="16" t="s">
        <v>155</v>
      </c>
      <c r="BE158" s="243">
        <f>IF(O158="základní",K158,0)</f>
        <v>0</v>
      </c>
      <c r="BF158" s="243">
        <f>IF(O158="snížená",K158,0)</f>
        <v>0</v>
      </c>
      <c r="BG158" s="243">
        <f>IF(O158="zákl. přenesená",K158,0)</f>
        <v>0</v>
      </c>
      <c r="BH158" s="243">
        <f>IF(O158="sníž. přenesená",K158,0)</f>
        <v>0</v>
      </c>
      <c r="BI158" s="243">
        <f>IF(O158="nulová",K158,0)</f>
        <v>0</v>
      </c>
      <c r="BJ158" s="16" t="s">
        <v>88</v>
      </c>
      <c r="BK158" s="243">
        <f>ROUND(P158*H158,2)</f>
        <v>0</v>
      </c>
      <c r="BL158" s="16" t="s">
        <v>161</v>
      </c>
      <c r="BM158" s="242" t="s">
        <v>615</v>
      </c>
    </row>
    <row r="159" s="13" customFormat="1">
      <c r="A159" s="13"/>
      <c r="B159" s="249"/>
      <c r="C159" s="250"/>
      <c r="D159" s="244" t="s">
        <v>165</v>
      </c>
      <c r="E159" s="250"/>
      <c r="F159" s="252" t="s">
        <v>616</v>
      </c>
      <c r="G159" s="250"/>
      <c r="H159" s="253">
        <v>123.59999999999999</v>
      </c>
      <c r="I159" s="254"/>
      <c r="J159" s="254"/>
      <c r="K159" s="250"/>
      <c r="L159" s="250"/>
      <c r="M159" s="255"/>
      <c r="N159" s="256"/>
      <c r="O159" s="257"/>
      <c r="P159" s="257"/>
      <c r="Q159" s="257"/>
      <c r="R159" s="257"/>
      <c r="S159" s="257"/>
      <c r="T159" s="257"/>
      <c r="U159" s="257"/>
      <c r="V159" s="257"/>
      <c r="W159" s="257"/>
      <c r="X159" s="258"/>
      <c r="Y159" s="13"/>
      <c r="Z159" s="13"/>
      <c r="AA159" s="13"/>
      <c r="AB159" s="13"/>
      <c r="AC159" s="13"/>
      <c r="AD159" s="13"/>
      <c r="AE159" s="13"/>
      <c r="AT159" s="259" t="s">
        <v>165</v>
      </c>
      <c r="AU159" s="259" t="s">
        <v>88</v>
      </c>
      <c r="AV159" s="13" t="s">
        <v>90</v>
      </c>
      <c r="AW159" s="13" t="s">
        <v>4</v>
      </c>
      <c r="AX159" s="13" t="s">
        <v>88</v>
      </c>
      <c r="AY159" s="259" t="s">
        <v>155</v>
      </c>
    </row>
    <row r="160" s="2" customFormat="1" ht="16.5" customHeight="1">
      <c r="A160" s="37"/>
      <c r="B160" s="38"/>
      <c r="C160" s="230" t="s">
        <v>208</v>
      </c>
      <c r="D160" s="230" t="s">
        <v>157</v>
      </c>
      <c r="E160" s="231" t="s">
        <v>617</v>
      </c>
      <c r="F160" s="232" t="s">
        <v>618</v>
      </c>
      <c r="G160" s="233" t="s">
        <v>211</v>
      </c>
      <c r="H160" s="234">
        <v>251.03999999999999</v>
      </c>
      <c r="I160" s="235"/>
      <c r="J160" s="235"/>
      <c r="K160" s="236">
        <f>ROUND(P160*H160,2)</f>
        <v>0</v>
      </c>
      <c r="L160" s="232" t="s">
        <v>1</v>
      </c>
      <c r="M160" s="43"/>
      <c r="N160" s="237" t="s">
        <v>1</v>
      </c>
      <c r="O160" s="238" t="s">
        <v>43</v>
      </c>
      <c r="P160" s="239">
        <f>I160+J160</f>
        <v>0</v>
      </c>
      <c r="Q160" s="239">
        <f>ROUND(I160*H160,2)</f>
        <v>0</v>
      </c>
      <c r="R160" s="239">
        <f>ROUND(J160*H160,2)</f>
        <v>0</v>
      </c>
      <c r="S160" s="90"/>
      <c r="T160" s="240">
        <f>S160*H160</f>
        <v>0</v>
      </c>
      <c r="U160" s="240">
        <v>0</v>
      </c>
      <c r="V160" s="240">
        <f>U160*H160</f>
        <v>0</v>
      </c>
      <c r="W160" s="240">
        <v>0</v>
      </c>
      <c r="X160" s="241">
        <f>W160*H160</f>
        <v>0</v>
      </c>
      <c r="Y160" s="37"/>
      <c r="Z160" s="37"/>
      <c r="AA160" s="37"/>
      <c r="AB160" s="37"/>
      <c r="AC160" s="37"/>
      <c r="AD160" s="37"/>
      <c r="AE160" s="37"/>
      <c r="AR160" s="242" t="s">
        <v>161</v>
      </c>
      <c r="AT160" s="242" t="s">
        <v>157</v>
      </c>
      <c r="AU160" s="242" t="s">
        <v>88</v>
      </c>
      <c r="AY160" s="16" t="s">
        <v>155</v>
      </c>
      <c r="BE160" s="243">
        <f>IF(O160="základní",K160,0)</f>
        <v>0</v>
      </c>
      <c r="BF160" s="243">
        <f>IF(O160="snížená",K160,0)</f>
        <v>0</v>
      </c>
      <c r="BG160" s="243">
        <f>IF(O160="zákl. přenesená",K160,0)</f>
        <v>0</v>
      </c>
      <c r="BH160" s="243">
        <f>IF(O160="sníž. přenesená",K160,0)</f>
        <v>0</v>
      </c>
      <c r="BI160" s="243">
        <f>IF(O160="nulová",K160,0)</f>
        <v>0</v>
      </c>
      <c r="BJ160" s="16" t="s">
        <v>88</v>
      </c>
      <c r="BK160" s="243">
        <f>ROUND(P160*H160,2)</f>
        <v>0</v>
      </c>
      <c r="BL160" s="16" t="s">
        <v>161</v>
      </c>
      <c r="BM160" s="242" t="s">
        <v>619</v>
      </c>
    </row>
    <row r="161" s="13" customFormat="1">
      <c r="A161" s="13"/>
      <c r="B161" s="249"/>
      <c r="C161" s="250"/>
      <c r="D161" s="244" t="s">
        <v>165</v>
      </c>
      <c r="E161" s="251" t="s">
        <v>1</v>
      </c>
      <c r="F161" s="252" t="s">
        <v>620</v>
      </c>
      <c r="G161" s="250"/>
      <c r="H161" s="253">
        <v>251.03999999999999</v>
      </c>
      <c r="I161" s="254"/>
      <c r="J161" s="254"/>
      <c r="K161" s="250"/>
      <c r="L161" s="250"/>
      <c r="M161" s="255"/>
      <c r="N161" s="256"/>
      <c r="O161" s="257"/>
      <c r="P161" s="257"/>
      <c r="Q161" s="257"/>
      <c r="R161" s="257"/>
      <c r="S161" s="257"/>
      <c r="T161" s="257"/>
      <c r="U161" s="257"/>
      <c r="V161" s="257"/>
      <c r="W161" s="257"/>
      <c r="X161" s="258"/>
      <c r="Y161" s="13"/>
      <c r="Z161" s="13"/>
      <c r="AA161" s="13"/>
      <c r="AB161" s="13"/>
      <c r="AC161" s="13"/>
      <c r="AD161" s="13"/>
      <c r="AE161" s="13"/>
      <c r="AT161" s="259" t="s">
        <v>165</v>
      </c>
      <c r="AU161" s="259" t="s">
        <v>88</v>
      </c>
      <c r="AV161" s="13" t="s">
        <v>90</v>
      </c>
      <c r="AW161" s="13" t="s">
        <v>5</v>
      </c>
      <c r="AX161" s="13" t="s">
        <v>88</v>
      </c>
      <c r="AY161" s="259" t="s">
        <v>155</v>
      </c>
    </row>
    <row r="162" s="2" customFormat="1" ht="37.8" customHeight="1">
      <c r="A162" s="37"/>
      <c r="B162" s="38"/>
      <c r="C162" s="230" t="s">
        <v>214</v>
      </c>
      <c r="D162" s="230" t="s">
        <v>157</v>
      </c>
      <c r="E162" s="231" t="s">
        <v>621</v>
      </c>
      <c r="F162" s="232" t="s">
        <v>622</v>
      </c>
      <c r="G162" s="233" t="s">
        <v>242</v>
      </c>
      <c r="H162" s="234">
        <v>85.209999999999994</v>
      </c>
      <c r="I162" s="235"/>
      <c r="J162" s="235"/>
      <c r="K162" s="236">
        <f>ROUND(P162*H162,2)</f>
        <v>0</v>
      </c>
      <c r="L162" s="232" t="s">
        <v>1</v>
      </c>
      <c r="M162" s="43"/>
      <c r="N162" s="237" t="s">
        <v>1</v>
      </c>
      <c r="O162" s="238" t="s">
        <v>43</v>
      </c>
      <c r="P162" s="239">
        <f>I162+J162</f>
        <v>0</v>
      </c>
      <c r="Q162" s="239">
        <f>ROUND(I162*H162,2)</f>
        <v>0</v>
      </c>
      <c r="R162" s="239">
        <f>ROUND(J162*H162,2)</f>
        <v>0</v>
      </c>
      <c r="S162" s="90"/>
      <c r="T162" s="240">
        <f>S162*H162</f>
        <v>0</v>
      </c>
      <c r="U162" s="240">
        <v>0</v>
      </c>
      <c r="V162" s="240">
        <f>U162*H162</f>
        <v>0</v>
      </c>
      <c r="W162" s="240">
        <v>0</v>
      </c>
      <c r="X162" s="241">
        <f>W162*H162</f>
        <v>0</v>
      </c>
      <c r="Y162" s="37"/>
      <c r="Z162" s="37"/>
      <c r="AA162" s="37"/>
      <c r="AB162" s="37"/>
      <c r="AC162" s="37"/>
      <c r="AD162" s="37"/>
      <c r="AE162" s="37"/>
      <c r="AR162" s="242" t="s">
        <v>161</v>
      </c>
      <c r="AT162" s="242" t="s">
        <v>157</v>
      </c>
      <c r="AU162" s="242" t="s">
        <v>88</v>
      </c>
      <c r="AY162" s="16" t="s">
        <v>155</v>
      </c>
      <c r="BE162" s="243">
        <f>IF(O162="základní",K162,0)</f>
        <v>0</v>
      </c>
      <c r="BF162" s="243">
        <f>IF(O162="snížená",K162,0)</f>
        <v>0</v>
      </c>
      <c r="BG162" s="243">
        <f>IF(O162="zákl. přenesená",K162,0)</f>
        <v>0</v>
      </c>
      <c r="BH162" s="243">
        <f>IF(O162="sníž. přenesená",K162,0)</f>
        <v>0</v>
      </c>
      <c r="BI162" s="243">
        <f>IF(O162="nulová",K162,0)</f>
        <v>0</v>
      </c>
      <c r="BJ162" s="16" t="s">
        <v>88</v>
      </c>
      <c r="BK162" s="243">
        <f>ROUND(P162*H162,2)</f>
        <v>0</v>
      </c>
      <c r="BL162" s="16" t="s">
        <v>161</v>
      </c>
      <c r="BM162" s="242" t="s">
        <v>623</v>
      </c>
    </row>
    <row r="163" s="2" customFormat="1" ht="24.15" customHeight="1">
      <c r="A163" s="37"/>
      <c r="B163" s="38"/>
      <c r="C163" s="279" t="s">
        <v>219</v>
      </c>
      <c r="D163" s="279" t="s">
        <v>281</v>
      </c>
      <c r="E163" s="280" t="s">
        <v>624</v>
      </c>
      <c r="F163" s="281" t="s">
        <v>625</v>
      </c>
      <c r="G163" s="282" t="s">
        <v>242</v>
      </c>
      <c r="H163" s="283">
        <v>93.730999999999995</v>
      </c>
      <c r="I163" s="284"/>
      <c r="J163" s="285"/>
      <c r="K163" s="286">
        <f>ROUND(P163*H163,2)</f>
        <v>0</v>
      </c>
      <c r="L163" s="281" t="s">
        <v>1</v>
      </c>
      <c r="M163" s="287"/>
      <c r="N163" s="288" t="s">
        <v>1</v>
      </c>
      <c r="O163" s="238" t="s">
        <v>43</v>
      </c>
      <c r="P163" s="239">
        <f>I163+J163</f>
        <v>0</v>
      </c>
      <c r="Q163" s="239">
        <f>ROUND(I163*H163,2)</f>
        <v>0</v>
      </c>
      <c r="R163" s="239">
        <f>ROUND(J163*H163,2)</f>
        <v>0</v>
      </c>
      <c r="S163" s="90"/>
      <c r="T163" s="240">
        <f>S163*H163</f>
        <v>0</v>
      </c>
      <c r="U163" s="240">
        <v>0</v>
      </c>
      <c r="V163" s="240">
        <f>U163*H163</f>
        <v>0</v>
      </c>
      <c r="W163" s="240">
        <v>0</v>
      </c>
      <c r="X163" s="241">
        <f>W163*H163</f>
        <v>0</v>
      </c>
      <c r="Y163" s="37"/>
      <c r="Z163" s="37"/>
      <c r="AA163" s="37"/>
      <c r="AB163" s="37"/>
      <c r="AC163" s="37"/>
      <c r="AD163" s="37"/>
      <c r="AE163" s="37"/>
      <c r="AR163" s="242" t="s">
        <v>202</v>
      </c>
      <c r="AT163" s="242" t="s">
        <v>281</v>
      </c>
      <c r="AU163" s="242" t="s">
        <v>88</v>
      </c>
      <c r="AY163" s="16" t="s">
        <v>155</v>
      </c>
      <c r="BE163" s="243">
        <f>IF(O163="základní",K163,0)</f>
        <v>0</v>
      </c>
      <c r="BF163" s="243">
        <f>IF(O163="snížená",K163,0)</f>
        <v>0</v>
      </c>
      <c r="BG163" s="243">
        <f>IF(O163="zákl. přenesená",K163,0)</f>
        <v>0</v>
      </c>
      <c r="BH163" s="243">
        <f>IF(O163="sníž. přenesená",K163,0)</f>
        <v>0</v>
      </c>
      <c r="BI163" s="243">
        <f>IF(O163="nulová",K163,0)</f>
        <v>0</v>
      </c>
      <c r="BJ163" s="16" t="s">
        <v>88</v>
      </c>
      <c r="BK163" s="243">
        <f>ROUND(P163*H163,2)</f>
        <v>0</v>
      </c>
      <c r="BL163" s="16" t="s">
        <v>161</v>
      </c>
      <c r="BM163" s="242" t="s">
        <v>626</v>
      </c>
    </row>
    <row r="164" s="13" customFormat="1">
      <c r="A164" s="13"/>
      <c r="B164" s="249"/>
      <c r="C164" s="250"/>
      <c r="D164" s="244" t="s">
        <v>165</v>
      </c>
      <c r="E164" s="250"/>
      <c r="F164" s="252" t="s">
        <v>627</v>
      </c>
      <c r="G164" s="250"/>
      <c r="H164" s="253">
        <v>93.730999999999995</v>
      </c>
      <c r="I164" s="254"/>
      <c r="J164" s="254"/>
      <c r="K164" s="250"/>
      <c r="L164" s="250"/>
      <c r="M164" s="255"/>
      <c r="N164" s="256"/>
      <c r="O164" s="257"/>
      <c r="P164" s="257"/>
      <c r="Q164" s="257"/>
      <c r="R164" s="257"/>
      <c r="S164" s="257"/>
      <c r="T164" s="257"/>
      <c r="U164" s="257"/>
      <c r="V164" s="257"/>
      <c r="W164" s="257"/>
      <c r="X164" s="258"/>
      <c r="Y164" s="13"/>
      <c r="Z164" s="13"/>
      <c r="AA164" s="13"/>
      <c r="AB164" s="13"/>
      <c r="AC164" s="13"/>
      <c r="AD164" s="13"/>
      <c r="AE164" s="13"/>
      <c r="AT164" s="259" t="s">
        <v>165</v>
      </c>
      <c r="AU164" s="259" t="s">
        <v>88</v>
      </c>
      <c r="AV164" s="13" t="s">
        <v>90</v>
      </c>
      <c r="AW164" s="13" t="s">
        <v>4</v>
      </c>
      <c r="AX164" s="13" t="s">
        <v>88</v>
      </c>
      <c r="AY164" s="259" t="s">
        <v>155</v>
      </c>
    </row>
    <row r="165" s="12" customFormat="1" ht="25.92" customHeight="1">
      <c r="A165" s="12"/>
      <c r="B165" s="213"/>
      <c r="C165" s="214"/>
      <c r="D165" s="215" t="s">
        <v>79</v>
      </c>
      <c r="E165" s="216" t="s">
        <v>628</v>
      </c>
      <c r="F165" s="216" t="s">
        <v>629</v>
      </c>
      <c r="G165" s="214"/>
      <c r="H165" s="214"/>
      <c r="I165" s="217"/>
      <c r="J165" s="217"/>
      <c r="K165" s="218">
        <f>BK165</f>
        <v>0</v>
      </c>
      <c r="L165" s="214"/>
      <c r="M165" s="219"/>
      <c r="N165" s="220"/>
      <c r="O165" s="221"/>
      <c r="P165" s="221"/>
      <c r="Q165" s="222">
        <f>SUM(Q166:Q167)</f>
        <v>0</v>
      </c>
      <c r="R165" s="222">
        <f>SUM(R166:R167)</f>
        <v>0</v>
      </c>
      <c r="S165" s="221"/>
      <c r="T165" s="223">
        <f>SUM(T166:T167)</f>
        <v>0</v>
      </c>
      <c r="U165" s="221"/>
      <c r="V165" s="223">
        <f>SUM(V166:V167)</f>
        <v>0</v>
      </c>
      <c r="W165" s="221"/>
      <c r="X165" s="224">
        <f>SUM(X166:X167)</f>
        <v>0</v>
      </c>
      <c r="Y165" s="12"/>
      <c r="Z165" s="12"/>
      <c r="AA165" s="12"/>
      <c r="AB165" s="12"/>
      <c r="AC165" s="12"/>
      <c r="AD165" s="12"/>
      <c r="AE165" s="12"/>
      <c r="AR165" s="225" t="s">
        <v>88</v>
      </c>
      <c r="AT165" s="226" t="s">
        <v>79</v>
      </c>
      <c r="AU165" s="226" t="s">
        <v>80</v>
      </c>
      <c r="AY165" s="225" t="s">
        <v>155</v>
      </c>
      <c r="BK165" s="227">
        <f>SUM(BK166:BK167)</f>
        <v>0</v>
      </c>
    </row>
    <row r="166" s="2" customFormat="1" ht="44.25" customHeight="1">
      <c r="A166" s="37"/>
      <c r="B166" s="38"/>
      <c r="C166" s="230" t="s">
        <v>9</v>
      </c>
      <c r="D166" s="230" t="s">
        <v>157</v>
      </c>
      <c r="E166" s="231" t="s">
        <v>630</v>
      </c>
      <c r="F166" s="232" t="s">
        <v>631</v>
      </c>
      <c r="G166" s="233" t="s">
        <v>353</v>
      </c>
      <c r="H166" s="234">
        <v>97.664000000000001</v>
      </c>
      <c r="I166" s="235"/>
      <c r="J166" s="235"/>
      <c r="K166" s="236">
        <f>ROUND(P166*H166,2)</f>
        <v>0</v>
      </c>
      <c r="L166" s="232" t="s">
        <v>632</v>
      </c>
      <c r="M166" s="43"/>
      <c r="N166" s="237" t="s">
        <v>1</v>
      </c>
      <c r="O166" s="238" t="s">
        <v>43</v>
      </c>
      <c r="P166" s="239">
        <f>I166+J166</f>
        <v>0</v>
      </c>
      <c r="Q166" s="239">
        <f>ROUND(I166*H166,2)</f>
        <v>0</v>
      </c>
      <c r="R166" s="239">
        <f>ROUND(J166*H166,2)</f>
        <v>0</v>
      </c>
      <c r="S166" s="90"/>
      <c r="T166" s="240">
        <f>S166*H166</f>
        <v>0</v>
      </c>
      <c r="U166" s="240">
        <v>0</v>
      </c>
      <c r="V166" s="240">
        <f>U166*H166</f>
        <v>0</v>
      </c>
      <c r="W166" s="240">
        <v>0</v>
      </c>
      <c r="X166" s="241">
        <f>W166*H166</f>
        <v>0</v>
      </c>
      <c r="Y166" s="37"/>
      <c r="Z166" s="37"/>
      <c r="AA166" s="37"/>
      <c r="AB166" s="37"/>
      <c r="AC166" s="37"/>
      <c r="AD166" s="37"/>
      <c r="AE166" s="37"/>
      <c r="AR166" s="242" t="s">
        <v>161</v>
      </c>
      <c r="AT166" s="242" t="s">
        <v>157</v>
      </c>
      <c r="AU166" s="242" t="s">
        <v>88</v>
      </c>
      <c r="AY166" s="16" t="s">
        <v>155</v>
      </c>
      <c r="BE166" s="243">
        <f>IF(O166="základní",K166,0)</f>
        <v>0</v>
      </c>
      <c r="BF166" s="243">
        <f>IF(O166="snížená",K166,0)</f>
        <v>0</v>
      </c>
      <c r="BG166" s="243">
        <f>IF(O166="zákl. přenesená",K166,0)</f>
        <v>0</v>
      </c>
      <c r="BH166" s="243">
        <f>IF(O166="sníž. přenesená",K166,0)</f>
        <v>0</v>
      </c>
      <c r="BI166" s="243">
        <f>IF(O166="nulová",K166,0)</f>
        <v>0</v>
      </c>
      <c r="BJ166" s="16" t="s">
        <v>88</v>
      </c>
      <c r="BK166" s="243">
        <f>ROUND(P166*H166,2)</f>
        <v>0</v>
      </c>
      <c r="BL166" s="16" t="s">
        <v>161</v>
      </c>
      <c r="BM166" s="242" t="s">
        <v>633</v>
      </c>
    </row>
    <row r="167" s="2" customFormat="1">
      <c r="A167" s="37"/>
      <c r="B167" s="38"/>
      <c r="C167" s="39"/>
      <c r="D167" s="271" t="s">
        <v>172</v>
      </c>
      <c r="E167" s="39"/>
      <c r="F167" s="272" t="s">
        <v>634</v>
      </c>
      <c r="G167" s="39"/>
      <c r="H167" s="39"/>
      <c r="I167" s="246"/>
      <c r="J167" s="246"/>
      <c r="K167" s="39"/>
      <c r="L167" s="39"/>
      <c r="M167" s="43"/>
      <c r="N167" s="247"/>
      <c r="O167" s="248"/>
      <c r="P167" s="90"/>
      <c r="Q167" s="90"/>
      <c r="R167" s="90"/>
      <c r="S167" s="90"/>
      <c r="T167" s="90"/>
      <c r="U167" s="90"/>
      <c r="V167" s="90"/>
      <c r="W167" s="90"/>
      <c r="X167" s="91"/>
      <c r="Y167" s="37"/>
      <c r="Z167" s="37"/>
      <c r="AA167" s="37"/>
      <c r="AB167" s="37"/>
      <c r="AC167" s="37"/>
      <c r="AD167" s="37"/>
      <c r="AE167" s="37"/>
      <c r="AT167" s="16" t="s">
        <v>172</v>
      </c>
      <c r="AU167" s="16" t="s">
        <v>88</v>
      </c>
    </row>
    <row r="168" s="12" customFormat="1" ht="25.92" customHeight="1">
      <c r="A168" s="12"/>
      <c r="B168" s="213"/>
      <c r="C168" s="214"/>
      <c r="D168" s="215" t="s">
        <v>79</v>
      </c>
      <c r="E168" s="216" t="s">
        <v>153</v>
      </c>
      <c r="F168" s="216" t="s">
        <v>154</v>
      </c>
      <c r="G168" s="214"/>
      <c r="H168" s="214"/>
      <c r="I168" s="217"/>
      <c r="J168" s="217"/>
      <c r="K168" s="218">
        <f>BK168</f>
        <v>0</v>
      </c>
      <c r="L168" s="214"/>
      <c r="M168" s="219"/>
      <c r="N168" s="220"/>
      <c r="O168" s="221"/>
      <c r="P168" s="221"/>
      <c r="Q168" s="222">
        <f>Q169+Q173</f>
        <v>0</v>
      </c>
      <c r="R168" s="222">
        <f>R169+R173</f>
        <v>0</v>
      </c>
      <c r="S168" s="221"/>
      <c r="T168" s="223">
        <f>T169+T173</f>
        <v>0</v>
      </c>
      <c r="U168" s="221"/>
      <c r="V168" s="223">
        <f>V169+V173</f>
        <v>82.088700000000003</v>
      </c>
      <c r="W168" s="221"/>
      <c r="X168" s="224">
        <f>X169+X173</f>
        <v>0</v>
      </c>
      <c r="Y168" s="12"/>
      <c r="Z168" s="12"/>
      <c r="AA168" s="12"/>
      <c r="AB168" s="12"/>
      <c r="AC168" s="12"/>
      <c r="AD168" s="12"/>
      <c r="AE168" s="12"/>
      <c r="AR168" s="225" t="s">
        <v>88</v>
      </c>
      <c r="AT168" s="226" t="s">
        <v>79</v>
      </c>
      <c r="AU168" s="226" t="s">
        <v>80</v>
      </c>
      <c r="AY168" s="225" t="s">
        <v>155</v>
      </c>
      <c r="BK168" s="227">
        <f>BK169+BK173</f>
        <v>0</v>
      </c>
    </row>
    <row r="169" s="12" customFormat="1" ht="22.8" customHeight="1">
      <c r="A169" s="12"/>
      <c r="B169" s="213"/>
      <c r="C169" s="214"/>
      <c r="D169" s="215" t="s">
        <v>79</v>
      </c>
      <c r="E169" s="228" t="s">
        <v>161</v>
      </c>
      <c r="F169" s="228" t="s">
        <v>234</v>
      </c>
      <c r="G169" s="214"/>
      <c r="H169" s="214"/>
      <c r="I169" s="217"/>
      <c r="J169" s="217"/>
      <c r="K169" s="229">
        <f>BK169</f>
        <v>0</v>
      </c>
      <c r="L169" s="214"/>
      <c r="M169" s="219"/>
      <c r="N169" s="220"/>
      <c r="O169" s="221"/>
      <c r="P169" s="221"/>
      <c r="Q169" s="222">
        <f>SUM(Q170:Q172)</f>
        <v>0</v>
      </c>
      <c r="R169" s="222">
        <f>SUM(R170:R172)</f>
        <v>0</v>
      </c>
      <c r="S169" s="221"/>
      <c r="T169" s="223">
        <f>SUM(T170:T172)</f>
        <v>0</v>
      </c>
      <c r="U169" s="221"/>
      <c r="V169" s="223">
        <f>SUM(V170:V172)</f>
        <v>0</v>
      </c>
      <c r="W169" s="221"/>
      <c r="X169" s="224">
        <f>SUM(X170:X172)</f>
        <v>0</v>
      </c>
      <c r="Y169" s="12"/>
      <c r="Z169" s="12"/>
      <c r="AA169" s="12"/>
      <c r="AB169" s="12"/>
      <c r="AC169" s="12"/>
      <c r="AD169" s="12"/>
      <c r="AE169" s="12"/>
      <c r="AR169" s="225" t="s">
        <v>88</v>
      </c>
      <c r="AT169" s="226" t="s">
        <v>79</v>
      </c>
      <c r="AU169" s="226" t="s">
        <v>88</v>
      </c>
      <c r="AY169" s="225" t="s">
        <v>155</v>
      </c>
      <c r="BK169" s="227">
        <f>SUM(BK170:BK172)</f>
        <v>0</v>
      </c>
    </row>
    <row r="170" s="2" customFormat="1" ht="37.8" customHeight="1">
      <c r="A170" s="37"/>
      <c r="B170" s="38"/>
      <c r="C170" s="230" t="s">
        <v>304</v>
      </c>
      <c r="D170" s="230" t="s">
        <v>157</v>
      </c>
      <c r="E170" s="231" t="s">
        <v>635</v>
      </c>
      <c r="F170" s="232" t="s">
        <v>636</v>
      </c>
      <c r="G170" s="233" t="s">
        <v>160</v>
      </c>
      <c r="H170" s="234">
        <v>24</v>
      </c>
      <c r="I170" s="235"/>
      <c r="J170" s="235"/>
      <c r="K170" s="236">
        <f>ROUND(P170*H170,2)</f>
        <v>0</v>
      </c>
      <c r="L170" s="232" t="s">
        <v>170</v>
      </c>
      <c r="M170" s="43"/>
      <c r="N170" s="237" t="s">
        <v>1</v>
      </c>
      <c r="O170" s="238" t="s">
        <v>43</v>
      </c>
      <c r="P170" s="239">
        <f>I170+J170</f>
        <v>0</v>
      </c>
      <c r="Q170" s="239">
        <f>ROUND(I170*H170,2)</f>
        <v>0</v>
      </c>
      <c r="R170" s="239">
        <f>ROUND(J170*H170,2)</f>
        <v>0</v>
      </c>
      <c r="S170" s="90"/>
      <c r="T170" s="240">
        <f>S170*H170</f>
        <v>0</v>
      </c>
      <c r="U170" s="240">
        <v>0</v>
      </c>
      <c r="V170" s="240">
        <f>U170*H170</f>
        <v>0</v>
      </c>
      <c r="W170" s="240">
        <v>0</v>
      </c>
      <c r="X170" s="241">
        <f>W170*H170</f>
        <v>0</v>
      </c>
      <c r="Y170" s="37"/>
      <c r="Z170" s="37"/>
      <c r="AA170" s="37"/>
      <c r="AB170" s="37"/>
      <c r="AC170" s="37"/>
      <c r="AD170" s="37"/>
      <c r="AE170" s="37"/>
      <c r="AR170" s="242" t="s">
        <v>161</v>
      </c>
      <c r="AT170" s="242" t="s">
        <v>157</v>
      </c>
      <c r="AU170" s="242" t="s">
        <v>90</v>
      </c>
      <c r="AY170" s="16" t="s">
        <v>155</v>
      </c>
      <c r="BE170" s="243">
        <f>IF(O170="základní",K170,0)</f>
        <v>0</v>
      </c>
      <c r="BF170" s="243">
        <f>IF(O170="snížená",K170,0)</f>
        <v>0</v>
      </c>
      <c r="BG170" s="243">
        <f>IF(O170="zákl. přenesená",K170,0)</f>
        <v>0</v>
      </c>
      <c r="BH170" s="243">
        <f>IF(O170="sníž. přenesená",K170,0)</f>
        <v>0</v>
      </c>
      <c r="BI170" s="243">
        <f>IF(O170="nulová",K170,0)</f>
        <v>0</v>
      </c>
      <c r="BJ170" s="16" t="s">
        <v>88</v>
      </c>
      <c r="BK170" s="243">
        <f>ROUND(P170*H170,2)</f>
        <v>0</v>
      </c>
      <c r="BL170" s="16" t="s">
        <v>161</v>
      </c>
      <c r="BM170" s="242" t="s">
        <v>637</v>
      </c>
    </row>
    <row r="171" s="2" customFormat="1">
      <c r="A171" s="37"/>
      <c r="B171" s="38"/>
      <c r="C171" s="39"/>
      <c r="D171" s="271" t="s">
        <v>172</v>
      </c>
      <c r="E171" s="39"/>
      <c r="F171" s="272" t="s">
        <v>638</v>
      </c>
      <c r="G171" s="39"/>
      <c r="H171" s="39"/>
      <c r="I171" s="246"/>
      <c r="J171" s="246"/>
      <c r="K171" s="39"/>
      <c r="L171" s="39"/>
      <c r="M171" s="43"/>
      <c r="N171" s="247"/>
      <c r="O171" s="248"/>
      <c r="P171" s="90"/>
      <c r="Q171" s="90"/>
      <c r="R171" s="90"/>
      <c r="S171" s="90"/>
      <c r="T171" s="90"/>
      <c r="U171" s="90"/>
      <c r="V171" s="90"/>
      <c r="W171" s="90"/>
      <c r="X171" s="91"/>
      <c r="Y171" s="37"/>
      <c r="Z171" s="37"/>
      <c r="AA171" s="37"/>
      <c r="AB171" s="37"/>
      <c r="AC171" s="37"/>
      <c r="AD171" s="37"/>
      <c r="AE171" s="37"/>
      <c r="AT171" s="16" t="s">
        <v>172</v>
      </c>
      <c r="AU171" s="16" t="s">
        <v>90</v>
      </c>
    </row>
    <row r="172" s="13" customFormat="1">
      <c r="A172" s="13"/>
      <c r="B172" s="249"/>
      <c r="C172" s="250"/>
      <c r="D172" s="244" t="s">
        <v>165</v>
      </c>
      <c r="E172" s="251" t="s">
        <v>1</v>
      </c>
      <c r="F172" s="252" t="s">
        <v>639</v>
      </c>
      <c r="G172" s="250"/>
      <c r="H172" s="253">
        <v>24</v>
      </c>
      <c r="I172" s="254"/>
      <c r="J172" s="254"/>
      <c r="K172" s="250"/>
      <c r="L172" s="250"/>
      <c r="M172" s="255"/>
      <c r="N172" s="256"/>
      <c r="O172" s="257"/>
      <c r="P172" s="257"/>
      <c r="Q172" s="257"/>
      <c r="R172" s="257"/>
      <c r="S172" s="257"/>
      <c r="T172" s="257"/>
      <c r="U172" s="257"/>
      <c r="V172" s="257"/>
      <c r="W172" s="257"/>
      <c r="X172" s="258"/>
      <c r="Y172" s="13"/>
      <c r="Z172" s="13"/>
      <c r="AA172" s="13"/>
      <c r="AB172" s="13"/>
      <c r="AC172" s="13"/>
      <c r="AD172" s="13"/>
      <c r="AE172" s="13"/>
      <c r="AT172" s="259" t="s">
        <v>165</v>
      </c>
      <c r="AU172" s="259" t="s">
        <v>90</v>
      </c>
      <c r="AV172" s="13" t="s">
        <v>90</v>
      </c>
      <c r="AW172" s="13" t="s">
        <v>5</v>
      </c>
      <c r="AX172" s="13" t="s">
        <v>88</v>
      </c>
      <c r="AY172" s="259" t="s">
        <v>155</v>
      </c>
    </row>
    <row r="173" s="12" customFormat="1" ht="22.8" customHeight="1">
      <c r="A173" s="12"/>
      <c r="B173" s="213"/>
      <c r="C173" s="214"/>
      <c r="D173" s="215" t="s">
        <v>79</v>
      </c>
      <c r="E173" s="228" t="s">
        <v>186</v>
      </c>
      <c r="F173" s="228" t="s">
        <v>213</v>
      </c>
      <c r="G173" s="214"/>
      <c r="H173" s="214"/>
      <c r="I173" s="217"/>
      <c r="J173" s="217"/>
      <c r="K173" s="229">
        <f>BK173</f>
        <v>0</v>
      </c>
      <c r="L173" s="214"/>
      <c r="M173" s="219"/>
      <c r="N173" s="220"/>
      <c r="O173" s="221"/>
      <c r="P173" s="221"/>
      <c r="Q173" s="222">
        <f>SUM(Q174:Q193)</f>
        <v>0</v>
      </c>
      <c r="R173" s="222">
        <f>SUM(R174:R193)</f>
        <v>0</v>
      </c>
      <c r="S173" s="221"/>
      <c r="T173" s="223">
        <f>SUM(T174:T193)</f>
        <v>0</v>
      </c>
      <c r="U173" s="221"/>
      <c r="V173" s="223">
        <f>SUM(V174:V193)</f>
        <v>82.088700000000003</v>
      </c>
      <c r="W173" s="221"/>
      <c r="X173" s="224">
        <f>SUM(X174:X193)</f>
        <v>0</v>
      </c>
      <c r="Y173" s="12"/>
      <c r="Z173" s="12"/>
      <c r="AA173" s="12"/>
      <c r="AB173" s="12"/>
      <c r="AC173" s="12"/>
      <c r="AD173" s="12"/>
      <c r="AE173" s="12"/>
      <c r="AR173" s="225" t="s">
        <v>88</v>
      </c>
      <c r="AT173" s="226" t="s">
        <v>79</v>
      </c>
      <c r="AU173" s="226" t="s">
        <v>88</v>
      </c>
      <c r="AY173" s="225" t="s">
        <v>155</v>
      </c>
      <c r="BK173" s="227">
        <f>SUM(BK174:BK193)</f>
        <v>0</v>
      </c>
    </row>
    <row r="174" s="2" customFormat="1" ht="33" customHeight="1">
      <c r="A174" s="37"/>
      <c r="B174" s="38"/>
      <c r="C174" s="230" t="s">
        <v>256</v>
      </c>
      <c r="D174" s="230" t="s">
        <v>157</v>
      </c>
      <c r="E174" s="231" t="s">
        <v>640</v>
      </c>
      <c r="F174" s="232" t="s">
        <v>641</v>
      </c>
      <c r="G174" s="233" t="s">
        <v>160</v>
      </c>
      <c r="H174" s="234">
        <v>68.260000000000005</v>
      </c>
      <c r="I174" s="235"/>
      <c r="J174" s="235"/>
      <c r="K174" s="236">
        <f>ROUND(P174*H174,2)</f>
        <v>0</v>
      </c>
      <c r="L174" s="232" t="s">
        <v>170</v>
      </c>
      <c r="M174" s="43"/>
      <c r="N174" s="237" t="s">
        <v>1</v>
      </c>
      <c r="O174" s="238" t="s">
        <v>43</v>
      </c>
      <c r="P174" s="239">
        <f>I174+J174</f>
        <v>0</v>
      </c>
      <c r="Q174" s="239">
        <f>ROUND(I174*H174,2)</f>
        <v>0</v>
      </c>
      <c r="R174" s="239">
        <f>ROUND(J174*H174,2)</f>
        <v>0</v>
      </c>
      <c r="S174" s="90"/>
      <c r="T174" s="240">
        <f>S174*H174</f>
        <v>0</v>
      </c>
      <c r="U174" s="240">
        <v>0</v>
      </c>
      <c r="V174" s="240">
        <f>U174*H174</f>
        <v>0</v>
      </c>
      <c r="W174" s="240">
        <v>0</v>
      </c>
      <c r="X174" s="241">
        <f>W174*H174</f>
        <v>0</v>
      </c>
      <c r="Y174" s="37"/>
      <c r="Z174" s="37"/>
      <c r="AA174" s="37"/>
      <c r="AB174" s="37"/>
      <c r="AC174" s="37"/>
      <c r="AD174" s="37"/>
      <c r="AE174" s="37"/>
      <c r="AR174" s="242" t="s">
        <v>161</v>
      </c>
      <c r="AT174" s="242" t="s">
        <v>157</v>
      </c>
      <c r="AU174" s="242" t="s">
        <v>90</v>
      </c>
      <c r="AY174" s="16" t="s">
        <v>155</v>
      </c>
      <c r="BE174" s="243">
        <f>IF(O174="základní",K174,0)</f>
        <v>0</v>
      </c>
      <c r="BF174" s="243">
        <f>IF(O174="snížená",K174,0)</f>
        <v>0</v>
      </c>
      <c r="BG174" s="243">
        <f>IF(O174="zákl. přenesená",K174,0)</f>
        <v>0</v>
      </c>
      <c r="BH174" s="243">
        <f>IF(O174="sníž. přenesená",K174,0)</f>
        <v>0</v>
      </c>
      <c r="BI174" s="243">
        <f>IF(O174="nulová",K174,0)</f>
        <v>0</v>
      </c>
      <c r="BJ174" s="16" t="s">
        <v>88</v>
      </c>
      <c r="BK174" s="243">
        <f>ROUND(P174*H174,2)</f>
        <v>0</v>
      </c>
      <c r="BL174" s="16" t="s">
        <v>161</v>
      </c>
      <c r="BM174" s="242" t="s">
        <v>642</v>
      </c>
    </row>
    <row r="175" s="2" customFormat="1">
      <c r="A175" s="37"/>
      <c r="B175" s="38"/>
      <c r="C175" s="39"/>
      <c r="D175" s="271" t="s">
        <v>172</v>
      </c>
      <c r="E175" s="39"/>
      <c r="F175" s="272" t="s">
        <v>643</v>
      </c>
      <c r="G175" s="39"/>
      <c r="H175" s="39"/>
      <c r="I175" s="246"/>
      <c r="J175" s="246"/>
      <c r="K175" s="39"/>
      <c r="L175" s="39"/>
      <c r="M175" s="43"/>
      <c r="N175" s="247"/>
      <c r="O175" s="248"/>
      <c r="P175" s="90"/>
      <c r="Q175" s="90"/>
      <c r="R175" s="90"/>
      <c r="S175" s="90"/>
      <c r="T175" s="90"/>
      <c r="U175" s="90"/>
      <c r="V175" s="90"/>
      <c r="W175" s="90"/>
      <c r="X175" s="91"/>
      <c r="Y175" s="37"/>
      <c r="Z175" s="37"/>
      <c r="AA175" s="37"/>
      <c r="AB175" s="37"/>
      <c r="AC175" s="37"/>
      <c r="AD175" s="37"/>
      <c r="AE175" s="37"/>
      <c r="AT175" s="16" t="s">
        <v>172</v>
      </c>
      <c r="AU175" s="16" t="s">
        <v>90</v>
      </c>
    </row>
    <row r="176" s="13" customFormat="1">
      <c r="A176" s="13"/>
      <c r="B176" s="249"/>
      <c r="C176" s="250"/>
      <c r="D176" s="244" t="s">
        <v>165</v>
      </c>
      <c r="E176" s="251" t="s">
        <v>1</v>
      </c>
      <c r="F176" s="252" t="s">
        <v>644</v>
      </c>
      <c r="G176" s="250"/>
      <c r="H176" s="253">
        <v>68.260000000000005</v>
      </c>
      <c r="I176" s="254"/>
      <c r="J176" s="254"/>
      <c r="K176" s="250"/>
      <c r="L176" s="250"/>
      <c r="M176" s="255"/>
      <c r="N176" s="256"/>
      <c r="O176" s="257"/>
      <c r="P176" s="257"/>
      <c r="Q176" s="257"/>
      <c r="R176" s="257"/>
      <c r="S176" s="257"/>
      <c r="T176" s="257"/>
      <c r="U176" s="257"/>
      <c r="V176" s="257"/>
      <c r="W176" s="257"/>
      <c r="X176" s="258"/>
      <c r="Y176" s="13"/>
      <c r="Z176" s="13"/>
      <c r="AA176" s="13"/>
      <c r="AB176" s="13"/>
      <c r="AC176" s="13"/>
      <c r="AD176" s="13"/>
      <c r="AE176" s="13"/>
      <c r="AT176" s="259" t="s">
        <v>165</v>
      </c>
      <c r="AU176" s="259" t="s">
        <v>90</v>
      </c>
      <c r="AV176" s="13" t="s">
        <v>90</v>
      </c>
      <c r="AW176" s="13" t="s">
        <v>5</v>
      </c>
      <c r="AX176" s="13" t="s">
        <v>88</v>
      </c>
      <c r="AY176" s="259" t="s">
        <v>155</v>
      </c>
    </row>
    <row r="177" s="2" customFormat="1" ht="33" customHeight="1">
      <c r="A177" s="37"/>
      <c r="B177" s="38"/>
      <c r="C177" s="230" t="s">
        <v>313</v>
      </c>
      <c r="D177" s="230" t="s">
        <v>157</v>
      </c>
      <c r="E177" s="231" t="s">
        <v>645</v>
      </c>
      <c r="F177" s="232" t="s">
        <v>646</v>
      </c>
      <c r="G177" s="233" t="s">
        <v>160</v>
      </c>
      <c r="H177" s="234">
        <v>174.75999999999999</v>
      </c>
      <c r="I177" s="235"/>
      <c r="J177" s="235"/>
      <c r="K177" s="236">
        <f>ROUND(P177*H177,2)</f>
        <v>0</v>
      </c>
      <c r="L177" s="232" t="s">
        <v>170</v>
      </c>
      <c r="M177" s="43"/>
      <c r="N177" s="237" t="s">
        <v>1</v>
      </c>
      <c r="O177" s="238" t="s">
        <v>43</v>
      </c>
      <c r="P177" s="239">
        <f>I177+J177</f>
        <v>0</v>
      </c>
      <c r="Q177" s="239">
        <f>ROUND(I177*H177,2)</f>
        <v>0</v>
      </c>
      <c r="R177" s="239">
        <f>ROUND(J177*H177,2)</f>
        <v>0</v>
      </c>
      <c r="S177" s="90"/>
      <c r="T177" s="240">
        <f>S177*H177</f>
        <v>0</v>
      </c>
      <c r="U177" s="240">
        <v>0.34499999999999997</v>
      </c>
      <c r="V177" s="240">
        <f>U177*H177</f>
        <v>60.292199999999994</v>
      </c>
      <c r="W177" s="240">
        <v>0</v>
      </c>
      <c r="X177" s="241">
        <f>W177*H177</f>
        <v>0</v>
      </c>
      <c r="Y177" s="37"/>
      <c r="Z177" s="37"/>
      <c r="AA177" s="37"/>
      <c r="AB177" s="37"/>
      <c r="AC177" s="37"/>
      <c r="AD177" s="37"/>
      <c r="AE177" s="37"/>
      <c r="AR177" s="242" t="s">
        <v>161</v>
      </c>
      <c r="AT177" s="242" t="s">
        <v>157</v>
      </c>
      <c r="AU177" s="242" t="s">
        <v>90</v>
      </c>
      <c r="AY177" s="16" t="s">
        <v>155</v>
      </c>
      <c r="BE177" s="243">
        <f>IF(O177="základní",K177,0)</f>
        <v>0</v>
      </c>
      <c r="BF177" s="243">
        <f>IF(O177="snížená",K177,0)</f>
        <v>0</v>
      </c>
      <c r="BG177" s="243">
        <f>IF(O177="zákl. přenesená",K177,0)</f>
        <v>0</v>
      </c>
      <c r="BH177" s="243">
        <f>IF(O177="sníž. přenesená",K177,0)</f>
        <v>0</v>
      </c>
      <c r="BI177" s="243">
        <f>IF(O177="nulová",K177,0)</f>
        <v>0</v>
      </c>
      <c r="BJ177" s="16" t="s">
        <v>88</v>
      </c>
      <c r="BK177" s="243">
        <f>ROUND(P177*H177,2)</f>
        <v>0</v>
      </c>
      <c r="BL177" s="16" t="s">
        <v>161</v>
      </c>
      <c r="BM177" s="242" t="s">
        <v>647</v>
      </c>
    </row>
    <row r="178" s="2" customFormat="1">
      <c r="A178" s="37"/>
      <c r="B178" s="38"/>
      <c r="C178" s="39"/>
      <c r="D178" s="271" t="s">
        <v>172</v>
      </c>
      <c r="E178" s="39"/>
      <c r="F178" s="272" t="s">
        <v>648</v>
      </c>
      <c r="G178" s="39"/>
      <c r="H178" s="39"/>
      <c r="I178" s="246"/>
      <c r="J178" s="246"/>
      <c r="K178" s="39"/>
      <c r="L178" s="39"/>
      <c r="M178" s="43"/>
      <c r="N178" s="247"/>
      <c r="O178" s="248"/>
      <c r="P178" s="90"/>
      <c r="Q178" s="90"/>
      <c r="R178" s="90"/>
      <c r="S178" s="90"/>
      <c r="T178" s="90"/>
      <c r="U178" s="90"/>
      <c r="V178" s="90"/>
      <c r="W178" s="90"/>
      <c r="X178" s="91"/>
      <c r="Y178" s="37"/>
      <c r="Z178" s="37"/>
      <c r="AA178" s="37"/>
      <c r="AB178" s="37"/>
      <c r="AC178" s="37"/>
      <c r="AD178" s="37"/>
      <c r="AE178" s="37"/>
      <c r="AT178" s="16" t="s">
        <v>172</v>
      </c>
      <c r="AU178" s="16" t="s">
        <v>90</v>
      </c>
    </row>
    <row r="179" s="13" customFormat="1">
      <c r="A179" s="13"/>
      <c r="B179" s="249"/>
      <c r="C179" s="250"/>
      <c r="D179" s="244" t="s">
        <v>165</v>
      </c>
      <c r="E179" s="251" t="s">
        <v>1</v>
      </c>
      <c r="F179" s="252" t="s">
        <v>649</v>
      </c>
      <c r="G179" s="250"/>
      <c r="H179" s="253">
        <v>106.5</v>
      </c>
      <c r="I179" s="254"/>
      <c r="J179" s="254"/>
      <c r="K179" s="250"/>
      <c r="L179" s="250"/>
      <c r="M179" s="255"/>
      <c r="N179" s="256"/>
      <c r="O179" s="257"/>
      <c r="P179" s="257"/>
      <c r="Q179" s="257"/>
      <c r="R179" s="257"/>
      <c r="S179" s="257"/>
      <c r="T179" s="257"/>
      <c r="U179" s="257"/>
      <c r="V179" s="257"/>
      <c r="W179" s="257"/>
      <c r="X179" s="258"/>
      <c r="Y179" s="13"/>
      <c r="Z179" s="13"/>
      <c r="AA179" s="13"/>
      <c r="AB179" s="13"/>
      <c r="AC179" s="13"/>
      <c r="AD179" s="13"/>
      <c r="AE179" s="13"/>
      <c r="AT179" s="259" t="s">
        <v>165</v>
      </c>
      <c r="AU179" s="259" t="s">
        <v>90</v>
      </c>
      <c r="AV179" s="13" t="s">
        <v>90</v>
      </c>
      <c r="AW179" s="13" t="s">
        <v>5</v>
      </c>
      <c r="AX179" s="13" t="s">
        <v>80</v>
      </c>
      <c r="AY179" s="259" t="s">
        <v>155</v>
      </c>
    </row>
    <row r="180" s="13" customFormat="1">
      <c r="A180" s="13"/>
      <c r="B180" s="249"/>
      <c r="C180" s="250"/>
      <c r="D180" s="244" t="s">
        <v>165</v>
      </c>
      <c r="E180" s="251" t="s">
        <v>1</v>
      </c>
      <c r="F180" s="252" t="s">
        <v>650</v>
      </c>
      <c r="G180" s="250"/>
      <c r="H180" s="253">
        <v>68.260000000000005</v>
      </c>
      <c r="I180" s="254"/>
      <c r="J180" s="254"/>
      <c r="K180" s="250"/>
      <c r="L180" s="250"/>
      <c r="M180" s="255"/>
      <c r="N180" s="256"/>
      <c r="O180" s="257"/>
      <c r="P180" s="257"/>
      <c r="Q180" s="257"/>
      <c r="R180" s="257"/>
      <c r="S180" s="257"/>
      <c r="T180" s="257"/>
      <c r="U180" s="257"/>
      <c r="V180" s="257"/>
      <c r="W180" s="257"/>
      <c r="X180" s="258"/>
      <c r="Y180" s="13"/>
      <c r="Z180" s="13"/>
      <c r="AA180" s="13"/>
      <c r="AB180" s="13"/>
      <c r="AC180" s="13"/>
      <c r="AD180" s="13"/>
      <c r="AE180" s="13"/>
      <c r="AT180" s="259" t="s">
        <v>165</v>
      </c>
      <c r="AU180" s="259" t="s">
        <v>90</v>
      </c>
      <c r="AV180" s="13" t="s">
        <v>90</v>
      </c>
      <c r="AW180" s="13" t="s">
        <v>5</v>
      </c>
      <c r="AX180" s="13" t="s">
        <v>80</v>
      </c>
      <c r="AY180" s="259" t="s">
        <v>155</v>
      </c>
    </row>
    <row r="181" s="14" customFormat="1">
      <c r="A181" s="14"/>
      <c r="B181" s="260"/>
      <c r="C181" s="261"/>
      <c r="D181" s="244" t="s">
        <v>165</v>
      </c>
      <c r="E181" s="262" t="s">
        <v>1</v>
      </c>
      <c r="F181" s="263" t="s">
        <v>167</v>
      </c>
      <c r="G181" s="261"/>
      <c r="H181" s="264">
        <v>174.75999999999999</v>
      </c>
      <c r="I181" s="265"/>
      <c r="J181" s="265"/>
      <c r="K181" s="261"/>
      <c r="L181" s="261"/>
      <c r="M181" s="266"/>
      <c r="N181" s="267"/>
      <c r="O181" s="268"/>
      <c r="P181" s="268"/>
      <c r="Q181" s="268"/>
      <c r="R181" s="268"/>
      <c r="S181" s="268"/>
      <c r="T181" s="268"/>
      <c r="U181" s="268"/>
      <c r="V181" s="268"/>
      <c r="W181" s="268"/>
      <c r="X181" s="269"/>
      <c r="Y181" s="14"/>
      <c r="Z181" s="14"/>
      <c r="AA181" s="14"/>
      <c r="AB181" s="14"/>
      <c r="AC181" s="14"/>
      <c r="AD181" s="14"/>
      <c r="AE181" s="14"/>
      <c r="AT181" s="270" t="s">
        <v>165</v>
      </c>
      <c r="AU181" s="270" t="s">
        <v>90</v>
      </c>
      <c r="AV181" s="14" t="s">
        <v>161</v>
      </c>
      <c r="AW181" s="14" t="s">
        <v>5</v>
      </c>
      <c r="AX181" s="14" t="s">
        <v>88</v>
      </c>
      <c r="AY181" s="270" t="s">
        <v>155</v>
      </c>
    </row>
    <row r="182" s="2" customFormat="1" ht="33" customHeight="1">
      <c r="A182" s="37"/>
      <c r="B182" s="38"/>
      <c r="C182" s="230" t="s">
        <v>255</v>
      </c>
      <c r="D182" s="230" t="s">
        <v>157</v>
      </c>
      <c r="E182" s="231" t="s">
        <v>651</v>
      </c>
      <c r="F182" s="232" t="s">
        <v>652</v>
      </c>
      <c r="G182" s="233" t="s">
        <v>160</v>
      </c>
      <c r="H182" s="234">
        <v>24</v>
      </c>
      <c r="I182" s="235"/>
      <c r="J182" s="235"/>
      <c r="K182" s="236">
        <f>ROUND(P182*H182,2)</f>
        <v>0</v>
      </c>
      <c r="L182" s="232" t="s">
        <v>170</v>
      </c>
      <c r="M182" s="43"/>
      <c r="N182" s="237" t="s">
        <v>1</v>
      </c>
      <c r="O182" s="238" t="s">
        <v>43</v>
      </c>
      <c r="P182" s="239">
        <f>I182+J182</f>
        <v>0</v>
      </c>
      <c r="Q182" s="239">
        <f>ROUND(I182*H182,2)</f>
        <v>0</v>
      </c>
      <c r="R182" s="239">
        <f>ROUND(J182*H182,2)</f>
        <v>0</v>
      </c>
      <c r="S182" s="90"/>
      <c r="T182" s="240">
        <f>S182*H182</f>
        <v>0</v>
      </c>
      <c r="U182" s="240">
        <v>0.46000000000000002</v>
      </c>
      <c r="V182" s="240">
        <f>U182*H182</f>
        <v>11.040000000000001</v>
      </c>
      <c r="W182" s="240">
        <v>0</v>
      </c>
      <c r="X182" s="241">
        <f>W182*H182</f>
        <v>0</v>
      </c>
      <c r="Y182" s="37"/>
      <c r="Z182" s="37"/>
      <c r="AA182" s="37"/>
      <c r="AB182" s="37"/>
      <c r="AC182" s="37"/>
      <c r="AD182" s="37"/>
      <c r="AE182" s="37"/>
      <c r="AR182" s="242" t="s">
        <v>161</v>
      </c>
      <c r="AT182" s="242" t="s">
        <v>157</v>
      </c>
      <c r="AU182" s="242" t="s">
        <v>90</v>
      </c>
      <c r="AY182" s="16" t="s">
        <v>155</v>
      </c>
      <c r="BE182" s="243">
        <f>IF(O182="základní",K182,0)</f>
        <v>0</v>
      </c>
      <c r="BF182" s="243">
        <f>IF(O182="snížená",K182,0)</f>
        <v>0</v>
      </c>
      <c r="BG182" s="243">
        <f>IF(O182="zákl. přenesená",K182,0)</f>
        <v>0</v>
      </c>
      <c r="BH182" s="243">
        <f>IF(O182="sníž. přenesená",K182,0)</f>
        <v>0</v>
      </c>
      <c r="BI182" s="243">
        <f>IF(O182="nulová",K182,0)</f>
        <v>0</v>
      </c>
      <c r="BJ182" s="16" t="s">
        <v>88</v>
      </c>
      <c r="BK182" s="243">
        <f>ROUND(P182*H182,2)</f>
        <v>0</v>
      </c>
      <c r="BL182" s="16" t="s">
        <v>161</v>
      </c>
      <c r="BM182" s="242" t="s">
        <v>653</v>
      </c>
    </row>
    <row r="183" s="2" customFormat="1">
      <c r="A183" s="37"/>
      <c r="B183" s="38"/>
      <c r="C183" s="39"/>
      <c r="D183" s="271" t="s">
        <v>172</v>
      </c>
      <c r="E183" s="39"/>
      <c r="F183" s="272" t="s">
        <v>654</v>
      </c>
      <c r="G183" s="39"/>
      <c r="H183" s="39"/>
      <c r="I183" s="246"/>
      <c r="J183" s="246"/>
      <c r="K183" s="39"/>
      <c r="L183" s="39"/>
      <c r="M183" s="43"/>
      <c r="N183" s="247"/>
      <c r="O183" s="248"/>
      <c r="P183" s="90"/>
      <c r="Q183" s="90"/>
      <c r="R183" s="90"/>
      <c r="S183" s="90"/>
      <c r="T183" s="90"/>
      <c r="U183" s="90"/>
      <c r="V183" s="90"/>
      <c r="W183" s="90"/>
      <c r="X183" s="91"/>
      <c r="Y183" s="37"/>
      <c r="Z183" s="37"/>
      <c r="AA183" s="37"/>
      <c r="AB183" s="37"/>
      <c r="AC183" s="37"/>
      <c r="AD183" s="37"/>
      <c r="AE183" s="37"/>
      <c r="AT183" s="16" t="s">
        <v>172</v>
      </c>
      <c r="AU183" s="16" t="s">
        <v>90</v>
      </c>
    </row>
    <row r="184" s="13" customFormat="1">
      <c r="A184" s="13"/>
      <c r="B184" s="249"/>
      <c r="C184" s="250"/>
      <c r="D184" s="244" t="s">
        <v>165</v>
      </c>
      <c r="E184" s="251" t="s">
        <v>1</v>
      </c>
      <c r="F184" s="252" t="s">
        <v>655</v>
      </c>
      <c r="G184" s="250"/>
      <c r="H184" s="253">
        <v>24</v>
      </c>
      <c r="I184" s="254"/>
      <c r="J184" s="254"/>
      <c r="K184" s="250"/>
      <c r="L184" s="250"/>
      <c r="M184" s="255"/>
      <c r="N184" s="256"/>
      <c r="O184" s="257"/>
      <c r="P184" s="257"/>
      <c r="Q184" s="257"/>
      <c r="R184" s="257"/>
      <c r="S184" s="257"/>
      <c r="T184" s="257"/>
      <c r="U184" s="257"/>
      <c r="V184" s="257"/>
      <c r="W184" s="257"/>
      <c r="X184" s="258"/>
      <c r="Y184" s="13"/>
      <c r="Z184" s="13"/>
      <c r="AA184" s="13"/>
      <c r="AB184" s="13"/>
      <c r="AC184" s="13"/>
      <c r="AD184" s="13"/>
      <c r="AE184" s="13"/>
      <c r="AT184" s="259" t="s">
        <v>165</v>
      </c>
      <c r="AU184" s="259" t="s">
        <v>90</v>
      </c>
      <c r="AV184" s="13" t="s">
        <v>90</v>
      </c>
      <c r="AW184" s="13" t="s">
        <v>5</v>
      </c>
      <c r="AX184" s="13" t="s">
        <v>88</v>
      </c>
      <c r="AY184" s="259" t="s">
        <v>155</v>
      </c>
    </row>
    <row r="185" s="2" customFormat="1" ht="78" customHeight="1">
      <c r="A185" s="37"/>
      <c r="B185" s="38"/>
      <c r="C185" s="230" t="s">
        <v>321</v>
      </c>
      <c r="D185" s="230" t="s">
        <v>157</v>
      </c>
      <c r="E185" s="231" t="s">
        <v>656</v>
      </c>
      <c r="F185" s="232" t="s">
        <v>657</v>
      </c>
      <c r="G185" s="233" t="s">
        <v>160</v>
      </c>
      <c r="H185" s="234">
        <v>106.5</v>
      </c>
      <c r="I185" s="235"/>
      <c r="J185" s="235"/>
      <c r="K185" s="236">
        <f>ROUND(P185*H185,2)</f>
        <v>0</v>
      </c>
      <c r="L185" s="232" t="s">
        <v>170</v>
      </c>
      <c r="M185" s="43"/>
      <c r="N185" s="237" t="s">
        <v>1</v>
      </c>
      <c r="O185" s="238" t="s">
        <v>43</v>
      </c>
      <c r="P185" s="239">
        <f>I185+J185</f>
        <v>0</v>
      </c>
      <c r="Q185" s="239">
        <f>ROUND(I185*H185,2)</f>
        <v>0</v>
      </c>
      <c r="R185" s="239">
        <f>ROUND(J185*H185,2)</f>
        <v>0</v>
      </c>
      <c r="S185" s="90"/>
      <c r="T185" s="240">
        <f>S185*H185</f>
        <v>0</v>
      </c>
      <c r="U185" s="240">
        <v>0.10100000000000001</v>
      </c>
      <c r="V185" s="240">
        <f>U185*H185</f>
        <v>10.756500000000001</v>
      </c>
      <c r="W185" s="240">
        <v>0</v>
      </c>
      <c r="X185" s="241">
        <f>W185*H185</f>
        <v>0</v>
      </c>
      <c r="Y185" s="37"/>
      <c r="Z185" s="37"/>
      <c r="AA185" s="37"/>
      <c r="AB185" s="37"/>
      <c r="AC185" s="37"/>
      <c r="AD185" s="37"/>
      <c r="AE185" s="37"/>
      <c r="AR185" s="242" t="s">
        <v>161</v>
      </c>
      <c r="AT185" s="242" t="s">
        <v>157</v>
      </c>
      <c r="AU185" s="242" t="s">
        <v>90</v>
      </c>
      <c r="AY185" s="16" t="s">
        <v>155</v>
      </c>
      <c r="BE185" s="243">
        <f>IF(O185="základní",K185,0)</f>
        <v>0</v>
      </c>
      <c r="BF185" s="243">
        <f>IF(O185="snížená",K185,0)</f>
        <v>0</v>
      </c>
      <c r="BG185" s="243">
        <f>IF(O185="zákl. přenesená",K185,0)</f>
        <v>0</v>
      </c>
      <c r="BH185" s="243">
        <f>IF(O185="sníž. přenesená",K185,0)</f>
        <v>0</v>
      </c>
      <c r="BI185" s="243">
        <f>IF(O185="nulová",K185,0)</f>
        <v>0</v>
      </c>
      <c r="BJ185" s="16" t="s">
        <v>88</v>
      </c>
      <c r="BK185" s="243">
        <f>ROUND(P185*H185,2)</f>
        <v>0</v>
      </c>
      <c r="BL185" s="16" t="s">
        <v>161</v>
      </c>
      <c r="BM185" s="242" t="s">
        <v>284</v>
      </c>
    </row>
    <row r="186" s="2" customFormat="1">
      <c r="A186" s="37"/>
      <c r="B186" s="38"/>
      <c r="C186" s="39"/>
      <c r="D186" s="271" t="s">
        <v>172</v>
      </c>
      <c r="E186" s="39"/>
      <c r="F186" s="272" t="s">
        <v>658</v>
      </c>
      <c r="G186" s="39"/>
      <c r="H186" s="39"/>
      <c r="I186" s="246"/>
      <c r="J186" s="246"/>
      <c r="K186" s="39"/>
      <c r="L186" s="39"/>
      <c r="M186" s="43"/>
      <c r="N186" s="247"/>
      <c r="O186" s="248"/>
      <c r="P186" s="90"/>
      <c r="Q186" s="90"/>
      <c r="R186" s="90"/>
      <c r="S186" s="90"/>
      <c r="T186" s="90"/>
      <c r="U186" s="90"/>
      <c r="V186" s="90"/>
      <c r="W186" s="90"/>
      <c r="X186" s="91"/>
      <c r="Y186" s="37"/>
      <c r="Z186" s="37"/>
      <c r="AA186" s="37"/>
      <c r="AB186" s="37"/>
      <c r="AC186" s="37"/>
      <c r="AD186" s="37"/>
      <c r="AE186" s="37"/>
      <c r="AT186" s="16" t="s">
        <v>172</v>
      </c>
      <c r="AU186" s="16" t="s">
        <v>90</v>
      </c>
    </row>
    <row r="187" s="13" customFormat="1">
      <c r="A187" s="13"/>
      <c r="B187" s="249"/>
      <c r="C187" s="250"/>
      <c r="D187" s="244" t="s">
        <v>165</v>
      </c>
      <c r="E187" s="251" t="s">
        <v>1</v>
      </c>
      <c r="F187" s="252" t="s">
        <v>659</v>
      </c>
      <c r="G187" s="250"/>
      <c r="H187" s="253">
        <v>106.5</v>
      </c>
      <c r="I187" s="254"/>
      <c r="J187" s="254"/>
      <c r="K187" s="250"/>
      <c r="L187" s="250"/>
      <c r="M187" s="255"/>
      <c r="N187" s="256"/>
      <c r="O187" s="257"/>
      <c r="P187" s="257"/>
      <c r="Q187" s="257"/>
      <c r="R187" s="257"/>
      <c r="S187" s="257"/>
      <c r="T187" s="257"/>
      <c r="U187" s="257"/>
      <c r="V187" s="257"/>
      <c r="W187" s="257"/>
      <c r="X187" s="258"/>
      <c r="Y187" s="13"/>
      <c r="Z187" s="13"/>
      <c r="AA187" s="13"/>
      <c r="AB187" s="13"/>
      <c r="AC187" s="13"/>
      <c r="AD187" s="13"/>
      <c r="AE187" s="13"/>
      <c r="AT187" s="259" t="s">
        <v>165</v>
      </c>
      <c r="AU187" s="259" t="s">
        <v>90</v>
      </c>
      <c r="AV187" s="13" t="s">
        <v>90</v>
      </c>
      <c r="AW187" s="13" t="s">
        <v>5</v>
      </c>
      <c r="AX187" s="13" t="s">
        <v>80</v>
      </c>
      <c r="AY187" s="259" t="s">
        <v>155</v>
      </c>
    </row>
    <row r="188" s="14" customFormat="1">
      <c r="A188" s="14"/>
      <c r="B188" s="260"/>
      <c r="C188" s="261"/>
      <c r="D188" s="244" t="s">
        <v>165</v>
      </c>
      <c r="E188" s="262" t="s">
        <v>1</v>
      </c>
      <c r="F188" s="263" t="s">
        <v>167</v>
      </c>
      <c r="G188" s="261"/>
      <c r="H188" s="264">
        <v>106.5</v>
      </c>
      <c r="I188" s="265"/>
      <c r="J188" s="265"/>
      <c r="K188" s="261"/>
      <c r="L188" s="261"/>
      <c r="M188" s="266"/>
      <c r="N188" s="267"/>
      <c r="O188" s="268"/>
      <c r="P188" s="268"/>
      <c r="Q188" s="268"/>
      <c r="R188" s="268"/>
      <c r="S188" s="268"/>
      <c r="T188" s="268"/>
      <c r="U188" s="268"/>
      <c r="V188" s="268"/>
      <c r="W188" s="268"/>
      <c r="X188" s="269"/>
      <c r="Y188" s="14"/>
      <c r="Z188" s="14"/>
      <c r="AA188" s="14"/>
      <c r="AB188" s="14"/>
      <c r="AC188" s="14"/>
      <c r="AD188" s="14"/>
      <c r="AE188" s="14"/>
      <c r="AT188" s="270" t="s">
        <v>165</v>
      </c>
      <c r="AU188" s="270" t="s">
        <v>90</v>
      </c>
      <c r="AV188" s="14" t="s">
        <v>161</v>
      </c>
      <c r="AW188" s="14" t="s">
        <v>5</v>
      </c>
      <c r="AX188" s="14" t="s">
        <v>88</v>
      </c>
      <c r="AY188" s="270" t="s">
        <v>155</v>
      </c>
    </row>
    <row r="189" s="2" customFormat="1" ht="24.15" customHeight="1">
      <c r="A189" s="37"/>
      <c r="B189" s="38"/>
      <c r="C189" s="279" t="s">
        <v>279</v>
      </c>
      <c r="D189" s="279" t="s">
        <v>281</v>
      </c>
      <c r="E189" s="280" t="s">
        <v>660</v>
      </c>
      <c r="F189" s="281" t="s">
        <v>661</v>
      </c>
      <c r="G189" s="282" t="s">
        <v>160</v>
      </c>
      <c r="H189" s="283">
        <v>111.825</v>
      </c>
      <c r="I189" s="284"/>
      <c r="J189" s="285"/>
      <c r="K189" s="286">
        <f>ROUND(P189*H189,2)</f>
        <v>0</v>
      </c>
      <c r="L189" s="281" t="s">
        <v>1</v>
      </c>
      <c r="M189" s="287"/>
      <c r="N189" s="288" t="s">
        <v>1</v>
      </c>
      <c r="O189" s="238" t="s">
        <v>43</v>
      </c>
      <c r="P189" s="239">
        <f>I189+J189</f>
        <v>0</v>
      </c>
      <c r="Q189" s="239">
        <f>ROUND(I189*H189,2)</f>
        <v>0</v>
      </c>
      <c r="R189" s="239">
        <f>ROUND(J189*H189,2)</f>
        <v>0</v>
      </c>
      <c r="S189" s="90"/>
      <c r="T189" s="240">
        <f>S189*H189</f>
        <v>0</v>
      </c>
      <c r="U189" s="240">
        <v>0</v>
      </c>
      <c r="V189" s="240">
        <f>U189*H189</f>
        <v>0</v>
      </c>
      <c r="W189" s="240">
        <v>0</v>
      </c>
      <c r="X189" s="241">
        <f>W189*H189</f>
        <v>0</v>
      </c>
      <c r="Y189" s="37"/>
      <c r="Z189" s="37"/>
      <c r="AA189" s="37"/>
      <c r="AB189" s="37"/>
      <c r="AC189" s="37"/>
      <c r="AD189" s="37"/>
      <c r="AE189" s="37"/>
      <c r="AR189" s="242" t="s">
        <v>202</v>
      </c>
      <c r="AT189" s="242" t="s">
        <v>281</v>
      </c>
      <c r="AU189" s="242" t="s">
        <v>90</v>
      </c>
      <c r="AY189" s="16" t="s">
        <v>155</v>
      </c>
      <c r="BE189" s="243">
        <f>IF(O189="základní",K189,0)</f>
        <v>0</v>
      </c>
      <c r="BF189" s="243">
        <f>IF(O189="snížená",K189,0)</f>
        <v>0</v>
      </c>
      <c r="BG189" s="243">
        <f>IF(O189="zákl. přenesená",K189,0)</f>
        <v>0</v>
      </c>
      <c r="BH189" s="243">
        <f>IF(O189="sníž. přenesená",K189,0)</f>
        <v>0</v>
      </c>
      <c r="BI189" s="243">
        <f>IF(O189="nulová",K189,0)</f>
        <v>0</v>
      </c>
      <c r="BJ189" s="16" t="s">
        <v>88</v>
      </c>
      <c r="BK189" s="243">
        <f>ROUND(P189*H189,2)</f>
        <v>0</v>
      </c>
      <c r="BL189" s="16" t="s">
        <v>161</v>
      </c>
      <c r="BM189" s="242" t="s">
        <v>324</v>
      </c>
    </row>
    <row r="190" s="2" customFormat="1">
      <c r="A190" s="37"/>
      <c r="B190" s="38"/>
      <c r="C190" s="39"/>
      <c r="D190" s="244" t="s">
        <v>163</v>
      </c>
      <c r="E190" s="39"/>
      <c r="F190" s="245" t="s">
        <v>662</v>
      </c>
      <c r="G190" s="39"/>
      <c r="H190" s="39"/>
      <c r="I190" s="246"/>
      <c r="J190" s="246"/>
      <c r="K190" s="39"/>
      <c r="L190" s="39"/>
      <c r="M190" s="43"/>
      <c r="N190" s="247"/>
      <c r="O190" s="248"/>
      <c r="P190" s="90"/>
      <c r="Q190" s="90"/>
      <c r="R190" s="90"/>
      <c r="S190" s="90"/>
      <c r="T190" s="90"/>
      <c r="U190" s="90"/>
      <c r="V190" s="90"/>
      <c r="W190" s="90"/>
      <c r="X190" s="91"/>
      <c r="Y190" s="37"/>
      <c r="Z190" s="37"/>
      <c r="AA190" s="37"/>
      <c r="AB190" s="37"/>
      <c r="AC190" s="37"/>
      <c r="AD190" s="37"/>
      <c r="AE190" s="37"/>
      <c r="AT190" s="16" t="s">
        <v>163</v>
      </c>
      <c r="AU190" s="16" t="s">
        <v>90</v>
      </c>
    </row>
    <row r="191" s="13" customFormat="1">
      <c r="A191" s="13"/>
      <c r="B191" s="249"/>
      <c r="C191" s="250"/>
      <c r="D191" s="244" t="s">
        <v>165</v>
      </c>
      <c r="E191" s="251" t="s">
        <v>1</v>
      </c>
      <c r="F191" s="252" t="s">
        <v>663</v>
      </c>
      <c r="G191" s="250"/>
      <c r="H191" s="253">
        <v>86.625</v>
      </c>
      <c r="I191" s="254"/>
      <c r="J191" s="254"/>
      <c r="K191" s="250"/>
      <c r="L191" s="250"/>
      <c r="M191" s="255"/>
      <c r="N191" s="256"/>
      <c r="O191" s="257"/>
      <c r="P191" s="257"/>
      <c r="Q191" s="257"/>
      <c r="R191" s="257"/>
      <c r="S191" s="257"/>
      <c r="T191" s="257"/>
      <c r="U191" s="257"/>
      <c r="V191" s="257"/>
      <c r="W191" s="257"/>
      <c r="X191" s="258"/>
      <c r="Y191" s="13"/>
      <c r="Z191" s="13"/>
      <c r="AA191" s="13"/>
      <c r="AB191" s="13"/>
      <c r="AC191" s="13"/>
      <c r="AD191" s="13"/>
      <c r="AE191" s="13"/>
      <c r="AT191" s="259" t="s">
        <v>165</v>
      </c>
      <c r="AU191" s="259" t="s">
        <v>90</v>
      </c>
      <c r="AV191" s="13" t="s">
        <v>90</v>
      </c>
      <c r="AW191" s="13" t="s">
        <v>5</v>
      </c>
      <c r="AX191" s="13" t="s">
        <v>80</v>
      </c>
      <c r="AY191" s="259" t="s">
        <v>155</v>
      </c>
    </row>
    <row r="192" s="13" customFormat="1">
      <c r="A192" s="13"/>
      <c r="B192" s="249"/>
      <c r="C192" s="250"/>
      <c r="D192" s="244" t="s">
        <v>165</v>
      </c>
      <c r="E192" s="251" t="s">
        <v>1</v>
      </c>
      <c r="F192" s="252" t="s">
        <v>664</v>
      </c>
      <c r="G192" s="250"/>
      <c r="H192" s="253">
        <v>25.199999999999999</v>
      </c>
      <c r="I192" s="254"/>
      <c r="J192" s="254"/>
      <c r="K192" s="250"/>
      <c r="L192" s="250"/>
      <c r="M192" s="255"/>
      <c r="N192" s="256"/>
      <c r="O192" s="257"/>
      <c r="P192" s="257"/>
      <c r="Q192" s="257"/>
      <c r="R192" s="257"/>
      <c r="S192" s="257"/>
      <c r="T192" s="257"/>
      <c r="U192" s="257"/>
      <c r="V192" s="257"/>
      <c r="W192" s="257"/>
      <c r="X192" s="258"/>
      <c r="Y192" s="13"/>
      <c r="Z192" s="13"/>
      <c r="AA192" s="13"/>
      <c r="AB192" s="13"/>
      <c r="AC192" s="13"/>
      <c r="AD192" s="13"/>
      <c r="AE192" s="13"/>
      <c r="AT192" s="259" t="s">
        <v>165</v>
      </c>
      <c r="AU192" s="259" t="s">
        <v>90</v>
      </c>
      <c r="AV192" s="13" t="s">
        <v>90</v>
      </c>
      <c r="AW192" s="13" t="s">
        <v>5</v>
      </c>
      <c r="AX192" s="13" t="s">
        <v>80</v>
      </c>
      <c r="AY192" s="259" t="s">
        <v>155</v>
      </c>
    </row>
    <row r="193" s="14" customFormat="1">
      <c r="A193" s="14"/>
      <c r="B193" s="260"/>
      <c r="C193" s="261"/>
      <c r="D193" s="244" t="s">
        <v>165</v>
      </c>
      <c r="E193" s="262" t="s">
        <v>1</v>
      </c>
      <c r="F193" s="263" t="s">
        <v>167</v>
      </c>
      <c r="G193" s="261"/>
      <c r="H193" s="264">
        <v>111.825</v>
      </c>
      <c r="I193" s="265"/>
      <c r="J193" s="265"/>
      <c r="K193" s="261"/>
      <c r="L193" s="261"/>
      <c r="M193" s="266"/>
      <c r="N193" s="289"/>
      <c r="O193" s="290"/>
      <c r="P193" s="290"/>
      <c r="Q193" s="290"/>
      <c r="R193" s="290"/>
      <c r="S193" s="290"/>
      <c r="T193" s="290"/>
      <c r="U193" s="290"/>
      <c r="V193" s="290"/>
      <c r="W193" s="290"/>
      <c r="X193" s="291"/>
      <c r="Y193" s="14"/>
      <c r="Z193" s="14"/>
      <c r="AA193" s="14"/>
      <c r="AB193" s="14"/>
      <c r="AC193" s="14"/>
      <c r="AD193" s="14"/>
      <c r="AE193" s="14"/>
      <c r="AT193" s="270" t="s">
        <v>165</v>
      </c>
      <c r="AU193" s="270" t="s">
        <v>90</v>
      </c>
      <c r="AV193" s="14" t="s">
        <v>161</v>
      </c>
      <c r="AW193" s="14" t="s">
        <v>5</v>
      </c>
      <c r="AX193" s="14" t="s">
        <v>88</v>
      </c>
      <c r="AY193" s="270" t="s">
        <v>155</v>
      </c>
    </row>
    <row r="194" s="2" customFormat="1" ht="6.96" customHeight="1">
      <c r="A194" s="37"/>
      <c r="B194" s="65"/>
      <c r="C194" s="66"/>
      <c r="D194" s="66"/>
      <c r="E194" s="66"/>
      <c r="F194" s="66"/>
      <c r="G194" s="66"/>
      <c r="H194" s="66"/>
      <c r="I194" s="66"/>
      <c r="J194" s="66"/>
      <c r="K194" s="66"/>
      <c r="L194" s="66"/>
      <c r="M194" s="43"/>
      <c r="N194" s="37"/>
      <c r="P194" s="37"/>
      <c r="Q194" s="37"/>
      <c r="R194" s="37"/>
      <c r="S194" s="37"/>
      <c r="T194" s="37"/>
      <c r="U194" s="37"/>
      <c r="V194" s="37"/>
      <c r="W194" s="37"/>
      <c r="X194" s="37"/>
      <c r="Y194" s="37"/>
      <c r="Z194" s="37"/>
      <c r="AA194" s="37"/>
      <c r="AB194" s="37"/>
      <c r="AC194" s="37"/>
      <c r="AD194" s="37"/>
      <c r="AE194" s="37"/>
    </row>
  </sheetData>
  <sheetProtection sheet="1" autoFilter="0" formatColumns="0" formatRows="0" objects="1" scenarios="1" spinCount="100000" saltValue="G+teFxPw/N+R+3MvKyd4CgFWkJ/jf22Uk51pFAE4m1md/83MAe6QWIcraAt1yziSVK6n+ph0ojtZCIRPPhFjGw==" hashValue="xNMfag2i+Zi4/V3yDi+RFr/lXBgKMn2HA67B0BkH+W1XlLhzdsehAgd+Gr4Z1a88UuVjjhP2tIoeMF3Sr4W/Pg==" algorithmName="SHA-512" password="CC35"/>
  <autoFilter ref="C121:L193"/>
  <mergeCells count="9">
    <mergeCell ref="E7:H7"/>
    <mergeCell ref="E9:H9"/>
    <mergeCell ref="E18:H18"/>
    <mergeCell ref="E27:H27"/>
    <mergeCell ref="E85:H85"/>
    <mergeCell ref="E87:H87"/>
    <mergeCell ref="E112:H112"/>
    <mergeCell ref="E114:H114"/>
    <mergeCell ref="M2:Z2"/>
  </mergeCells>
  <hyperlinks>
    <hyperlink ref="F125" r:id="rId1" display="https://podminky.urs.cz/item/CS_URS_2025_01/122251104"/>
    <hyperlink ref="F132" r:id="rId2" display="https://podminky.urs.cz/item/CS_URS_2025_01/162351103"/>
    <hyperlink ref="F139" r:id="rId3" display="https://podminky.urs.cz/item/CS_URS_2025_01/167151121"/>
    <hyperlink ref="F146" r:id="rId4" display="https://podminky.urs.cz/item/CS_URS_2025_01/181951112"/>
    <hyperlink ref="F157" r:id="rId5" display="https://podminky.urs.cz/item/CS_URS_2025_01/916331112"/>
    <hyperlink ref="F167" r:id="rId6" display="https://podminky.urs.cz/item/CS_URS_2023_01/998225111"/>
    <hyperlink ref="F171" r:id="rId7" display="https://podminky.urs.cz/item/CS_URS_2025_01/451317777"/>
    <hyperlink ref="F175" r:id="rId8" display="https://podminky.urs.cz/item/CS_URS_2025_01/564811011"/>
    <hyperlink ref="F178" r:id="rId9" display="https://podminky.urs.cz/item/CS_URS_2025_01/564851111"/>
    <hyperlink ref="F183" r:id="rId10" display="https://podminky.urs.cz/item/CS_URS_2025_01/564861011"/>
    <hyperlink ref="F186" r:id="rId11" display="https://podminky.urs.cz/item/CS_URS_2025_01/596811121"/>
  </hyperlinks>
  <pageMargins left="0.39375" right="0.39375" top="0.39375" bottom="0.39375" header="0" footer="0"/>
  <pageSetup paperSize="9" orientation="portrait" blackAndWhite="1" fitToHeight="100"/>
  <headerFooter>
    <oddFooter>&amp;CStrana &amp;P z &amp;N</oddFooter>
  </headerFooter>
  <drawing r:id="rId12"/>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15.5" style="1" customWidth="1"/>
    <col min="13" max="13" width="9.332031" style="1" customWidth="1"/>
    <col min="14" max="14" width="10.83203" style="1" hidden="1" customWidth="1"/>
    <col min="15" max="15" width="9.332031" style="1" hidden="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4.16016" style="1" hidden="1" customWidth="1"/>
    <col min="22" max="22" width="14.16016" style="1" hidden="1" customWidth="1"/>
    <col min="23" max="23" width="14.16016" style="1" hidden="1" customWidth="1"/>
    <col min="24" max="24" width="14.16016" style="1" hidden="1" customWidth="1"/>
    <col min="25" max="25" width="12.33203" style="1" hidden="1" customWidth="1"/>
    <col min="26" max="26" width="16.33203" style="1" customWidth="1"/>
    <col min="27" max="27" width="12.33203" style="1" customWidth="1"/>
    <col min="28" max="28" width="15"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M2" s="1"/>
      <c r="N2" s="1"/>
      <c r="O2" s="1"/>
      <c r="P2" s="1"/>
      <c r="Q2" s="1"/>
      <c r="R2" s="1"/>
      <c r="S2" s="1"/>
      <c r="T2" s="1"/>
      <c r="U2" s="1"/>
      <c r="V2" s="1"/>
      <c r="W2" s="1"/>
      <c r="X2" s="1"/>
      <c r="Y2" s="1"/>
      <c r="Z2" s="1"/>
      <c r="AT2" s="16" t="s">
        <v>102</v>
      </c>
    </row>
    <row r="3" s="1" customFormat="1" ht="6.96" customHeight="1">
      <c r="B3" s="148"/>
      <c r="C3" s="149"/>
      <c r="D3" s="149"/>
      <c r="E3" s="149"/>
      <c r="F3" s="149"/>
      <c r="G3" s="149"/>
      <c r="H3" s="149"/>
      <c r="I3" s="149"/>
      <c r="J3" s="149"/>
      <c r="K3" s="149"/>
      <c r="L3" s="149"/>
      <c r="M3" s="19"/>
      <c r="AT3" s="16" t="s">
        <v>90</v>
      </c>
    </row>
    <row r="4" s="1" customFormat="1" ht="24.96" customHeight="1">
      <c r="B4" s="19"/>
      <c r="D4" s="150" t="s">
        <v>119</v>
      </c>
      <c r="M4" s="19"/>
      <c r="N4" s="151" t="s">
        <v>11</v>
      </c>
      <c r="AT4" s="16" t="s">
        <v>4</v>
      </c>
    </row>
    <row r="5" s="1" customFormat="1" ht="6.96" customHeight="1">
      <c r="B5" s="19"/>
      <c r="M5" s="19"/>
    </row>
    <row r="6" s="1" customFormat="1" ht="12" customHeight="1">
      <c r="B6" s="19"/>
      <c r="D6" s="152" t="s">
        <v>17</v>
      </c>
      <c r="M6" s="19"/>
    </row>
    <row r="7" s="1" customFormat="1" ht="16.5" customHeight="1">
      <c r="B7" s="19"/>
      <c r="E7" s="153" t="str">
        <f>'Rekapitulace stavby'!K6</f>
        <v>29-22 - Domov ´PRAMEN´ - úprava zahrady - II.etapa</v>
      </c>
      <c r="F7" s="152"/>
      <c r="G7" s="152"/>
      <c r="H7" s="152"/>
      <c r="M7" s="19"/>
    </row>
    <row r="8" s="2" customFormat="1" ht="12" customHeight="1">
      <c r="A8" s="37"/>
      <c r="B8" s="43"/>
      <c r="C8" s="37"/>
      <c r="D8" s="152" t="s">
        <v>120</v>
      </c>
      <c r="E8" s="37"/>
      <c r="F8" s="37"/>
      <c r="G8" s="37"/>
      <c r="H8" s="37"/>
      <c r="I8" s="37"/>
      <c r="J8" s="37"/>
      <c r="K8" s="37"/>
      <c r="L8" s="37"/>
      <c r="M8" s="62"/>
      <c r="S8" s="37"/>
      <c r="T8" s="37"/>
      <c r="U8" s="37"/>
      <c r="V8" s="37"/>
      <c r="W8" s="37"/>
      <c r="X8" s="37"/>
      <c r="Y8" s="37"/>
      <c r="Z8" s="37"/>
      <c r="AA8" s="37"/>
      <c r="AB8" s="37"/>
      <c r="AC8" s="37"/>
      <c r="AD8" s="37"/>
      <c r="AE8" s="37"/>
    </row>
    <row r="9" s="2" customFormat="1" ht="16.5" customHeight="1">
      <c r="A9" s="37"/>
      <c r="B9" s="43"/>
      <c r="C9" s="37"/>
      <c r="D9" s="37"/>
      <c r="E9" s="154" t="s">
        <v>665</v>
      </c>
      <c r="F9" s="37"/>
      <c r="G9" s="37"/>
      <c r="H9" s="37"/>
      <c r="I9" s="37"/>
      <c r="J9" s="37"/>
      <c r="K9" s="37"/>
      <c r="L9" s="37"/>
      <c r="M9" s="62"/>
      <c r="S9" s="37"/>
      <c r="T9" s="37"/>
      <c r="U9" s="37"/>
      <c r="V9" s="37"/>
      <c r="W9" s="37"/>
      <c r="X9" s="37"/>
      <c r="Y9" s="37"/>
      <c r="Z9" s="37"/>
      <c r="AA9" s="37"/>
      <c r="AB9" s="37"/>
      <c r="AC9" s="37"/>
      <c r="AD9" s="37"/>
      <c r="AE9" s="37"/>
    </row>
    <row r="10" s="2" customFormat="1">
      <c r="A10" s="37"/>
      <c r="B10" s="43"/>
      <c r="C10" s="37"/>
      <c r="D10" s="37"/>
      <c r="E10" s="37"/>
      <c r="F10" s="37"/>
      <c r="G10" s="37"/>
      <c r="H10" s="37"/>
      <c r="I10" s="37"/>
      <c r="J10" s="37"/>
      <c r="K10" s="37"/>
      <c r="L10" s="37"/>
      <c r="M10" s="62"/>
      <c r="S10" s="37"/>
      <c r="T10" s="37"/>
      <c r="U10" s="37"/>
      <c r="V10" s="37"/>
      <c r="W10" s="37"/>
      <c r="X10" s="37"/>
      <c r="Y10" s="37"/>
      <c r="Z10" s="37"/>
      <c r="AA10" s="37"/>
      <c r="AB10" s="37"/>
      <c r="AC10" s="37"/>
      <c r="AD10" s="37"/>
      <c r="AE10" s="37"/>
    </row>
    <row r="11" s="2" customFormat="1" ht="12" customHeight="1">
      <c r="A11" s="37"/>
      <c r="B11" s="43"/>
      <c r="C11" s="37"/>
      <c r="D11" s="152" t="s">
        <v>19</v>
      </c>
      <c r="E11" s="37"/>
      <c r="F11" s="143" t="s">
        <v>1</v>
      </c>
      <c r="G11" s="37"/>
      <c r="H11" s="37"/>
      <c r="I11" s="152" t="s">
        <v>20</v>
      </c>
      <c r="J11" s="143" t="s">
        <v>1</v>
      </c>
      <c r="K11" s="37"/>
      <c r="L11" s="37"/>
      <c r="M11" s="62"/>
      <c r="S11" s="37"/>
      <c r="T11" s="37"/>
      <c r="U11" s="37"/>
      <c r="V11" s="37"/>
      <c r="W11" s="37"/>
      <c r="X11" s="37"/>
      <c r="Y11" s="37"/>
      <c r="Z11" s="37"/>
      <c r="AA11" s="37"/>
      <c r="AB11" s="37"/>
      <c r="AC11" s="37"/>
      <c r="AD11" s="37"/>
      <c r="AE11" s="37"/>
    </row>
    <row r="12" s="2" customFormat="1" ht="12" customHeight="1">
      <c r="A12" s="37"/>
      <c r="B12" s="43"/>
      <c r="C12" s="37"/>
      <c r="D12" s="152" t="s">
        <v>21</v>
      </c>
      <c r="E12" s="37"/>
      <c r="F12" s="143" t="s">
        <v>22</v>
      </c>
      <c r="G12" s="37"/>
      <c r="H12" s="37"/>
      <c r="I12" s="152" t="s">
        <v>23</v>
      </c>
      <c r="J12" s="155" t="str">
        <f>'Rekapitulace stavby'!AN8</f>
        <v>6. 2. 2025</v>
      </c>
      <c r="K12" s="37"/>
      <c r="L12" s="37"/>
      <c r="M12" s="62"/>
      <c r="S12" s="37"/>
      <c r="T12" s="37"/>
      <c r="U12" s="37"/>
      <c r="V12" s="37"/>
      <c r="W12" s="37"/>
      <c r="X12" s="37"/>
      <c r="Y12" s="37"/>
      <c r="Z12" s="37"/>
      <c r="AA12" s="37"/>
      <c r="AB12" s="37"/>
      <c r="AC12" s="37"/>
      <c r="AD12" s="37"/>
      <c r="AE12" s="37"/>
    </row>
    <row r="13" s="2" customFormat="1" ht="10.8" customHeight="1">
      <c r="A13" s="37"/>
      <c r="B13" s="43"/>
      <c r="C13" s="37"/>
      <c r="D13" s="37"/>
      <c r="E13" s="37"/>
      <c r="F13" s="37"/>
      <c r="G13" s="37"/>
      <c r="H13" s="37"/>
      <c r="I13" s="37"/>
      <c r="J13" s="37"/>
      <c r="K13" s="37"/>
      <c r="L13" s="37"/>
      <c r="M13" s="62"/>
      <c r="S13" s="37"/>
      <c r="T13" s="37"/>
      <c r="U13" s="37"/>
      <c r="V13" s="37"/>
      <c r="W13" s="37"/>
      <c r="X13" s="37"/>
      <c r="Y13" s="37"/>
      <c r="Z13" s="37"/>
      <c r="AA13" s="37"/>
      <c r="AB13" s="37"/>
      <c r="AC13" s="37"/>
      <c r="AD13" s="37"/>
      <c r="AE13" s="37"/>
    </row>
    <row r="14" s="2" customFormat="1" ht="12" customHeight="1">
      <c r="A14" s="37"/>
      <c r="B14" s="43"/>
      <c r="C14" s="37"/>
      <c r="D14" s="152" t="s">
        <v>25</v>
      </c>
      <c r="E14" s="37"/>
      <c r="F14" s="37"/>
      <c r="G14" s="37"/>
      <c r="H14" s="37"/>
      <c r="I14" s="152" t="s">
        <v>26</v>
      </c>
      <c r="J14" s="143" t="s">
        <v>27</v>
      </c>
      <c r="K14" s="37"/>
      <c r="L14" s="37"/>
      <c r="M14" s="62"/>
      <c r="S14" s="37"/>
      <c r="T14" s="37"/>
      <c r="U14" s="37"/>
      <c r="V14" s="37"/>
      <c r="W14" s="37"/>
      <c r="X14" s="37"/>
      <c r="Y14" s="37"/>
      <c r="Z14" s="37"/>
      <c r="AA14" s="37"/>
      <c r="AB14" s="37"/>
      <c r="AC14" s="37"/>
      <c r="AD14" s="37"/>
      <c r="AE14" s="37"/>
    </row>
    <row r="15" s="2" customFormat="1" ht="18" customHeight="1">
      <c r="A15" s="37"/>
      <c r="B15" s="43"/>
      <c r="C15" s="37"/>
      <c r="D15" s="37"/>
      <c r="E15" s="143" t="s">
        <v>28</v>
      </c>
      <c r="F15" s="37"/>
      <c r="G15" s="37"/>
      <c r="H15" s="37"/>
      <c r="I15" s="152" t="s">
        <v>29</v>
      </c>
      <c r="J15" s="143" t="s">
        <v>1</v>
      </c>
      <c r="K15" s="37"/>
      <c r="L15" s="37"/>
      <c r="M15" s="62"/>
      <c r="S15" s="37"/>
      <c r="T15" s="37"/>
      <c r="U15" s="37"/>
      <c r="V15" s="37"/>
      <c r="W15" s="37"/>
      <c r="X15" s="37"/>
      <c r="Y15" s="37"/>
      <c r="Z15" s="37"/>
      <c r="AA15" s="37"/>
      <c r="AB15" s="37"/>
      <c r="AC15" s="37"/>
      <c r="AD15" s="37"/>
      <c r="AE15" s="37"/>
    </row>
    <row r="16" s="2" customFormat="1" ht="6.96" customHeight="1">
      <c r="A16" s="37"/>
      <c r="B16" s="43"/>
      <c r="C16" s="37"/>
      <c r="D16" s="37"/>
      <c r="E16" s="37"/>
      <c r="F16" s="37"/>
      <c r="G16" s="37"/>
      <c r="H16" s="37"/>
      <c r="I16" s="37"/>
      <c r="J16" s="37"/>
      <c r="K16" s="37"/>
      <c r="L16" s="37"/>
      <c r="M16" s="62"/>
      <c r="S16" s="37"/>
      <c r="T16" s="37"/>
      <c r="U16" s="37"/>
      <c r="V16" s="37"/>
      <c r="W16" s="37"/>
      <c r="X16" s="37"/>
      <c r="Y16" s="37"/>
      <c r="Z16" s="37"/>
      <c r="AA16" s="37"/>
      <c r="AB16" s="37"/>
      <c r="AC16" s="37"/>
      <c r="AD16" s="37"/>
      <c r="AE16" s="37"/>
    </row>
    <row r="17" s="2" customFormat="1" ht="12" customHeight="1">
      <c r="A17" s="37"/>
      <c r="B17" s="43"/>
      <c r="C17" s="37"/>
      <c r="D17" s="152" t="s">
        <v>30</v>
      </c>
      <c r="E17" s="37"/>
      <c r="F17" s="37"/>
      <c r="G17" s="37"/>
      <c r="H17" s="37"/>
      <c r="I17" s="152" t="s">
        <v>26</v>
      </c>
      <c r="J17" s="32" t="str">
        <f>'Rekapitulace stavby'!AN13</f>
        <v>Vyplň údaj</v>
      </c>
      <c r="K17" s="37"/>
      <c r="L17" s="37"/>
      <c r="M17" s="62"/>
      <c r="S17" s="37"/>
      <c r="T17" s="37"/>
      <c r="U17" s="37"/>
      <c r="V17" s="37"/>
      <c r="W17" s="37"/>
      <c r="X17" s="37"/>
      <c r="Y17" s="37"/>
      <c r="Z17" s="37"/>
      <c r="AA17" s="37"/>
      <c r="AB17" s="37"/>
      <c r="AC17" s="37"/>
      <c r="AD17" s="37"/>
      <c r="AE17" s="37"/>
    </row>
    <row r="18" s="2" customFormat="1" ht="18" customHeight="1">
      <c r="A18" s="37"/>
      <c r="B18" s="43"/>
      <c r="C18" s="37"/>
      <c r="D18" s="37"/>
      <c r="E18" s="32" t="str">
        <f>'Rekapitulace stavby'!E14</f>
        <v>Vyplň údaj</v>
      </c>
      <c r="F18" s="143"/>
      <c r="G18" s="143"/>
      <c r="H18" s="143"/>
      <c r="I18" s="152" t="s">
        <v>29</v>
      </c>
      <c r="J18" s="32" t="str">
        <f>'Rekapitulace stavby'!AN14</f>
        <v>Vyplň údaj</v>
      </c>
      <c r="K18" s="37"/>
      <c r="L18" s="37"/>
      <c r="M18" s="62"/>
      <c r="S18" s="37"/>
      <c r="T18" s="37"/>
      <c r="U18" s="37"/>
      <c r="V18" s="37"/>
      <c r="W18" s="37"/>
      <c r="X18" s="37"/>
      <c r="Y18" s="37"/>
      <c r="Z18" s="37"/>
      <c r="AA18" s="37"/>
      <c r="AB18" s="37"/>
      <c r="AC18" s="37"/>
      <c r="AD18" s="37"/>
      <c r="AE18" s="37"/>
    </row>
    <row r="19" s="2" customFormat="1" ht="6.96" customHeight="1">
      <c r="A19" s="37"/>
      <c r="B19" s="43"/>
      <c r="C19" s="37"/>
      <c r="D19" s="37"/>
      <c r="E19" s="37"/>
      <c r="F19" s="37"/>
      <c r="G19" s="37"/>
      <c r="H19" s="37"/>
      <c r="I19" s="37"/>
      <c r="J19" s="37"/>
      <c r="K19" s="37"/>
      <c r="L19" s="37"/>
      <c r="M19" s="62"/>
      <c r="S19" s="37"/>
      <c r="T19" s="37"/>
      <c r="U19" s="37"/>
      <c r="V19" s="37"/>
      <c r="W19" s="37"/>
      <c r="X19" s="37"/>
      <c r="Y19" s="37"/>
      <c r="Z19" s="37"/>
      <c r="AA19" s="37"/>
      <c r="AB19" s="37"/>
      <c r="AC19" s="37"/>
      <c r="AD19" s="37"/>
      <c r="AE19" s="37"/>
    </row>
    <row r="20" s="2" customFormat="1" ht="12" customHeight="1">
      <c r="A20" s="37"/>
      <c r="B20" s="43"/>
      <c r="C20" s="37"/>
      <c r="D20" s="152" t="s">
        <v>32</v>
      </c>
      <c r="E20" s="37"/>
      <c r="F20" s="37"/>
      <c r="G20" s="37"/>
      <c r="H20" s="37"/>
      <c r="I20" s="152" t="s">
        <v>26</v>
      </c>
      <c r="J20" s="143" t="s">
        <v>33</v>
      </c>
      <c r="K20" s="37"/>
      <c r="L20" s="37"/>
      <c r="M20" s="62"/>
      <c r="S20" s="37"/>
      <c r="T20" s="37"/>
      <c r="U20" s="37"/>
      <c r="V20" s="37"/>
      <c r="W20" s="37"/>
      <c r="X20" s="37"/>
      <c r="Y20" s="37"/>
      <c r="Z20" s="37"/>
      <c r="AA20" s="37"/>
      <c r="AB20" s="37"/>
      <c r="AC20" s="37"/>
      <c r="AD20" s="37"/>
      <c r="AE20" s="37"/>
    </row>
    <row r="21" s="2" customFormat="1" ht="18" customHeight="1">
      <c r="A21" s="37"/>
      <c r="B21" s="43"/>
      <c r="C21" s="37"/>
      <c r="D21" s="37"/>
      <c r="E21" s="143" t="s">
        <v>34</v>
      </c>
      <c r="F21" s="37"/>
      <c r="G21" s="37"/>
      <c r="H21" s="37"/>
      <c r="I21" s="152" t="s">
        <v>29</v>
      </c>
      <c r="J21" s="143" t="s">
        <v>1</v>
      </c>
      <c r="K21" s="37"/>
      <c r="L21" s="37"/>
      <c r="M21" s="62"/>
      <c r="S21" s="37"/>
      <c r="T21" s="37"/>
      <c r="U21" s="37"/>
      <c r="V21" s="37"/>
      <c r="W21" s="37"/>
      <c r="X21" s="37"/>
      <c r="Y21" s="37"/>
      <c r="Z21" s="37"/>
      <c r="AA21" s="37"/>
      <c r="AB21" s="37"/>
      <c r="AC21" s="37"/>
      <c r="AD21" s="37"/>
      <c r="AE21" s="37"/>
    </row>
    <row r="22" s="2" customFormat="1" ht="6.96" customHeight="1">
      <c r="A22" s="37"/>
      <c r="B22" s="43"/>
      <c r="C22" s="37"/>
      <c r="D22" s="37"/>
      <c r="E22" s="37"/>
      <c r="F22" s="37"/>
      <c r="G22" s="37"/>
      <c r="H22" s="37"/>
      <c r="I22" s="37"/>
      <c r="J22" s="37"/>
      <c r="K22" s="37"/>
      <c r="L22" s="37"/>
      <c r="M22" s="62"/>
      <c r="S22" s="37"/>
      <c r="T22" s="37"/>
      <c r="U22" s="37"/>
      <c r="V22" s="37"/>
      <c r="W22" s="37"/>
      <c r="X22" s="37"/>
      <c r="Y22" s="37"/>
      <c r="Z22" s="37"/>
      <c r="AA22" s="37"/>
      <c r="AB22" s="37"/>
      <c r="AC22" s="37"/>
      <c r="AD22" s="37"/>
      <c r="AE22" s="37"/>
    </row>
    <row r="23" s="2" customFormat="1" ht="12" customHeight="1">
      <c r="A23" s="37"/>
      <c r="B23" s="43"/>
      <c r="C23" s="37"/>
      <c r="D23" s="152" t="s">
        <v>35</v>
      </c>
      <c r="E23" s="37"/>
      <c r="F23" s="37"/>
      <c r="G23" s="37"/>
      <c r="H23" s="37"/>
      <c r="I23" s="152" t="s">
        <v>26</v>
      </c>
      <c r="J23" s="143" t="str">
        <f>IF('Rekapitulace stavby'!AN19="","",'Rekapitulace stavby'!AN19)</f>
        <v/>
      </c>
      <c r="K23" s="37"/>
      <c r="L23" s="37"/>
      <c r="M23" s="62"/>
      <c r="S23" s="37"/>
      <c r="T23" s="37"/>
      <c r="U23" s="37"/>
      <c r="V23" s="37"/>
      <c r="W23" s="37"/>
      <c r="X23" s="37"/>
      <c r="Y23" s="37"/>
      <c r="Z23" s="37"/>
      <c r="AA23" s="37"/>
      <c r="AB23" s="37"/>
      <c r="AC23" s="37"/>
      <c r="AD23" s="37"/>
      <c r="AE23" s="37"/>
    </row>
    <row r="24" s="2" customFormat="1" ht="18" customHeight="1">
      <c r="A24" s="37"/>
      <c r="B24" s="43"/>
      <c r="C24" s="37"/>
      <c r="D24" s="37"/>
      <c r="E24" s="143" t="str">
        <f>IF('Rekapitulace stavby'!E20="","",'Rekapitulace stavby'!E20)</f>
        <v xml:space="preserve"> </v>
      </c>
      <c r="F24" s="37"/>
      <c r="G24" s="37"/>
      <c r="H24" s="37"/>
      <c r="I24" s="152" t="s">
        <v>29</v>
      </c>
      <c r="J24" s="143" t="str">
        <f>IF('Rekapitulace stavby'!AN20="","",'Rekapitulace stavby'!AN20)</f>
        <v/>
      </c>
      <c r="K24" s="37"/>
      <c r="L24" s="37"/>
      <c r="M24" s="62"/>
      <c r="S24" s="37"/>
      <c r="T24" s="37"/>
      <c r="U24" s="37"/>
      <c r="V24" s="37"/>
      <c r="W24" s="37"/>
      <c r="X24" s="37"/>
      <c r="Y24" s="37"/>
      <c r="Z24" s="37"/>
      <c r="AA24" s="37"/>
      <c r="AB24" s="37"/>
      <c r="AC24" s="37"/>
      <c r="AD24" s="37"/>
      <c r="AE24" s="37"/>
    </row>
    <row r="25" s="2" customFormat="1" ht="6.96" customHeight="1">
      <c r="A25" s="37"/>
      <c r="B25" s="43"/>
      <c r="C25" s="37"/>
      <c r="D25" s="37"/>
      <c r="E25" s="37"/>
      <c r="F25" s="37"/>
      <c r="G25" s="37"/>
      <c r="H25" s="37"/>
      <c r="I25" s="37"/>
      <c r="J25" s="37"/>
      <c r="K25" s="37"/>
      <c r="L25" s="37"/>
      <c r="M25" s="62"/>
      <c r="S25" s="37"/>
      <c r="T25" s="37"/>
      <c r="U25" s="37"/>
      <c r="V25" s="37"/>
      <c r="W25" s="37"/>
      <c r="X25" s="37"/>
      <c r="Y25" s="37"/>
      <c r="Z25" s="37"/>
      <c r="AA25" s="37"/>
      <c r="AB25" s="37"/>
      <c r="AC25" s="37"/>
      <c r="AD25" s="37"/>
      <c r="AE25" s="37"/>
    </row>
    <row r="26" s="2" customFormat="1" ht="12" customHeight="1">
      <c r="A26" s="37"/>
      <c r="B26" s="43"/>
      <c r="C26" s="37"/>
      <c r="D26" s="152" t="s">
        <v>37</v>
      </c>
      <c r="E26" s="37"/>
      <c r="F26" s="37"/>
      <c r="G26" s="37"/>
      <c r="H26" s="37"/>
      <c r="I26" s="37"/>
      <c r="J26" s="37"/>
      <c r="K26" s="37"/>
      <c r="L26" s="37"/>
      <c r="M26" s="62"/>
      <c r="S26" s="37"/>
      <c r="T26" s="37"/>
      <c r="U26" s="37"/>
      <c r="V26" s="37"/>
      <c r="W26" s="37"/>
      <c r="X26" s="37"/>
      <c r="Y26" s="37"/>
      <c r="Z26" s="37"/>
      <c r="AA26" s="37"/>
      <c r="AB26" s="37"/>
      <c r="AC26" s="37"/>
      <c r="AD26" s="37"/>
      <c r="AE26" s="37"/>
    </row>
    <row r="27" s="8" customFormat="1" ht="16.5" customHeight="1">
      <c r="A27" s="156"/>
      <c r="B27" s="157"/>
      <c r="C27" s="156"/>
      <c r="D27" s="156"/>
      <c r="E27" s="158" t="s">
        <v>1</v>
      </c>
      <c r="F27" s="158"/>
      <c r="G27" s="158"/>
      <c r="H27" s="158"/>
      <c r="I27" s="156"/>
      <c r="J27" s="156"/>
      <c r="K27" s="156"/>
      <c r="L27" s="156"/>
      <c r="M27" s="159"/>
      <c r="S27" s="156"/>
      <c r="T27" s="156"/>
      <c r="U27" s="156"/>
      <c r="V27" s="156"/>
      <c r="W27" s="156"/>
      <c r="X27" s="156"/>
      <c r="Y27" s="156"/>
      <c r="Z27" s="156"/>
      <c r="AA27" s="156"/>
      <c r="AB27" s="156"/>
      <c r="AC27" s="156"/>
      <c r="AD27" s="156"/>
      <c r="AE27" s="156"/>
    </row>
    <row r="28" s="2" customFormat="1" ht="6.96" customHeight="1">
      <c r="A28" s="37"/>
      <c r="B28" s="43"/>
      <c r="C28" s="37"/>
      <c r="D28" s="37"/>
      <c r="E28" s="37"/>
      <c r="F28" s="37"/>
      <c r="G28" s="37"/>
      <c r="H28" s="37"/>
      <c r="I28" s="37"/>
      <c r="J28" s="37"/>
      <c r="K28" s="37"/>
      <c r="L28" s="37"/>
      <c r="M28" s="62"/>
      <c r="S28" s="37"/>
      <c r="T28" s="37"/>
      <c r="U28" s="37"/>
      <c r="V28" s="37"/>
      <c r="W28" s="37"/>
      <c r="X28" s="37"/>
      <c r="Y28" s="37"/>
      <c r="Z28" s="37"/>
      <c r="AA28" s="37"/>
      <c r="AB28" s="37"/>
      <c r="AC28" s="37"/>
      <c r="AD28" s="37"/>
      <c r="AE28" s="37"/>
    </row>
    <row r="29" s="2" customFormat="1" ht="6.96" customHeight="1">
      <c r="A29" s="37"/>
      <c r="B29" s="43"/>
      <c r="C29" s="37"/>
      <c r="D29" s="160"/>
      <c r="E29" s="160"/>
      <c r="F29" s="160"/>
      <c r="G29" s="160"/>
      <c r="H29" s="160"/>
      <c r="I29" s="160"/>
      <c r="J29" s="160"/>
      <c r="K29" s="160"/>
      <c r="L29" s="160"/>
      <c r="M29" s="62"/>
      <c r="S29" s="37"/>
      <c r="T29" s="37"/>
      <c r="U29" s="37"/>
      <c r="V29" s="37"/>
      <c r="W29" s="37"/>
      <c r="X29" s="37"/>
      <c r="Y29" s="37"/>
      <c r="Z29" s="37"/>
      <c r="AA29" s="37"/>
      <c r="AB29" s="37"/>
      <c r="AC29" s="37"/>
      <c r="AD29" s="37"/>
      <c r="AE29" s="37"/>
    </row>
    <row r="30" s="2" customFormat="1">
      <c r="A30" s="37"/>
      <c r="B30" s="43"/>
      <c r="C30" s="37"/>
      <c r="D30" s="37"/>
      <c r="E30" s="152" t="s">
        <v>124</v>
      </c>
      <c r="F30" s="37"/>
      <c r="G30" s="37"/>
      <c r="H30" s="37"/>
      <c r="I30" s="37"/>
      <c r="J30" s="37"/>
      <c r="K30" s="161">
        <f>I96</f>
        <v>0</v>
      </c>
      <c r="L30" s="37"/>
      <c r="M30" s="62"/>
      <c r="S30" s="37"/>
      <c r="T30" s="37"/>
      <c r="U30" s="37"/>
      <c r="V30" s="37"/>
      <c r="W30" s="37"/>
      <c r="X30" s="37"/>
      <c r="Y30" s="37"/>
      <c r="Z30" s="37"/>
      <c r="AA30" s="37"/>
      <c r="AB30" s="37"/>
      <c r="AC30" s="37"/>
      <c r="AD30" s="37"/>
      <c r="AE30" s="37"/>
    </row>
    <row r="31" s="2" customFormat="1">
      <c r="A31" s="37"/>
      <c r="B31" s="43"/>
      <c r="C31" s="37"/>
      <c r="D31" s="37"/>
      <c r="E31" s="152" t="s">
        <v>125</v>
      </c>
      <c r="F31" s="37"/>
      <c r="G31" s="37"/>
      <c r="H31" s="37"/>
      <c r="I31" s="37"/>
      <c r="J31" s="37"/>
      <c r="K31" s="161">
        <f>J96</f>
        <v>0</v>
      </c>
      <c r="L31" s="37"/>
      <c r="M31" s="62"/>
      <c r="S31" s="37"/>
      <c r="T31" s="37"/>
      <c r="U31" s="37"/>
      <c r="V31" s="37"/>
      <c r="W31" s="37"/>
      <c r="X31" s="37"/>
      <c r="Y31" s="37"/>
      <c r="Z31" s="37"/>
      <c r="AA31" s="37"/>
      <c r="AB31" s="37"/>
      <c r="AC31" s="37"/>
      <c r="AD31" s="37"/>
      <c r="AE31" s="37"/>
    </row>
    <row r="32" s="2" customFormat="1" ht="25.44" customHeight="1">
      <c r="A32" s="37"/>
      <c r="B32" s="43"/>
      <c r="C32" s="37"/>
      <c r="D32" s="162" t="s">
        <v>38</v>
      </c>
      <c r="E32" s="37"/>
      <c r="F32" s="37"/>
      <c r="G32" s="37"/>
      <c r="H32" s="37"/>
      <c r="I32" s="37"/>
      <c r="J32" s="37"/>
      <c r="K32" s="163">
        <f>ROUND(K121, 2)</f>
        <v>0</v>
      </c>
      <c r="L32" s="37"/>
      <c r="M32" s="62"/>
      <c r="S32" s="37"/>
      <c r="T32" s="37"/>
      <c r="U32" s="37"/>
      <c r="V32" s="37"/>
      <c r="W32" s="37"/>
      <c r="X32" s="37"/>
      <c r="Y32" s="37"/>
      <c r="Z32" s="37"/>
      <c r="AA32" s="37"/>
      <c r="AB32" s="37"/>
      <c r="AC32" s="37"/>
      <c r="AD32" s="37"/>
      <c r="AE32" s="37"/>
    </row>
    <row r="33" s="2" customFormat="1" ht="6.96" customHeight="1">
      <c r="A33" s="37"/>
      <c r="B33" s="43"/>
      <c r="C33" s="37"/>
      <c r="D33" s="160"/>
      <c r="E33" s="160"/>
      <c r="F33" s="160"/>
      <c r="G33" s="160"/>
      <c r="H33" s="160"/>
      <c r="I33" s="160"/>
      <c r="J33" s="160"/>
      <c r="K33" s="160"/>
      <c r="L33" s="160"/>
      <c r="M33" s="62"/>
      <c r="S33" s="37"/>
      <c r="T33" s="37"/>
      <c r="U33" s="37"/>
      <c r="V33" s="37"/>
      <c r="W33" s="37"/>
      <c r="X33" s="37"/>
      <c r="Y33" s="37"/>
      <c r="Z33" s="37"/>
      <c r="AA33" s="37"/>
      <c r="AB33" s="37"/>
      <c r="AC33" s="37"/>
      <c r="AD33" s="37"/>
      <c r="AE33" s="37"/>
    </row>
    <row r="34" s="2" customFormat="1" ht="14.4" customHeight="1">
      <c r="A34" s="37"/>
      <c r="B34" s="43"/>
      <c r="C34" s="37"/>
      <c r="D34" s="37"/>
      <c r="E34" s="37"/>
      <c r="F34" s="164" t="s">
        <v>40</v>
      </c>
      <c r="G34" s="37"/>
      <c r="H34" s="37"/>
      <c r="I34" s="164" t="s">
        <v>39</v>
      </c>
      <c r="J34" s="37"/>
      <c r="K34" s="164" t="s">
        <v>41</v>
      </c>
      <c r="L34" s="37"/>
      <c r="M34" s="62"/>
      <c r="S34" s="37"/>
      <c r="T34" s="37"/>
      <c r="U34" s="37"/>
      <c r="V34" s="37"/>
      <c r="W34" s="37"/>
      <c r="X34" s="37"/>
      <c r="Y34" s="37"/>
      <c r="Z34" s="37"/>
      <c r="AA34" s="37"/>
      <c r="AB34" s="37"/>
      <c r="AC34" s="37"/>
      <c r="AD34" s="37"/>
      <c r="AE34" s="37"/>
    </row>
    <row r="35" s="2" customFormat="1" ht="14.4" customHeight="1">
      <c r="A35" s="37"/>
      <c r="B35" s="43"/>
      <c r="C35" s="37"/>
      <c r="D35" s="165" t="s">
        <v>42</v>
      </c>
      <c r="E35" s="152" t="s">
        <v>43</v>
      </c>
      <c r="F35" s="161">
        <f>ROUND((SUM(BE121:BE157)),  2)</f>
        <v>0</v>
      </c>
      <c r="G35" s="37"/>
      <c r="H35" s="37"/>
      <c r="I35" s="166">
        <v>0.20999999999999999</v>
      </c>
      <c r="J35" s="37"/>
      <c r="K35" s="161">
        <f>ROUND(((SUM(BE121:BE157))*I35),  2)</f>
        <v>0</v>
      </c>
      <c r="L35" s="37"/>
      <c r="M35" s="62"/>
      <c r="S35" s="37"/>
      <c r="T35" s="37"/>
      <c r="U35" s="37"/>
      <c r="V35" s="37"/>
      <c r="W35" s="37"/>
      <c r="X35" s="37"/>
      <c r="Y35" s="37"/>
      <c r="Z35" s="37"/>
      <c r="AA35" s="37"/>
      <c r="AB35" s="37"/>
      <c r="AC35" s="37"/>
      <c r="AD35" s="37"/>
      <c r="AE35" s="37"/>
    </row>
    <row r="36" s="2" customFormat="1" ht="14.4" customHeight="1">
      <c r="A36" s="37"/>
      <c r="B36" s="43"/>
      <c r="C36" s="37"/>
      <c r="D36" s="37"/>
      <c r="E36" s="152" t="s">
        <v>44</v>
      </c>
      <c r="F36" s="161">
        <f>ROUND((SUM(BF121:BF157)),  2)</f>
        <v>0</v>
      </c>
      <c r="G36" s="37"/>
      <c r="H36" s="37"/>
      <c r="I36" s="166">
        <v>0.12</v>
      </c>
      <c r="J36" s="37"/>
      <c r="K36" s="161">
        <f>ROUND(((SUM(BF121:BF157))*I36),  2)</f>
        <v>0</v>
      </c>
      <c r="L36" s="37"/>
      <c r="M36" s="62"/>
      <c r="S36" s="37"/>
      <c r="T36" s="37"/>
      <c r="U36" s="37"/>
      <c r="V36" s="37"/>
      <c r="W36" s="37"/>
      <c r="X36" s="37"/>
      <c r="Y36" s="37"/>
      <c r="Z36" s="37"/>
      <c r="AA36" s="37"/>
      <c r="AB36" s="37"/>
      <c r="AC36" s="37"/>
      <c r="AD36" s="37"/>
      <c r="AE36" s="37"/>
    </row>
    <row r="37" hidden="1" s="2" customFormat="1" ht="14.4" customHeight="1">
      <c r="A37" s="37"/>
      <c r="B37" s="43"/>
      <c r="C37" s="37"/>
      <c r="D37" s="37"/>
      <c r="E37" s="152" t="s">
        <v>45</v>
      </c>
      <c r="F37" s="161">
        <f>ROUND((SUM(BG121:BG157)),  2)</f>
        <v>0</v>
      </c>
      <c r="G37" s="37"/>
      <c r="H37" s="37"/>
      <c r="I37" s="166">
        <v>0.20999999999999999</v>
      </c>
      <c r="J37" s="37"/>
      <c r="K37" s="161">
        <f>0</f>
        <v>0</v>
      </c>
      <c r="L37" s="37"/>
      <c r="M37" s="62"/>
      <c r="S37" s="37"/>
      <c r="T37" s="37"/>
      <c r="U37" s="37"/>
      <c r="V37" s="37"/>
      <c r="W37" s="37"/>
      <c r="X37" s="37"/>
      <c r="Y37" s="37"/>
      <c r="Z37" s="37"/>
      <c r="AA37" s="37"/>
      <c r="AB37" s="37"/>
      <c r="AC37" s="37"/>
      <c r="AD37" s="37"/>
      <c r="AE37" s="37"/>
    </row>
    <row r="38" hidden="1" s="2" customFormat="1" ht="14.4" customHeight="1">
      <c r="A38" s="37"/>
      <c r="B38" s="43"/>
      <c r="C38" s="37"/>
      <c r="D38" s="37"/>
      <c r="E38" s="152" t="s">
        <v>46</v>
      </c>
      <c r="F38" s="161">
        <f>ROUND((SUM(BH121:BH157)),  2)</f>
        <v>0</v>
      </c>
      <c r="G38" s="37"/>
      <c r="H38" s="37"/>
      <c r="I38" s="166">
        <v>0.12</v>
      </c>
      <c r="J38" s="37"/>
      <c r="K38" s="161">
        <f>0</f>
        <v>0</v>
      </c>
      <c r="L38" s="37"/>
      <c r="M38" s="62"/>
      <c r="S38" s="37"/>
      <c r="T38" s="37"/>
      <c r="U38" s="37"/>
      <c r="V38" s="37"/>
      <c r="W38" s="37"/>
      <c r="X38" s="37"/>
      <c r="Y38" s="37"/>
      <c r="Z38" s="37"/>
      <c r="AA38" s="37"/>
      <c r="AB38" s="37"/>
      <c r="AC38" s="37"/>
      <c r="AD38" s="37"/>
      <c r="AE38" s="37"/>
    </row>
    <row r="39" hidden="1" s="2" customFormat="1" ht="14.4" customHeight="1">
      <c r="A39" s="37"/>
      <c r="B39" s="43"/>
      <c r="C39" s="37"/>
      <c r="D39" s="37"/>
      <c r="E39" s="152" t="s">
        <v>47</v>
      </c>
      <c r="F39" s="161">
        <f>ROUND((SUM(BI121:BI157)),  2)</f>
        <v>0</v>
      </c>
      <c r="G39" s="37"/>
      <c r="H39" s="37"/>
      <c r="I39" s="166">
        <v>0</v>
      </c>
      <c r="J39" s="37"/>
      <c r="K39" s="161">
        <f>0</f>
        <v>0</v>
      </c>
      <c r="L39" s="37"/>
      <c r="M39" s="62"/>
      <c r="S39" s="37"/>
      <c r="T39" s="37"/>
      <c r="U39" s="37"/>
      <c r="V39" s="37"/>
      <c r="W39" s="37"/>
      <c r="X39" s="37"/>
      <c r="Y39" s="37"/>
      <c r="Z39" s="37"/>
      <c r="AA39" s="37"/>
      <c r="AB39" s="37"/>
      <c r="AC39" s="37"/>
      <c r="AD39" s="37"/>
      <c r="AE39" s="37"/>
    </row>
    <row r="40" s="2" customFormat="1" ht="6.96" customHeight="1">
      <c r="A40" s="37"/>
      <c r="B40" s="43"/>
      <c r="C40" s="37"/>
      <c r="D40" s="37"/>
      <c r="E40" s="37"/>
      <c r="F40" s="37"/>
      <c r="G40" s="37"/>
      <c r="H40" s="37"/>
      <c r="I40" s="37"/>
      <c r="J40" s="37"/>
      <c r="K40" s="37"/>
      <c r="L40" s="37"/>
      <c r="M40" s="62"/>
      <c r="S40" s="37"/>
      <c r="T40" s="37"/>
      <c r="U40" s="37"/>
      <c r="V40" s="37"/>
      <c r="W40" s="37"/>
      <c r="X40" s="37"/>
      <c r="Y40" s="37"/>
      <c r="Z40" s="37"/>
      <c r="AA40" s="37"/>
      <c r="AB40" s="37"/>
      <c r="AC40" s="37"/>
      <c r="AD40" s="37"/>
      <c r="AE40" s="37"/>
    </row>
    <row r="41" s="2" customFormat="1" ht="25.44" customHeight="1">
      <c r="A41" s="37"/>
      <c r="B41" s="43"/>
      <c r="C41" s="167"/>
      <c r="D41" s="168" t="s">
        <v>48</v>
      </c>
      <c r="E41" s="169"/>
      <c r="F41" s="169"/>
      <c r="G41" s="170" t="s">
        <v>49</v>
      </c>
      <c r="H41" s="171" t="s">
        <v>50</v>
      </c>
      <c r="I41" s="169"/>
      <c r="J41" s="169"/>
      <c r="K41" s="172">
        <f>SUM(K32:K39)</f>
        <v>0</v>
      </c>
      <c r="L41" s="173"/>
      <c r="M41" s="62"/>
      <c r="S41" s="37"/>
      <c r="T41" s="37"/>
      <c r="U41" s="37"/>
      <c r="V41" s="37"/>
      <c r="W41" s="37"/>
      <c r="X41" s="37"/>
      <c r="Y41" s="37"/>
      <c r="Z41" s="37"/>
      <c r="AA41" s="37"/>
      <c r="AB41" s="37"/>
      <c r="AC41" s="37"/>
      <c r="AD41" s="37"/>
      <c r="AE41" s="37"/>
    </row>
    <row r="42" s="2" customFormat="1" ht="14.4" customHeight="1">
      <c r="A42" s="37"/>
      <c r="B42" s="43"/>
      <c r="C42" s="37"/>
      <c r="D42" s="37"/>
      <c r="E42" s="37"/>
      <c r="F42" s="37"/>
      <c r="G42" s="37"/>
      <c r="H42" s="37"/>
      <c r="I42" s="37"/>
      <c r="J42" s="37"/>
      <c r="K42" s="37"/>
      <c r="L42" s="37"/>
      <c r="M42" s="62"/>
      <c r="S42" s="37"/>
      <c r="T42" s="37"/>
      <c r="U42" s="37"/>
      <c r="V42" s="37"/>
      <c r="W42" s="37"/>
      <c r="X42" s="37"/>
      <c r="Y42" s="37"/>
      <c r="Z42" s="37"/>
      <c r="AA42" s="37"/>
      <c r="AB42" s="37"/>
      <c r="AC42" s="37"/>
      <c r="AD42" s="37"/>
      <c r="AE42" s="37"/>
    </row>
    <row r="43" s="1" customFormat="1" ht="14.4" customHeight="1">
      <c r="B43" s="19"/>
      <c r="M43" s="19"/>
    </row>
    <row r="44" s="1" customFormat="1" ht="14.4" customHeight="1">
      <c r="B44" s="19"/>
      <c r="M44" s="19"/>
    </row>
    <row r="45" s="1" customFormat="1" ht="14.4" customHeight="1">
      <c r="B45" s="19"/>
      <c r="M45" s="19"/>
    </row>
    <row r="46" s="1" customFormat="1" ht="14.4" customHeight="1">
      <c r="B46" s="19"/>
      <c r="M46" s="19"/>
    </row>
    <row r="47" s="1" customFormat="1" ht="14.4" customHeight="1">
      <c r="B47" s="19"/>
      <c r="M47" s="19"/>
    </row>
    <row r="48" s="1" customFormat="1" ht="14.4" customHeight="1">
      <c r="B48" s="19"/>
      <c r="M48" s="19"/>
    </row>
    <row r="49" s="1" customFormat="1" ht="14.4" customHeight="1">
      <c r="B49" s="19"/>
      <c r="M49" s="19"/>
    </row>
    <row r="50" s="2" customFormat="1" ht="14.4" customHeight="1">
      <c r="B50" s="62"/>
      <c r="D50" s="174" t="s">
        <v>51</v>
      </c>
      <c r="E50" s="175"/>
      <c r="F50" s="175"/>
      <c r="G50" s="174" t="s">
        <v>52</v>
      </c>
      <c r="H50" s="175"/>
      <c r="I50" s="175"/>
      <c r="J50" s="175"/>
      <c r="K50" s="175"/>
      <c r="L50" s="175"/>
      <c r="M50" s="62"/>
    </row>
    <row r="51">
      <c r="B51" s="19"/>
      <c r="M51" s="19"/>
    </row>
    <row r="52">
      <c r="B52" s="19"/>
      <c r="M52" s="19"/>
    </row>
    <row r="53">
      <c r="B53" s="19"/>
      <c r="M53" s="19"/>
    </row>
    <row r="54">
      <c r="B54" s="19"/>
      <c r="M54" s="19"/>
    </row>
    <row r="55">
      <c r="B55" s="19"/>
      <c r="M55" s="19"/>
    </row>
    <row r="56">
      <c r="B56" s="19"/>
      <c r="M56" s="19"/>
    </row>
    <row r="57">
      <c r="B57" s="19"/>
      <c r="M57" s="19"/>
    </row>
    <row r="58">
      <c r="B58" s="19"/>
      <c r="M58" s="19"/>
    </row>
    <row r="59">
      <c r="B59" s="19"/>
      <c r="M59" s="19"/>
    </row>
    <row r="60">
      <c r="B60" s="19"/>
      <c r="M60" s="19"/>
    </row>
    <row r="61" s="2" customFormat="1">
      <c r="A61" s="37"/>
      <c r="B61" s="43"/>
      <c r="C61" s="37"/>
      <c r="D61" s="176" t="s">
        <v>53</v>
      </c>
      <c r="E61" s="177"/>
      <c r="F61" s="178" t="s">
        <v>54</v>
      </c>
      <c r="G61" s="176" t="s">
        <v>53</v>
      </c>
      <c r="H61" s="177"/>
      <c r="I61" s="177"/>
      <c r="J61" s="179" t="s">
        <v>54</v>
      </c>
      <c r="K61" s="177"/>
      <c r="L61" s="177"/>
      <c r="M61" s="62"/>
      <c r="S61" s="37"/>
      <c r="T61" s="37"/>
      <c r="U61" s="37"/>
      <c r="V61" s="37"/>
      <c r="W61" s="37"/>
      <c r="X61" s="37"/>
      <c r="Y61" s="37"/>
      <c r="Z61" s="37"/>
      <c r="AA61" s="37"/>
      <c r="AB61" s="37"/>
      <c r="AC61" s="37"/>
      <c r="AD61" s="37"/>
      <c r="AE61" s="37"/>
    </row>
    <row r="62">
      <c r="B62" s="19"/>
      <c r="M62" s="19"/>
    </row>
    <row r="63">
      <c r="B63" s="19"/>
      <c r="M63" s="19"/>
    </row>
    <row r="64">
      <c r="B64" s="19"/>
      <c r="M64" s="19"/>
    </row>
    <row r="65" s="2" customFormat="1">
      <c r="A65" s="37"/>
      <c r="B65" s="43"/>
      <c r="C65" s="37"/>
      <c r="D65" s="174" t="s">
        <v>55</v>
      </c>
      <c r="E65" s="180"/>
      <c r="F65" s="180"/>
      <c r="G65" s="174" t="s">
        <v>56</v>
      </c>
      <c r="H65" s="180"/>
      <c r="I65" s="180"/>
      <c r="J65" s="180"/>
      <c r="K65" s="180"/>
      <c r="L65" s="180"/>
      <c r="M65" s="62"/>
      <c r="S65" s="37"/>
      <c r="T65" s="37"/>
      <c r="U65" s="37"/>
      <c r="V65" s="37"/>
      <c r="W65" s="37"/>
      <c r="X65" s="37"/>
      <c r="Y65" s="37"/>
      <c r="Z65" s="37"/>
      <c r="AA65" s="37"/>
      <c r="AB65" s="37"/>
      <c r="AC65" s="37"/>
      <c r="AD65" s="37"/>
      <c r="AE65" s="37"/>
    </row>
    <row r="66">
      <c r="B66" s="19"/>
      <c r="M66" s="19"/>
    </row>
    <row r="67">
      <c r="B67" s="19"/>
      <c r="M67" s="19"/>
    </row>
    <row r="68">
      <c r="B68" s="19"/>
      <c r="M68" s="19"/>
    </row>
    <row r="69">
      <c r="B69" s="19"/>
      <c r="M69" s="19"/>
    </row>
    <row r="70">
      <c r="B70" s="19"/>
      <c r="M70" s="19"/>
    </row>
    <row r="71">
      <c r="B71" s="19"/>
      <c r="M71" s="19"/>
    </row>
    <row r="72">
      <c r="B72" s="19"/>
      <c r="M72" s="19"/>
    </row>
    <row r="73">
      <c r="B73" s="19"/>
      <c r="M73" s="19"/>
    </row>
    <row r="74">
      <c r="B74" s="19"/>
      <c r="M74" s="19"/>
    </row>
    <row r="75">
      <c r="B75" s="19"/>
      <c r="M75" s="19"/>
    </row>
    <row r="76" s="2" customFormat="1">
      <c r="A76" s="37"/>
      <c r="B76" s="43"/>
      <c r="C76" s="37"/>
      <c r="D76" s="176" t="s">
        <v>53</v>
      </c>
      <c r="E76" s="177"/>
      <c r="F76" s="178" t="s">
        <v>54</v>
      </c>
      <c r="G76" s="176" t="s">
        <v>53</v>
      </c>
      <c r="H76" s="177"/>
      <c r="I76" s="177"/>
      <c r="J76" s="179" t="s">
        <v>54</v>
      </c>
      <c r="K76" s="177"/>
      <c r="L76" s="177"/>
      <c r="M76" s="62"/>
      <c r="S76" s="37"/>
      <c r="T76" s="37"/>
      <c r="U76" s="37"/>
      <c r="V76" s="37"/>
      <c r="W76" s="37"/>
      <c r="X76" s="37"/>
      <c r="Y76" s="37"/>
      <c r="Z76" s="37"/>
      <c r="AA76" s="37"/>
      <c r="AB76" s="37"/>
      <c r="AC76" s="37"/>
      <c r="AD76" s="37"/>
      <c r="AE76" s="37"/>
    </row>
    <row r="77" s="2" customFormat="1" ht="14.4" customHeight="1">
      <c r="A77" s="37"/>
      <c r="B77" s="181"/>
      <c r="C77" s="182"/>
      <c r="D77" s="182"/>
      <c r="E77" s="182"/>
      <c r="F77" s="182"/>
      <c r="G77" s="182"/>
      <c r="H77" s="182"/>
      <c r="I77" s="182"/>
      <c r="J77" s="182"/>
      <c r="K77" s="182"/>
      <c r="L77" s="182"/>
      <c r="M77" s="62"/>
      <c r="S77" s="37"/>
      <c r="T77" s="37"/>
      <c r="U77" s="37"/>
      <c r="V77" s="37"/>
      <c r="W77" s="37"/>
      <c r="X77" s="37"/>
      <c r="Y77" s="37"/>
      <c r="Z77" s="37"/>
      <c r="AA77" s="37"/>
      <c r="AB77" s="37"/>
      <c r="AC77" s="37"/>
      <c r="AD77" s="37"/>
      <c r="AE77" s="37"/>
    </row>
    <row r="81" s="2" customFormat="1" ht="6.96" customHeight="1">
      <c r="A81" s="37"/>
      <c r="B81" s="183"/>
      <c r="C81" s="184"/>
      <c r="D81" s="184"/>
      <c r="E81" s="184"/>
      <c r="F81" s="184"/>
      <c r="G81" s="184"/>
      <c r="H81" s="184"/>
      <c r="I81" s="184"/>
      <c r="J81" s="184"/>
      <c r="K81" s="184"/>
      <c r="L81" s="184"/>
      <c r="M81" s="62"/>
      <c r="S81" s="37"/>
      <c r="T81" s="37"/>
      <c r="U81" s="37"/>
      <c r="V81" s="37"/>
      <c r="W81" s="37"/>
      <c r="X81" s="37"/>
      <c r="Y81" s="37"/>
      <c r="Z81" s="37"/>
      <c r="AA81" s="37"/>
      <c r="AB81" s="37"/>
      <c r="AC81" s="37"/>
      <c r="AD81" s="37"/>
      <c r="AE81" s="37"/>
    </row>
    <row r="82" s="2" customFormat="1" ht="24.96" customHeight="1">
      <c r="A82" s="37"/>
      <c r="B82" s="38"/>
      <c r="C82" s="22" t="s">
        <v>126</v>
      </c>
      <c r="D82" s="39"/>
      <c r="E82" s="39"/>
      <c r="F82" s="39"/>
      <c r="G82" s="39"/>
      <c r="H82" s="39"/>
      <c r="I82" s="39"/>
      <c r="J82" s="39"/>
      <c r="K82" s="39"/>
      <c r="L82" s="39"/>
      <c r="M82" s="62"/>
      <c r="S82" s="37"/>
      <c r="T82" s="37"/>
      <c r="U82" s="37"/>
      <c r="V82" s="37"/>
      <c r="W82" s="37"/>
      <c r="X82" s="37"/>
      <c r="Y82" s="37"/>
      <c r="Z82" s="37"/>
      <c r="AA82" s="37"/>
      <c r="AB82" s="37"/>
      <c r="AC82" s="37"/>
      <c r="AD82" s="37"/>
      <c r="AE82" s="37"/>
    </row>
    <row r="83" s="2" customFormat="1" ht="6.96" customHeight="1">
      <c r="A83" s="37"/>
      <c r="B83" s="38"/>
      <c r="C83" s="39"/>
      <c r="D83" s="39"/>
      <c r="E83" s="39"/>
      <c r="F83" s="39"/>
      <c r="G83" s="39"/>
      <c r="H83" s="39"/>
      <c r="I83" s="39"/>
      <c r="J83" s="39"/>
      <c r="K83" s="39"/>
      <c r="L83" s="39"/>
      <c r="M83" s="62"/>
      <c r="S83" s="37"/>
      <c r="T83" s="37"/>
      <c r="U83" s="37"/>
      <c r="V83" s="37"/>
      <c r="W83" s="37"/>
      <c r="X83" s="37"/>
      <c r="Y83" s="37"/>
      <c r="Z83" s="37"/>
      <c r="AA83" s="37"/>
      <c r="AB83" s="37"/>
      <c r="AC83" s="37"/>
      <c r="AD83" s="37"/>
      <c r="AE83" s="37"/>
    </row>
    <row r="84" s="2" customFormat="1" ht="12" customHeight="1">
      <c r="A84" s="37"/>
      <c r="B84" s="38"/>
      <c r="C84" s="31" t="s">
        <v>17</v>
      </c>
      <c r="D84" s="39"/>
      <c r="E84" s="39"/>
      <c r="F84" s="39"/>
      <c r="G84" s="39"/>
      <c r="H84" s="39"/>
      <c r="I84" s="39"/>
      <c r="J84" s="39"/>
      <c r="K84" s="39"/>
      <c r="L84" s="39"/>
      <c r="M84" s="62"/>
      <c r="S84" s="37"/>
      <c r="T84" s="37"/>
      <c r="U84" s="37"/>
      <c r="V84" s="37"/>
      <c r="W84" s="37"/>
      <c r="X84" s="37"/>
      <c r="Y84" s="37"/>
      <c r="Z84" s="37"/>
      <c r="AA84" s="37"/>
      <c r="AB84" s="37"/>
      <c r="AC84" s="37"/>
      <c r="AD84" s="37"/>
      <c r="AE84" s="37"/>
    </row>
    <row r="85" s="2" customFormat="1" ht="16.5" customHeight="1">
      <c r="A85" s="37"/>
      <c r="B85" s="38"/>
      <c r="C85" s="39"/>
      <c r="D85" s="39"/>
      <c r="E85" s="185" t="str">
        <f>E7</f>
        <v>29-22 - Domov ´PRAMEN´ - úprava zahrady - II.etapa</v>
      </c>
      <c r="F85" s="31"/>
      <c r="G85" s="31"/>
      <c r="H85" s="31"/>
      <c r="I85" s="39"/>
      <c r="J85" s="39"/>
      <c r="K85" s="39"/>
      <c r="L85" s="39"/>
      <c r="M85" s="62"/>
      <c r="S85" s="37"/>
      <c r="T85" s="37"/>
      <c r="U85" s="37"/>
      <c r="V85" s="37"/>
      <c r="W85" s="37"/>
      <c r="X85" s="37"/>
      <c r="Y85" s="37"/>
      <c r="Z85" s="37"/>
      <c r="AA85" s="37"/>
      <c r="AB85" s="37"/>
      <c r="AC85" s="37"/>
      <c r="AD85" s="37"/>
      <c r="AE85" s="37"/>
    </row>
    <row r="86" s="2" customFormat="1" ht="12" customHeight="1">
      <c r="A86" s="37"/>
      <c r="B86" s="38"/>
      <c r="C86" s="31" t="s">
        <v>120</v>
      </c>
      <c r="D86" s="39"/>
      <c r="E86" s="39"/>
      <c r="F86" s="39"/>
      <c r="G86" s="39"/>
      <c r="H86" s="39"/>
      <c r="I86" s="39"/>
      <c r="J86" s="39"/>
      <c r="K86" s="39"/>
      <c r="L86" s="39"/>
      <c r="M86" s="62"/>
      <c r="S86" s="37"/>
      <c r="T86" s="37"/>
      <c r="U86" s="37"/>
      <c r="V86" s="37"/>
      <c r="W86" s="37"/>
      <c r="X86" s="37"/>
      <c r="Y86" s="37"/>
      <c r="Z86" s="37"/>
      <c r="AA86" s="37"/>
      <c r="AB86" s="37"/>
      <c r="AC86" s="37"/>
      <c r="AD86" s="37"/>
      <c r="AE86" s="37"/>
    </row>
    <row r="87" s="2" customFormat="1" ht="16.5" customHeight="1">
      <c r="A87" s="37"/>
      <c r="B87" s="38"/>
      <c r="C87" s="39"/>
      <c r="D87" s="39"/>
      <c r="E87" s="75" t="str">
        <f>E9</f>
        <v>SO 206 - Pergola</v>
      </c>
      <c r="F87" s="39"/>
      <c r="G87" s="39"/>
      <c r="H87" s="39"/>
      <c r="I87" s="39"/>
      <c r="J87" s="39"/>
      <c r="K87" s="39"/>
      <c r="L87" s="39"/>
      <c r="M87" s="62"/>
      <c r="S87" s="37"/>
      <c r="T87" s="37"/>
      <c r="U87" s="37"/>
      <c r="V87" s="37"/>
      <c r="W87" s="37"/>
      <c r="X87" s="37"/>
      <c r="Y87" s="37"/>
      <c r="Z87" s="37"/>
      <c r="AA87" s="37"/>
      <c r="AB87" s="37"/>
      <c r="AC87" s="37"/>
      <c r="AD87" s="37"/>
      <c r="AE87" s="37"/>
    </row>
    <row r="88" s="2" customFormat="1" ht="6.96" customHeight="1">
      <c r="A88" s="37"/>
      <c r="B88" s="38"/>
      <c r="C88" s="39"/>
      <c r="D88" s="39"/>
      <c r="E88" s="39"/>
      <c r="F88" s="39"/>
      <c r="G88" s="39"/>
      <c r="H88" s="39"/>
      <c r="I88" s="39"/>
      <c r="J88" s="39"/>
      <c r="K88" s="39"/>
      <c r="L88" s="39"/>
      <c r="M88" s="62"/>
      <c r="S88" s="37"/>
      <c r="T88" s="37"/>
      <c r="U88" s="37"/>
      <c r="V88" s="37"/>
      <c r="W88" s="37"/>
      <c r="X88" s="37"/>
      <c r="Y88" s="37"/>
      <c r="Z88" s="37"/>
      <c r="AA88" s="37"/>
      <c r="AB88" s="37"/>
      <c r="AC88" s="37"/>
      <c r="AD88" s="37"/>
      <c r="AE88" s="37"/>
    </row>
    <row r="89" s="2" customFormat="1" ht="12" customHeight="1">
      <c r="A89" s="37"/>
      <c r="B89" s="38"/>
      <c r="C89" s="31" t="s">
        <v>21</v>
      </c>
      <c r="D89" s="39"/>
      <c r="E89" s="39"/>
      <c r="F89" s="26" t="str">
        <f>F12</f>
        <v>Mnichov u Mar. Lázní</v>
      </c>
      <c r="G89" s="39"/>
      <c r="H89" s="39"/>
      <c r="I89" s="31" t="s">
        <v>23</v>
      </c>
      <c r="J89" s="78" t="str">
        <f>IF(J12="","",J12)</f>
        <v>6. 2. 2025</v>
      </c>
      <c r="K89" s="39"/>
      <c r="L89" s="39"/>
      <c r="M89" s="62"/>
      <c r="S89" s="37"/>
      <c r="T89" s="37"/>
      <c r="U89" s="37"/>
      <c r="V89" s="37"/>
      <c r="W89" s="37"/>
      <c r="X89" s="37"/>
      <c r="Y89" s="37"/>
      <c r="Z89" s="37"/>
      <c r="AA89" s="37"/>
      <c r="AB89" s="37"/>
      <c r="AC89" s="37"/>
      <c r="AD89" s="37"/>
      <c r="AE89" s="37"/>
    </row>
    <row r="90" s="2" customFormat="1" ht="6.96" customHeight="1">
      <c r="A90" s="37"/>
      <c r="B90" s="38"/>
      <c r="C90" s="39"/>
      <c r="D90" s="39"/>
      <c r="E90" s="39"/>
      <c r="F90" s="39"/>
      <c r="G90" s="39"/>
      <c r="H90" s="39"/>
      <c r="I90" s="39"/>
      <c r="J90" s="39"/>
      <c r="K90" s="39"/>
      <c r="L90" s="39"/>
      <c r="M90" s="62"/>
      <c r="S90" s="37"/>
      <c r="T90" s="37"/>
      <c r="U90" s="37"/>
      <c r="V90" s="37"/>
      <c r="W90" s="37"/>
      <c r="X90" s="37"/>
      <c r="Y90" s="37"/>
      <c r="Z90" s="37"/>
      <c r="AA90" s="37"/>
      <c r="AB90" s="37"/>
      <c r="AC90" s="37"/>
      <c r="AD90" s="37"/>
      <c r="AE90" s="37"/>
    </row>
    <row r="91" s="2" customFormat="1" ht="25.65" customHeight="1">
      <c r="A91" s="37"/>
      <c r="B91" s="38"/>
      <c r="C91" s="31" t="s">
        <v>25</v>
      </c>
      <c r="D91" s="39"/>
      <c r="E91" s="39"/>
      <c r="F91" s="26" t="str">
        <f>E15</f>
        <v xml:space="preserve">Domov pro osoby se zdravotním postižením Pramen </v>
      </c>
      <c r="G91" s="39"/>
      <c r="H91" s="39"/>
      <c r="I91" s="31" t="s">
        <v>32</v>
      </c>
      <c r="J91" s="35" t="str">
        <f>E21</f>
        <v>Ing. Tomáš Prinz, DiS.</v>
      </c>
      <c r="K91" s="39"/>
      <c r="L91" s="39"/>
      <c r="M91" s="62"/>
      <c r="S91" s="37"/>
      <c r="T91" s="37"/>
      <c r="U91" s="37"/>
      <c r="V91" s="37"/>
      <c r="W91" s="37"/>
      <c r="X91" s="37"/>
      <c r="Y91" s="37"/>
      <c r="Z91" s="37"/>
      <c r="AA91" s="37"/>
      <c r="AB91" s="37"/>
      <c r="AC91" s="37"/>
      <c r="AD91" s="37"/>
      <c r="AE91" s="37"/>
    </row>
    <row r="92" s="2" customFormat="1" ht="15.15" customHeight="1">
      <c r="A92" s="37"/>
      <c r="B92" s="38"/>
      <c r="C92" s="31" t="s">
        <v>30</v>
      </c>
      <c r="D92" s="39"/>
      <c r="E92" s="39"/>
      <c r="F92" s="26" t="str">
        <f>IF(E18="","",E18)</f>
        <v>Vyplň údaj</v>
      </c>
      <c r="G92" s="39"/>
      <c r="H92" s="39"/>
      <c r="I92" s="31" t="s">
        <v>35</v>
      </c>
      <c r="J92" s="35" t="str">
        <f>E24</f>
        <v xml:space="preserve"> </v>
      </c>
      <c r="K92" s="39"/>
      <c r="L92" s="39"/>
      <c r="M92" s="62"/>
      <c r="S92" s="37"/>
      <c r="T92" s="37"/>
      <c r="U92" s="37"/>
      <c r="V92" s="37"/>
      <c r="W92" s="37"/>
      <c r="X92" s="37"/>
      <c r="Y92" s="37"/>
      <c r="Z92" s="37"/>
      <c r="AA92" s="37"/>
      <c r="AB92" s="37"/>
      <c r="AC92" s="37"/>
      <c r="AD92" s="37"/>
      <c r="AE92" s="37"/>
    </row>
    <row r="93" s="2" customFormat="1" ht="10.32" customHeight="1">
      <c r="A93" s="37"/>
      <c r="B93" s="38"/>
      <c r="C93" s="39"/>
      <c r="D93" s="39"/>
      <c r="E93" s="39"/>
      <c r="F93" s="39"/>
      <c r="G93" s="39"/>
      <c r="H93" s="39"/>
      <c r="I93" s="39"/>
      <c r="J93" s="39"/>
      <c r="K93" s="39"/>
      <c r="L93" s="39"/>
      <c r="M93" s="62"/>
      <c r="S93" s="37"/>
      <c r="T93" s="37"/>
      <c r="U93" s="37"/>
      <c r="V93" s="37"/>
      <c r="W93" s="37"/>
      <c r="X93" s="37"/>
      <c r="Y93" s="37"/>
      <c r="Z93" s="37"/>
      <c r="AA93" s="37"/>
      <c r="AB93" s="37"/>
      <c r="AC93" s="37"/>
      <c r="AD93" s="37"/>
      <c r="AE93" s="37"/>
    </row>
    <row r="94" s="2" customFormat="1" ht="29.28" customHeight="1">
      <c r="A94" s="37"/>
      <c r="B94" s="38"/>
      <c r="C94" s="186" t="s">
        <v>127</v>
      </c>
      <c r="D94" s="187"/>
      <c r="E94" s="187"/>
      <c r="F94" s="187"/>
      <c r="G94" s="187"/>
      <c r="H94" s="187"/>
      <c r="I94" s="188" t="s">
        <v>128</v>
      </c>
      <c r="J94" s="188" t="s">
        <v>129</v>
      </c>
      <c r="K94" s="188" t="s">
        <v>130</v>
      </c>
      <c r="L94" s="187"/>
      <c r="M94" s="62"/>
      <c r="S94" s="37"/>
      <c r="T94" s="37"/>
      <c r="U94" s="37"/>
      <c r="V94" s="37"/>
      <c r="W94" s="37"/>
      <c r="X94" s="37"/>
      <c r="Y94" s="37"/>
      <c r="Z94" s="37"/>
      <c r="AA94" s="37"/>
      <c r="AB94" s="37"/>
      <c r="AC94" s="37"/>
      <c r="AD94" s="37"/>
      <c r="AE94" s="37"/>
    </row>
    <row r="95" s="2" customFormat="1" ht="10.32" customHeight="1">
      <c r="A95" s="37"/>
      <c r="B95" s="38"/>
      <c r="C95" s="39"/>
      <c r="D95" s="39"/>
      <c r="E95" s="39"/>
      <c r="F95" s="39"/>
      <c r="G95" s="39"/>
      <c r="H95" s="39"/>
      <c r="I95" s="39"/>
      <c r="J95" s="39"/>
      <c r="K95" s="39"/>
      <c r="L95" s="39"/>
      <c r="M95" s="62"/>
      <c r="S95" s="37"/>
      <c r="T95" s="37"/>
      <c r="U95" s="37"/>
      <c r="V95" s="37"/>
      <c r="W95" s="37"/>
      <c r="X95" s="37"/>
      <c r="Y95" s="37"/>
      <c r="Z95" s="37"/>
      <c r="AA95" s="37"/>
      <c r="AB95" s="37"/>
      <c r="AC95" s="37"/>
      <c r="AD95" s="37"/>
      <c r="AE95" s="37"/>
    </row>
    <row r="96" s="2" customFormat="1" ht="22.8" customHeight="1">
      <c r="A96" s="37"/>
      <c r="B96" s="38"/>
      <c r="C96" s="189" t="s">
        <v>131</v>
      </c>
      <c r="D96" s="39"/>
      <c r="E96" s="39"/>
      <c r="F96" s="39"/>
      <c r="G96" s="39"/>
      <c r="H96" s="39"/>
      <c r="I96" s="109">
        <f>Q121</f>
        <v>0</v>
      </c>
      <c r="J96" s="109">
        <f>R121</f>
        <v>0</v>
      </c>
      <c r="K96" s="109">
        <f>K121</f>
        <v>0</v>
      </c>
      <c r="L96" s="39"/>
      <c r="M96" s="62"/>
      <c r="S96" s="37"/>
      <c r="T96" s="37"/>
      <c r="U96" s="37"/>
      <c r="V96" s="37"/>
      <c r="W96" s="37"/>
      <c r="X96" s="37"/>
      <c r="Y96" s="37"/>
      <c r="Z96" s="37"/>
      <c r="AA96" s="37"/>
      <c r="AB96" s="37"/>
      <c r="AC96" s="37"/>
      <c r="AD96" s="37"/>
      <c r="AE96" s="37"/>
      <c r="AU96" s="16" t="s">
        <v>132</v>
      </c>
    </row>
    <row r="97" s="9" customFormat="1" ht="24.96" customHeight="1">
      <c r="A97" s="9"/>
      <c r="B97" s="190"/>
      <c r="C97" s="191"/>
      <c r="D97" s="192" t="s">
        <v>229</v>
      </c>
      <c r="E97" s="193"/>
      <c r="F97" s="193"/>
      <c r="G97" s="193"/>
      <c r="H97" s="193"/>
      <c r="I97" s="194">
        <f>Q122</f>
        <v>0</v>
      </c>
      <c r="J97" s="194">
        <f>R122</f>
        <v>0</v>
      </c>
      <c r="K97" s="194">
        <f>K122</f>
        <v>0</v>
      </c>
      <c r="L97" s="191"/>
      <c r="M97" s="195"/>
      <c r="S97" s="9"/>
      <c r="T97" s="9"/>
      <c r="U97" s="9"/>
      <c r="V97" s="9"/>
      <c r="W97" s="9"/>
      <c r="X97" s="9"/>
      <c r="Y97" s="9"/>
      <c r="Z97" s="9"/>
      <c r="AA97" s="9"/>
      <c r="AB97" s="9"/>
      <c r="AC97" s="9"/>
      <c r="AD97" s="9"/>
      <c r="AE97" s="9"/>
    </row>
    <row r="98" s="10" customFormat="1" ht="19.92" customHeight="1">
      <c r="A98" s="10"/>
      <c r="B98" s="196"/>
      <c r="C98" s="135"/>
      <c r="D98" s="197" t="s">
        <v>230</v>
      </c>
      <c r="E98" s="198"/>
      <c r="F98" s="198"/>
      <c r="G98" s="198"/>
      <c r="H98" s="198"/>
      <c r="I98" s="199">
        <f>Q123</f>
        <v>0</v>
      </c>
      <c r="J98" s="199">
        <f>R123</f>
        <v>0</v>
      </c>
      <c r="K98" s="199">
        <f>K123</f>
        <v>0</v>
      </c>
      <c r="L98" s="135"/>
      <c r="M98" s="200"/>
      <c r="S98" s="10"/>
      <c r="T98" s="10"/>
      <c r="U98" s="10"/>
      <c r="V98" s="10"/>
      <c r="W98" s="10"/>
      <c r="X98" s="10"/>
      <c r="Y98" s="10"/>
      <c r="Z98" s="10"/>
      <c r="AA98" s="10"/>
      <c r="AB98" s="10"/>
      <c r="AC98" s="10"/>
      <c r="AD98" s="10"/>
      <c r="AE98" s="10"/>
    </row>
    <row r="99" s="10" customFormat="1" ht="19.92" customHeight="1">
      <c r="A99" s="10"/>
      <c r="B99" s="196"/>
      <c r="C99" s="135"/>
      <c r="D99" s="197" t="s">
        <v>666</v>
      </c>
      <c r="E99" s="198"/>
      <c r="F99" s="198"/>
      <c r="G99" s="198"/>
      <c r="H99" s="198"/>
      <c r="I99" s="199">
        <f>Q126</f>
        <v>0</v>
      </c>
      <c r="J99" s="199">
        <f>R126</f>
        <v>0</v>
      </c>
      <c r="K99" s="199">
        <f>K126</f>
        <v>0</v>
      </c>
      <c r="L99" s="135"/>
      <c r="M99" s="200"/>
      <c r="S99" s="10"/>
      <c r="T99" s="10"/>
      <c r="U99" s="10"/>
      <c r="V99" s="10"/>
      <c r="W99" s="10"/>
      <c r="X99" s="10"/>
      <c r="Y99" s="10"/>
      <c r="Z99" s="10"/>
      <c r="AA99" s="10"/>
      <c r="AB99" s="10"/>
      <c r="AC99" s="10"/>
      <c r="AD99" s="10"/>
      <c r="AE99" s="10"/>
    </row>
    <row r="100" s="9" customFormat="1" ht="24.96" customHeight="1">
      <c r="A100" s="9"/>
      <c r="B100" s="190"/>
      <c r="C100" s="191"/>
      <c r="D100" s="192" t="s">
        <v>667</v>
      </c>
      <c r="E100" s="193"/>
      <c r="F100" s="193"/>
      <c r="G100" s="193"/>
      <c r="H100" s="193"/>
      <c r="I100" s="194">
        <f>Q154</f>
        <v>0</v>
      </c>
      <c r="J100" s="194">
        <f>R154</f>
        <v>0</v>
      </c>
      <c r="K100" s="194">
        <f>K154</f>
        <v>0</v>
      </c>
      <c r="L100" s="191"/>
      <c r="M100" s="195"/>
      <c r="S100" s="9"/>
      <c r="T100" s="9"/>
      <c r="U100" s="9"/>
      <c r="V100" s="9"/>
      <c r="W100" s="9"/>
      <c r="X100" s="9"/>
      <c r="Y100" s="9"/>
      <c r="Z100" s="9"/>
      <c r="AA100" s="9"/>
      <c r="AB100" s="9"/>
      <c r="AC100" s="9"/>
      <c r="AD100" s="9"/>
      <c r="AE100" s="9"/>
    </row>
    <row r="101" s="10" customFormat="1" ht="19.92" customHeight="1">
      <c r="A101" s="10"/>
      <c r="B101" s="196"/>
      <c r="C101" s="135"/>
      <c r="D101" s="197" t="s">
        <v>668</v>
      </c>
      <c r="E101" s="198"/>
      <c r="F101" s="198"/>
      <c r="G101" s="198"/>
      <c r="H101" s="198"/>
      <c r="I101" s="199">
        <f>Q155</f>
        <v>0</v>
      </c>
      <c r="J101" s="199">
        <f>R155</f>
        <v>0</v>
      </c>
      <c r="K101" s="199">
        <f>K155</f>
        <v>0</v>
      </c>
      <c r="L101" s="135"/>
      <c r="M101" s="200"/>
      <c r="S101" s="10"/>
      <c r="T101" s="10"/>
      <c r="U101" s="10"/>
      <c r="V101" s="10"/>
      <c r="W101" s="10"/>
      <c r="X101" s="10"/>
      <c r="Y101" s="10"/>
      <c r="Z101" s="10"/>
      <c r="AA101" s="10"/>
      <c r="AB101" s="10"/>
      <c r="AC101" s="10"/>
      <c r="AD101" s="10"/>
      <c r="AE101" s="10"/>
    </row>
    <row r="102" s="2" customFormat="1" ht="21.84" customHeight="1">
      <c r="A102" s="37"/>
      <c r="B102" s="38"/>
      <c r="C102" s="39"/>
      <c r="D102" s="39"/>
      <c r="E102" s="39"/>
      <c r="F102" s="39"/>
      <c r="G102" s="39"/>
      <c r="H102" s="39"/>
      <c r="I102" s="39"/>
      <c r="J102" s="39"/>
      <c r="K102" s="39"/>
      <c r="L102" s="39"/>
      <c r="M102" s="62"/>
      <c r="S102" s="37"/>
      <c r="T102" s="37"/>
      <c r="U102" s="37"/>
      <c r="V102" s="37"/>
      <c r="W102" s="37"/>
      <c r="X102" s="37"/>
      <c r="Y102" s="37"/>
      <c r="Z102" s="37"/>
      <c r="AA102" s="37"/>
      <c r="AB102" s="37"/>
      <c r="AC102" s="37"/>
      <c r="AD102" s="37"/>
      <c r="AE102" s="37"/>
    </row>
    <row r="103" s="2" customFormat="1" ht="6.96" customHeight="1">
      <c r="A103" s="37"/>
      <c r="B103" s="65"/>
      <c r="C103" s="66"/>
      <c r="D103" s="66"/>
      <c r="E103" s="66"/>
      <c r="F103" s="66"/>
      <c r="G103" s="66"/>
      <c r="H103" s="66"/>
      <c r="I103" s="66"/>
      <c r="J103" s="66"/>
      <c r="K103" s="66"/>
      <c r="L103" s="66"/>
      <c r="M103" s="62"/>
      <c r="S103" s="37"/>
      <c r="T103" s="37"/>
      <c r="U103" s="37"/>
      <c r="V103" s="37"/>
      <c r="W103" s="37"/>
      <c r="X103" s="37"/>
      <c r="Y103" s="37"/>
      <c r="Z103" s="37"/>
      <c r="AA103" s="37"/>
      <c r="AB103" s="37"/>
      <c r="AC103" s="37"/>
      <c r="AD103" s="37"/>
      <c r="AE103" s="37"/>
    </row>
    <row r="107" s="2" customFormat="1" ht="6.96" customHeight="1">
      <c r="A107" s="37"/>
      <c r="B107" s="67"/>
      <c r="C107" s="68"/>
      <c r="D107" s="68"/>
      <c r="E107" s="68"/>
      <c r="F107" s="68"/>
      <c r="G107" s="68"/>
      <c r="H107" s="68"/>
      <c r="I107" s="68"/>
      <c r="J107" s="68"/>
      <c r="K107" s="68"/>
      <c r="L107" s="68"/>
      <c r="M107" s="62"/>
      <c r="S107" s="37"/>
      <c r="T107" s="37"/>
      <c r="U107" s="37"/>
      <c r="V107" s="37"/>
      <c r="W107" s="37"/>
      <c r="X107" s="37"/>
      <c r="Y107" s="37"/>
      <c r="Z107" s="37"/>
      <c r="AA107" s="37"/>
      <c r="AB107" s="37"/>
      <c r="AC107" s="37"/>
      <c r="AD107" s="37"/>
      <c r="AE107" s="37"/>
    </row>
    <row r="108" s="2" customFormat="1" ht="24.96" customHeight="1">
      <c r="A108" s="37"/>
      <c r="B108" s="38"/>
      <c r="C108" s="22" t="s">
        <v>136</v>
      </c>
      <c r="D108" s="39"/>
      <c r="E108" s="39"/>
      <c r="F108" s="39"/>
      <c r="G108" s="39"/>
      <c r="H108" s="39"/>
      <c r="I108" s="39"/>
      <c r="J108" s="39"/>
      <c r="K108" s="39"/>
      <c r="L108" s="39"/>
      <c r="M108" s="62"/>
      <c r="S108" s="37"/>
      <c r="T108" s="37"/>
      <c r="U108" s="37"/>
      <c r="V108" s="37"/>
      <c r="W108" s="37"/>
      <c r="X108" s="37"/>
      <c r="Y108" s="37"/>
      <c r="Z108" s="37"/>
      <c r="AA108" s="37"/>
      <c r="AB108" s="37"/>
      <c r="AC108" s="37"/>
      <c r="AD108" s="37"/>
      <c r="AE108" s="37"/>
    </row>
    <row r="109" s="2" customFormat="1" ht="6.96" customHeight="1">
      <c r="A109" s="37"/>
      <c r="B109" s="38"/>
      <c r="C109" s="39"/>
      <c r="D109" s="39"/>
      <c r="E109" s="39"/>
      <c r="F109" s="39"/>
      <c r="G109" s="39"/>
      <c r="H109" s="39"/>
      <c r="I109" s="39"/>
      <c r="J109" s="39"/>
      <c r="K109" s="39"/>
      <c r="L109" s="39"/>
      <c r="M109" s="62"/>
      <c r="S109" s="37"/>
      <c r="T109" s="37"/>
      <c r="U109" s="37"/>
      <c r="V109" s="37"/>
      <c r="W109" s="37"/>
      <c r="X109" s="37"/>
      <c r="Y109" s="37"/>
      <c r="Z109" s="37"/>
      <c r="AA109" s="37"/>
      <c r="AB109" s="37"/>
      <c r="AC109" s="37"/>
      <c r="AD109" s="37"/>
      <c r="AE109" s="37"/>
    </row>
    <row r="110" s="2" customFormat="1" ht="12" customHeight="1">
      <c r="A110" s="37"/>
      <c r="B110" s="38"/>
      <c r="C110" s="31" t="s">
        <v>17</v>
      </c>
      <c r="D110" s="39"/>
      <c r="E110" s="39"/>
      <c r="F110" s="39"/>
      <c r="G110" s="39"/>
      <c r="H110" s="39"/>
      <c r="I110" s="39"/>
      <c r="J110" s="39"/>
      <c r="K110" s="39"/>
      <c r="L110" s="39"/>
      <c r="M110" s="62"/>
      <c r="S110" s="37"/>
      <c r="T110" s="37"/>
      <c r="U110" s="37"/>
      <c r="V110" s="37"/>
      <c r="W110" s="37"/>
      <c r="X110" s="37"/>
      <c r="Y110" s="37"/>
      <c r="Z110" s="37"/>
      <c r="AA110" s="37"/>
      <c r="AB110" s="37"/>
      <c r="AC110" s="37"/>
      <c r="AD110" s="37"/>
      <c r="AE110" s="37"/>
    </row>
    <row r="111" s="2" customFormat="1" ht="16.5" customHeight="1">
      <c r="A111" s="37"/>
      <c r="B111" s="38"/>
      <c r="C111" s="39"/>
      <c r="D111" s="39"/>
      <c r="E111" s="185" t="str">
        <f>E7</f>
        <v>29-22 - Domov ´PRAMEN´ - úprava zahrady - II.etapa</v>
      </c>
      <c r="F111" s="31"/>
      <c r="G111" s="31"/>
      <c r="H111" s="31"/>
      <c r="I111" s="39"/>
      <c r="J111" s="39"/>
      <c r="K111" s="39"/>
      <c r="L111" s="39"/>
      <c r="M111" s="62"/>
      <c r="S111" s="37"/>
      <c r="T111" s="37"/>
      <c r="U111" s="37"/>
      <c r="V111" s="37"/>
      <c r="W111" s="37"/>
      <c r="X111" s="37"/>
      <c r="Y111" s="37"/>
      <c r="Z111" s="37"/>
      <c r="AA111" s="37"/>
      <c r="AB111" s="37"/>
      <c r="AC111" s="37"/>
      <c r="AD111" s="37"/>
      <c r="AE111" s="37"/>
    </row>
    <row r="112" s="2" customFormat="1" ht="12" customHeight="1">
      <c r="A112" s="37"/>
      <c r="B112" s="38"/>
      <c r="C112" s="31" t="s">
        <v>120</v>
      </c>
      <c r="D112" s="39"/>
      <c r="E112" s="39"/>
      <c r="F112" s="39"/>
      <c r="G112" s="39"/>
      <c r="H112" s="39"/>
      <c r="I112" s="39"/>
      <c r="J112" s="39"/>
      <c r="K112" s="39"/>
      <c r="L112" s="39"/>
      <c r="M112" s="62"/>
      <c r="S112" s="37"/>
      <c r="T112" s="37"/>
      <c r="U112" s="37"/>
      <c r="V112" s="37"/>
      <c r="W112" s="37"/>
      <c r="X112" s="37"/>
      <c r="Y112" s="37"/>
      <c r="Z112" s="37"/>
      <c r="AA112" s="37"/>
      <c r="AB112" s="37"/>
      <c r="AC112" s="37"/>
      <c r="AD112" s="37"/>
      <c r="AE112" s="37"/>
    </row>
    <row r="113" s="2" customFormat="1" ht="16.5" customHeight="1">
      <c r="A113" s="37"/>
      <c r="B113" s="38"/>
      <c r="C113" s="39"/>
      <c r="D113" s="39"/>
      <c r="E113" s="75" t="str">
        <f>E9</f>
        <v>SO 206 - Pergola</v>
      </c>
      <c r="F113" s="39"/>
      <c r="G113" s="39"/>
      <c r="H113" s="39"/>
      <c r="I113" s="39"/>
      <c r="J113" s="39"/>
      <c r="K113" s="39"/>
      <c r="L113" s="39"/>
      <c r="M113" s="62"/>
      <c r="S113" s="37"/>
      <c r="T113" s="37"/>
      <c r="U113" s="37"/>
      <c r="V113" s="37"/>
      <c r="W113" s="37"/>
      <c r="X113" s="37"/>
      <c r="Y113" s="37"/>
      <c r="Z113" s="37"/>
      <c r="AA113" s="37"/>
      <c r="AB113" s="37"/>
      <c r="AC113" s="37"/>
      <c r="AD113" s="37"/>
      <c r="AE113" s="37"/>
    </row>
    <row r="114" s="2" customFormat="1" ht="6.96" customHeight="1">
      <c r="A114" s="37"/>
      <c r="B114" s="38"/>
      <c r="C114" s="39"/>
      <c r="D114" s="39"/>
      <c r="E114" s="39"/>
      <c r="F114" s="39"/>
      <c r="G114" s="39"/>
      <c r="H114" s="39"/>
      <c r="I114" s="39"/>
      <c r="J114" s="39"/>
      <c r="K114" s="39"/>
      <c r="L114" s="39"/>
      <c r="M114" s="62"/>
      <c r="S114" s="37"/>
      <c r="T114" s="37"/>
      <c r="U114" s="37"/>
      <c r="V114" s="37"/>
      <c r="W114" s="37"/>
      <c r="X114" s="37"/>
      <c r="Y114" s="37"/>
      <c r="Z114" s="37"/>
      <c r="AA114" s="37"/>
      <c r="AB114" s="37"/>
      <c r="AC114" s="37"/>
      <c r="AD114" s="37"/>
      <c r="AE114" s="37"/>
    </row>
    <row r="115" s="2" customFormat="1" ht="12" customHeight="1">
      <c r="A115" s="37"/>
      <c r="B115" s="38"/>
      <c r="C115" s="31" t="s">
        <v>21</v>
      </c>
      <c r="D115" s="39"/>
      <c r="E115" s="39"/>
      <c r="F115" s="26" t="str">
        <f>F12</f>
        <v>Mnichov u Mar. Lázní</v>
      </c>
      <c r="G115" s="39"/>
      <c r="H115" s="39"/>
      <c r="I115" s="31" t="s">
        <v>23</v>
      </c>
      <c r="J115" s="78" t="str">
        <f>IF(J12="","",J12)</f>
        <v>6. 2. 2025</v>
      </c>
      <c r="K115" s="39"/>
      <c r="L115" s="39"/>
      <c r="M115" s="62"/>
      <c r="S115" s="37"/>
      <c r="T115" s="37"/>
      <c r="U115" s="37"/>
      <c r="V115" s="37"/>
      <c r="W115" s="37"/>
      <c r="X115" s="37"/>
      <c r="Y115" s="37"/>
      <c r="Z115" s="37"/>
      <c r="AA115" s="37"/>
      <c r="AB115" s="37"/>
      <c r="AC115" s="37"/>
      <c r="AD115" s="37"/>
      <c r="AE115" s="37"/>
    </row>
    <row r="116" s="2" customFormat="1" ht="6.96" customHeight="1">
      <c r="A116" s="37"/>
      <c r="B116" s="38"/>
      <c r="C116" s="39"/>
      <c r="D116" s="39"/>
      <c r="E116" s="39"/>
      <c r="F116" s="39"/>
      <c r="G116" s="39"/>
      <c r="H116" s="39"/>
      <c r="I116" s="39"/>
      <c r="J116" s="39"/>
      <c r="K116" s="39"/>
      <c r="L116" s="39"/>
      <c r="M116" s="62"/>
      <c r="S116" s="37"/>
      <c r="T116" s="37"/>
      <c r="U116" s="37"/>
      <c r="V116" s="37"/>
      <c r="W116" s="37"/>
      <c r="X116" s="37"/>
      <c r="Y116" s="37"/>
      <c r="Z116" s="37"/>
      <c r="AA116" s="37"/>
      <c r="AB116" s="37"/>
      <c r="AC116" s="37"/>
      <c r="AD116" s="37"/>
      <c r="AE116" s="37"/>
    </row>
    <row r="117" s="2" customFormat="1" ht="25.65" customHeight="1">
      <c r="A117" s="37"/>
      <c r="B117" s="38"/>
      <c r="C117" s="31" t="s">
        <v>25</v>
      </c>
      <c r="D117" s="39"/>
      <c r="E117" s="39"/>
      <c r="F117" s="26" t="str">
        <f>E15</f>
        <v xml:space="preserve">Domov pro osoby se zdravotním postižením Pramen </v>
      </c>
      <c r="G117" s="39"/>
      <c r="H117" s="39"/>
      <c r="I117" s="31" t="s">
        <v>32</v>
      </c>
      <c r="J117" s="35" t="str">
        <f>E21</f>
        <v>Ing. Tomáš Prinz, DiS.</v>
      </c>
      <c r="K117" s="39"/>
      <c r="L117" s="39"/>
      <c r="M117" s="62"/>
      <c r="S117" s="37"/>
      <c r="T117" s="37"/>
      <c r="U117" s="37"/>
      <c r="V117" s="37"/>
      <c r="W117" s="37"/>
      <c r="X117" s="37"/>
      <c r="Y117" s="37"/>
      <c r="Z117" s="37"/>
      <c r="AA117" s="37"/>
      <c r="AB117" s="37"/>
      <c r="AC117" s="37"/>
      <c r="AD117" s="37"/>
      <c r="AE117" s="37"/>
    </row>
    <row r="118" s="2" customFormat="1" ht="15.15" customHeight="1">
      <c r="A118" s="37"/>
      <c r="B118" s="38"/>
      <c r="C118" s="31" t="s">
        <v>30</v>
      </c>
      <c r="D118" s="39"/>
      <c r="E118" s="39"/>
      <c r="F118" s="26" t="str">
        <f>IF(E18="","",E18)</f>
        <v>Vyplň údaj</v>
      </c>
      <c r="G118" s="39"/>
      <c r="H118" s="39"/>
      <c r="I118" s="31" t="s">
        <v>35</v>
      </c>
      <c r="J118" s="35" t="str">
        <f>E24</f>
        <v xml:space="preserve"> </v>
      </c>
      <c r="K118" s="39"/>
      <c r="L118" s="39"/>
      <c r="M118" s="62"/>
      <c r="S118" s="37"/>
      <c r="T118" s="37"/>
      <c r="U118" s="37"/>
      <c r="V118" s="37"/>
      <c r="W118" s="37"/>
      <c r="X118" s="37"/>
      <c r="Y118" s="37"/>
      <c r="Z118" s="37"/>
      <c r="AA118" s="37"/>
      <c r="AB118" s="37"/>
      <c r="AC118" s="37"/>
      <c r="AD118" s="37"/>
      <c r="AE118" s="37"/>
    </row>
    <row r="119" s="2" customFormat="1" ht="10.32" customHeight="1">
      <c r="A119" s="37"/>
      <c r="B119" s="38"/>
      <c r="C119" s="39"/>
      <c r="D119" s="39"/>
      <c r="E119" s="39"/>
      <c r="F119" s="39"/>
      <c r="G119" s="39"/>
      <c r="H119" s="39"/>
      <c r="I119" s="39"/>
      <c r="J119" s="39"/>
      <c r="K119" s="39"/>
      <c r="L119" s="39"/>
      <c r="M119" s="62"/>
      <c r="S119" s="37"/>
      <c r="T119" s="37"/>
      <c r="U119" s="37"/>
      <c r="V119" s="37"/>
      <c r="W119" s="37"/>
      <c r="X119" s="37"/>
      <c r="Y119" s="37"/>
      <c r="Z119" s="37"/>
      <c r="AA119" s="37"/>
      <c r="AB119" s="37"/>
      <c r="AC119" s="37"/>
      <c r="AD119" s="37"/>
      <c r="AE119" s="37"/>
    </row>
    <row r="120" s="11" customFormat="1" ht="29.28" customHeight="1">
      <c r="A120" s="201"/>
      <c r="B120" s="202"/>
      <c r="C120" s="203" t="s">
        <v>137</v>
      </c>
      <c r="D120" s="204" t="s">
        <v>63</v>
      </c>
      <c r="E120" s="204" t="s">
        <v>59</v>
      </c>
      <c r="F120" s="204" t="s">
        <v>60</v>
      </c>
      <c r="G120" s="204" t="s">
        <v>138</v>
      </c>
      <c r="H120" s="204" t="s">
        <v>139</v>
      </c>
      <c r="I120" s="204" t="s">
        <v>140</v>
      </c>
      <c r="J120" s="204" t="s">
        <v>141</v>
      </c>
      <c r="K120" s="204" t="s">
        <v>130</v>
      </c>
      <c r="L120" s="205" t="s">
        <v>142</v>
      </c>
      <c r="M120" s="206"/>
      <c r="N120" s="99" t="s">
        <v>1</v>
      </c>
      <c r="O120" s="100" t="s">
        <v>42</v>
      </c>
      <c r="P120" s="100" t="s">
        <v>143</v>
      </c>
      <c r="Q120" s="100" t="s">
        <v>144</v>
      </c>
      <c r="R120" s="100" t="s">
        <v>145</v>
      </c>
      <c r="S120" s="100" t="s">
        <v>146</v>
      </c>
      <c r="T120" s="100" t="s">
        <v>147</v>
      </c>
      <c r="U120" s="100" t="s">
        <v>148</v>
      </c>
      <c r="V120" s="100" t="s">
        <v>149</v>
      </c>
      <c r="W120" s="100" t="s">
        <v>150</v>
      </c>
      <c r="X120" s="101" t="s">
        <v>151</v>
      </c>
      <c r="Y120" s="201"/>
      <c r="Z120" s="201"/>
      <c r="AA120" s="201"/>
      <c r="AB120" s="201"/>
      <c r="AC120" s="201"/>
      <c r="AD120" s="201"/>
      <c r="AE120" s="201"/>
    </row>
    <row r="121" s="2" customFormat="1" ht="22.8" customHeight="1">
      <c r="A121" s="37"/>
      <c r="B121" s="38"/>
      <c r="C121" s="106" t="s">
        <v>152</v>
      </c>
      <c r="D121" s="39"/>
      <c r="E121" s="39"/>
      <c r="F121" s="39"/>
      <c r="G121" s="39"/>
      <c r="H121" s="39"/>
      <c r="I121" s="39"/>
      <c r="J121" s="39"/>
      <c r="K121" s="207">
        <f>BK121</f>
        <v>0</v>
      </c>
      <c r="L121" s="39"/>
      <c r="M121" s="43"/>
      <c r="N121" s="102"/>
      <c r="O121" s="208"/>
      <c r="P121" s="103"/>
      <c r="Q121" s="209">
        <f>Q122+Q154</f>
        <v>0</v>
      </c>
      <c r="R121" s="209">
        <f>R122+R154</f>
        <v>0</v>
      </c>
      <c r="S121" s="103"/>
      <c r="T121" s="210">
        <f>T122+T154</f>
        <v>0</v>
      </c>
      <c r="U121" s="103"/>
      <c r="V121" s="210">
        <f>V122+V154</f>
        <v>0.43161805000000003</v>
      </c>
      <c r="W121" s="103"/>
      <c r="X121" s="211">
        <f>X122+X154</f>
        <v>0</v>
      </c>
      <c r="Y121" s="37"/>
      <c r="Z121" s="37"/>
      <c r="AA121" s="37"/>
      <c r="AB121" s="37"/>
      <c r="AC121" s="37"/>
      <c r="AD121" s="37"/>
      <c r="AE121" s="37"/>
      <c r="AT121" s="16" t="s">
        <v>79</v>
      </c>
      <c r="AU121" s="16" t="s">
        <v>132</v>
      </c>
      <c r="BK121" s="212">
        <f>BK122+BK154</f>
        <v>0</v>
      </c>
    </row>
    <row r="122" s="12" customFormat="1" ht="25.92" customHeight="1">
      <c r="A122" s="12"/>
      <c r="B122" s="213"/>
      <c r="C122" s="214"/>
      <c r="D122" s="215" t="s">
        <v>79</v>
      </c>
      <c r="E122" s="216" t="s">
        <v>249</v>
      </c>
      <c r="F122" s="216" t="s">
        <v>250</v>
      </c>
      <c r="G122" s="214"/>
      <c r="H122" s="214"/>
      <c r="I122" s="217"/>
      <c r="J122" s="217"/>
      <c r="K122" s="218">
        <f>BK122</f>
        <v>0</v>
      </c>
      <c r="L122" s="214"/>
      <c r="M122" s="219"/>
      <c r="N122" s="220"/>
      <c r="O122" s="221"/>
      <c r="P122" s="221"/>
      <c r="Q122" s="222">
        <f>Q123+Q126</f>
        <v>0</v>
      </c>
      <c r="R122" s="222">
        <f>R123+R126</f>
        <v>0</v>
      </c>
      <c r="S122" s="221"/>
      <c r="T122" s="223">
        <f>T123+T126</f>
        <v>0</v>
      </c>
      <c r="U122" s="221"/>
      <c r="V122" s="223">
        <f>V123+V126</f>
        <v>0.43161805000000003</v>
      </c>
      <c r="W122" s="221"/>
      <c r="X122" s="224">
        <f>X123+X126</f>
        <v>0</v>
      </c>
      <c r="Y122" s="12"/>
      <c r="Z122" s="12"/>
      <c r="AA122" s="12"/>
      <c r="AB122" s="12"/>
      <c r="AC122" s="12"/>
      <c r="AD122" s="12"/>
      <c r="AE122" s="12"/>
      <c r="AR122" s="225" t="s">
        <v>90</v>
      </c>
      <c r="AT122" s="226" t="s">
        <v>79</v>
      </c>
      <c r="AU122" s="226" t="s">
        <v>80</v>
      </c>
      <c r="AY122" s="225" t="s">
        <v>155</v>
      </c>
      <c r="BK122" s="227">
        <f>BK123+BK126</f>
        <v>0</v>
      </c>
    </row>
    <row r="123" s="12" customFormat="1" ht="22.8" customHeight="1">
      <c r="A123" s="12"/>
      <c r="B123" s="213"/>
      <c r="C123" s="214"/>
      <c r="D123" s="215" t="s">
        <v>79</v>
      </c>
      <c r="E123" s="228" t="s">
        <v>251</v>
      </c>
      <c r="F123" s="228" t="s">
        <v>252</v>
      </c>
      <c r="G123" s="214"/>
      <c r="H123" s="214"/>
      <c r="I123" s="217"/>
      <c r="J123" s="217"/>
      <c r="K123" s="229">
        <f>BK123</f>
        <v>0</v>
      </c>
      <c r="L123" s="214"/>
      <c r="M123" s="219"/>
      <c r="N123" s="220"/>
      <c r="O123" s="221"/>
      <c r="P123" s="221"/>
      <c r="Q123" s="222">
        <f>SUM(Q124:Q125)</f>
        <v>0</v>
      </c>
      <c r="R123" s="222">
        <f>SUM(R124:R125)</f>
        <v>0</v>
      </c>
      <c r="S123" s="221"/>
      <c r="T123" s="223">
        <f>SUM(T124:T125)</f>
        <v>0</v>
      </c>
      <c r="U123" s="221"/>
      <c r="V123" s="223">
        <f>SUM(V124:V125)</f>
        <v>0</v>
      </c>
      <c r="W123" s="221"/>
      <c r="X123" s="224">
        <f>SUM(X124:X125)</f>
        <v>0</v>
      </c>
      <c r="Y123" s="12"/>
      <c r="Z123" s="12"/>
      <c r="AA123" s="12"/>
      <c r="AB123" s="12"/>
      <c r="AC123" s="12"/>
      <c r="AD123" s="12"/>
      <c r="AE123" s="12"/>
      <c r="AR123" s="225" t="s">
        <v>90</v>
      </c>
      <c r="AT123" s="226" t="s">
        <v>79</v>
      </c>
      <c r="AU123" s="226" t="s">
        <v>88</v>
      </c>
      <c r="AY123" s="225" t="s">
        <v>155</v>
      </c>
      <c r="BK123" s="227">
        <f>SUM(BK124:BK125)</f>
        <v>0</v>
      </c>
    </row>
    <row r="124" s="2" customFormat="1" ht="16.5" customHeight="1">
      <c r="A124" s="37"/>
      <c r="B124" s="38"/>
      <c r="C124" s="230" t="s">
        <v>88</v>
      </c>
      <c r="D124" s="230" t="s">
        <v>157</v>
      </c>
      <c r="E124" s="231" t="s">
        <v>209</v>
      </c>
      <c r="F124" s="232" t="s">
        <v>669</v>
      </c>
      <c r="G124" s="233" t="s">
        <v>222</v>
      </c>
      <c r="H124" s="234">
        <v>1</v>
      </c>
      <c r="I124" s="235"/>
      <c r="J124" s="235"/>
      <c r="K124" s="236">
        <f>ROUND(P124*H124,2)</f>
        <v>0</v>
      </c>
      <c r="L124" s="232" t="s">
        <v>1</v>
      </c>
      <c r="M124" s="43"/>
      <c r="N124" s="237" t="s">
        <v>1</v>
      </c>
      <c r="O124" s="238" t="s">
        <v>43</v>
      </c>
      <c r="P124" s="239">
        <f>I124+J124</f>
        <v>0</v>
      </c>
      <c r="Q124" s="239">
        <f>ROUND(I124*H124,2)</f>
        <v>0</v>
      </c>
      <c r="R124" s="239">
        <f>ROUND(J124*H124,2)</f>
        <v>0</v>
      </c>
      <c r="S124" s="90"/>
      <c r="T124" s="240">
        <f>S124*H124</f>
        <v>0</v>
      </c>
      <c r="U124" s="240">
        <v>0</v>
      </c>
      <c r="V124" s="240">
        <f>U124*H124</f>
        <v>0</v>
      </c>
      <c r="W124" s="240">
        <v>0</v>
      </c>
      <c r="X124" s="241">
        <f>W124*H124</f>
        <v>0</v>
      </c>
      <c r="Y124" s="37"/>
      <c r="Z124" s="37"/>
      <c r="AA124" s="37"/>
      <c r="AB124" s="37"/>
      <c r="AC124" s="37"/>
      <c r="AD124" s="37"/>
      <c r="AE124" s="37"/>
      <c r="AR124" s="242" t="s">
        <v>255</v>
      </c>
      <c r="AT124" s="242" t="s">
        <v>157</v>
      </c>
      <c r="AU124" s="242" t="s">
        <v>90</v>
      </c>
      <c r="AY124" s="16" t="s">
        <v>155</v>
      </c>
      <c r="BE124" s="243">
        <f>IF(O124="základní",K124,0)</f>
        <v>0</v>
      </c>
      <c r="BF124" s="243">
        <f>IF(O124="snížená",K124,0)</f>
        <v>0</v>
      </c>
      <c r="BG124" s="243">
        <f>IF(O124="zákl. přenesená",K124,0)</f>
        <v>0</v>
      </c>
      <c r="BH124" s="243">
        <f>IF(O124="sníž. přenesená",K124,0)</f>
        <v>0</v>
      </c>
      <c r="BI124" s="243">
        <f>IF(O124="nulová",K124,0)</f>
        <v>0</v>
      </c>
      <c r="BJ124" s="16" t="s">
        <v>88</v>
      </c>
      <c r="BK124" s="243">
        <f>ROUND(P124*H124,2)</f>
        <v>0</v>
      </c>
      <c r="BL124" s="16" t="s">
        <v>255</v>
      </c>
      <c r="BM124" s="242" t="s">
        <v>255</v>
      </c>
    </row>
    <row r="125" s="2" customFormat="1">
      <c r="A125" s="37"/>
      <c r="B125" s="38"/>
      <c r="C125" s="39"/>
      <c r="D125" s="244" t="s">
        <v>163</v>
      </c>
      <c r="E125" s="39"/>
      <c r="F125" s="245" t="s">
        <v>670</v>
      </c>
      <c r="G125" s="39"/>
      <c r="H125" s="39"/>
      <c r="I125" s="246"/>
      <c r="J125" s="246"/>
      <c r="K125" s="39"/>
      <c r="L125" s="39"/>
      <c r="M125" s="43"/>
      <c r="N125" s="247"/>
      <c r="O125" s="248"/>
      <c r="P125" s="90"/>
      <c r="Q125" s="90"/>
      <c r="R125" s="90"/>
      <c r="S125" s="90"/>
      <c r="T125" s="90"/>
      <c r="U125" s="90"/>
      <c r="V125" s="90"/>
      <c r="W125" s="90"/>
      <c r="X125" s="91"/>
      <c r="Y125" s="37"/>
      <c r="Z125" s="37"/>
      <c r="AA125" s="37"/>
      <c r="AB125" s="37"/>
      <c r="AC125" s="37"/>
      <c r="AD125" s="37"/>
      <c r="AE125" s="37"/>
      <c r="AT125" s="16" t="s">
        <v>163</v>
      </c>
      <c r="AU125" s="16" t="s">
        <v>90</v>
      </c>
    </row>
    <row r="126" s="12" customFormat="1" ht="22.8" customHeight="1">
      <c r="A126" s="12"/>
      <c r="B126" s="213"/>
      <c r="C126" s="214"/>
      <c r="D126" s="215" t="s">
        <v>79</v>
      </c>
      <c r="E126" s="228" t="s">
        <v>671</v>
      </c>
      <c r="F126" s="228" t="s">
        <v>672</v>
      </c>
      <c r="G126" s="214"/>
      <c r="H126" s="214"/>
      <c r="I126" s="217"/>
      <c r="J126" s="217"/>
      <c r="K126" s="229">
        <f>BK126</f>
        <v>0</v>
      </c>
      <c r="L126" s="214"/>
      <c r="M126" s="219"/>
      <c r="N126" s="220"/>
      <c r="O126" s="221"/>
      <c r="P126" s="221"/>
      <c r="Q126" s="222">
        <f>SUM(Q127:Q153)</f>
        <v>0</v>
      </c>
      <c r="R126" s="222">
        <f>SUM(R127:R153)</f>
        <v>0</v>
      </c>
      <c r="S126" s="221"/>
      <c r="T126" s="223">
        <f>SUM(T127:T153)</f>
        <v>0</v>
      </c>
      <c r="U126" s="221"/>
      <c r="V126" s="223">
        <f>SUM(V127:V153)</f>
        <v>0.43161805000000003</v>
      </c>
      <c r="W126" s="221"/>
      <c r="X126" s="224">
        <f>SUM(X127:X153)</f>
        <v>0</v>
      </c>
      <c r="Y126" s="12"/>
      <c r="Z126" s="12"/>
      <c r="AA126" s="12"/>
      <c r="AB126" s="12"/>
      <c r="AC126" s="12"/>
      <c r="AD126" s="12"/>
      <c r="AE126" s="12"/>
      <c r="AR126" s="225" t="s">
        <v>90</v>
      </c>
      <c r="AT126" s="226" t="s">
        <v>79</v>
      </c>
      <c r="AU126" s="226" t="s">
        <v>88</v>
      </c>
      <c r="AY126" s="225" t="s">
        <v>155</v>
      </c>
      <c r="BK126" s="227">
        <f>SUM(BK127:BK153)</f>
        <v>0</v>
      </c>
    </row>
    <row r="127" s="2" customFormat="1" ht="24.15" customHeight="1">
      <c r="A127" s="37"/>
      <c r="B127" s="38"/>
      <c r="C127" s="230" t="s">
        <v>90</v>
      </c>
      <c r="D127" s="230" t="s">
        <v>157</v>
      </c>
      <c r="E127" s="231" t="s">
        <v>673</v>
      </c>
      <c r="F127" s="232" t="s">
        <v>674</v>
      </c>
      <c r="G127" s="233" t="s">
        <v>675</v>
      </c>
      <c r="H127" s="234">
        <v>646.76099999999997</v>
      </c>
      <c r="I127" s="235"/>
      <c r="J127" s="235"/>
      <c r="K127" s="236">
        <f>ROUND(P127*H127,2)</f>
        <v>0</v>
      </c>
      <c r="L127" s="232" t="s">
        <v>170</v>
      </c>
      <c r="M127" s="43"/>
      <c r="N127" s="237" t="s">
        <v>1</v>
      </c>
      <c r="O127" s="238" t="s">
        <v>43</v>
      </c>
      <c r="P127" s="239">
        <f>I127+J127</f>
        <v>0</v>
      </c>
      <c r="Q127" s="239">
        <f>ROUND(I127*H127,2)</f>
        <v>0</v>
      </c>
      <c r="R127" s="239">
        <f>ROUND(J127*H127,2)</f>
        <v>0</v>
      </c>
      <c r="S127" s="90"/>
      <c r="T127" s="240">
        <f>S127*H127</f>
        <v>0</v>
      </c>
      <c r="U127" s="240">
        <v>5.0000000000000002E-05</v>
      </c>
      <c r="V127" s="240">
        <f>U127*H127</f>
        <v>0.03233805</v>
      </c>
      <c r="W127" s="240">
        <v>0</v>
      </c>
      <c r="X127" s="241">
        <f>W127*H127</f>
        <v>0</v>
      </c>
      <c r="Y127" s="37"/>
      <c r="Z127" s="37"/>
      <c r="AA127" s="37"/>
      <c r="AB127" s="37"/>
      <c r="AC127" s="37"/>
      <c r="AD127" s="37"/>
      <c r="AE127" s="37"/>
      <c r="AR127" s="242" t="s">
        <v>255</v>
      </c>
      <c r="AT127" s="242" t="s">
        <v>157</v>
      </c>
      <c r="AU127" s="242" t="s">
        <v>90</v>
      </c>
      <c r="AY127" s="16" t="s">
        <v>155</v>
      </c>
      <c r="BE127" s="243">
        <f>IF(O127="základní",K127,0)</f>
        <v>0</v>
      </c>
      <c r="BF127" s="243">
        <f>IF(O127="snížená",K127,0)</f>
        <v>0</v>
      </c>
      <c r="BG127" s="243">
        <f>IF(O127="zákl. přenesená",K127,0)</f>
        <v>0</v>
      </c>
      <c r="BH127" s="243">
        <f>IF(O127="sníž. přenesená",K127,0)</f>
        <v>0</v>
      </c>
      <c r="BI127" s="243">
        <f>IF(O127="nulová",K127,0)</f>
        <v>0</v>
      </c>
      <c r="BJ127" s="16" t="s">
        <v>88</v>
      </c>
      <c r="BK127" s="243">
        <f>ROUND(P127*H127,2)</f>
        <v>0</v>
      </c>
      <c r="BL127" s="16" t="s">
        <v>255</v>
      </c>
      <c r="BM127" s="242" t="s">
        <v>279</v>
      </c>
    </row>
    <row r="128" s="2" customFormat="1">
      <c r="A128" s="37"/>
      <c r="B128" s="38"/>
      <c r="C128" s="39"/>
      <c r="D128" s="271" t="s">
        <v>172</v>
      </c>
      <c r="E128" s="39"/>
      <c r="F128" s="272" t="s">
        <v>676</v>
      </c>
      <c r="G128" s="39"/>
      <c r="H128" s="39"/>
      <c r="I128" s="246"/>
      <c r="J128" s="246"/>
      <c r="K128" s="39"/>
      <c r="L128" s="39"/>
      <c r="M128" s="43"/>
      <c r="N128" s="247"/>
      <c r="O128" s="248"/>
      <c r="P128" s="90"/>
      <c r="Q128" s="90"/>
      <c r="R128" s="90"/>
      <c r="S128" s="90"/>
      <c r="T128" s="90"/>
      <c r="U128" s="90"/>
      <c r="V128" s="90"/>
      <c r="W128" s="90"/>
      <c r="X128" s="91"/>
      <c r="Y128" s="37"/>
      <c r="Z128" s="37"/>
      <c r="AA128" s="37"/>
      <c r="AB128" s="37"/>
      <c r="AC128" s="37"/>
      <c r="AD128" s="37"/>
      <c r="AE128" s="37"/>
      <c r="AT128" s="16" t="s">
        <v>172</v>
      </c>
      <c r="AU128" s="16" t="s">
        <v>90</v>
      </c>
    </row>
    <row r="129" s="13" customFormat="1">
      <c r="A129" s="13"/>
      <c r="B129" s="249"/>
      <c r="C129" s="250"/>
      <c r="D129" s="244" t="s">
        <v>165</v>
      </c>
      <c r="E129" s="251" t="s">
        <v>1</v>
      </c>
      <c r="F129" s="252" t="s">
        <v>677</v>
      </c>
      <c r="G129" s="250"/>
      <c r="H129" s="253">
        <v>399.27999999999997</v>
      </c>
      <c r="I129" s="254"/>
      <c r="J129" s="254"/>
      <c r="K129" s="250"/>
      <c r="L129" s="250"/>
      <c r="M129" s="255"/>
      <c r="N129" s="256"/>
      <c r="O129" s="257"/>
      <c r="P129" s="257"/>
      <c r="Q129" s="257"/>
      <c r="R129" s="257"/>
      <c r="S129" s="257"/>
      <c r="T129" s="257"/>
      <c r="U129" s="257"/>
      <c r="V129" s="257"/>
      <c r="W129" s="257"/>
      <c r="X129" s="258"/>
      <c r="Y129" s="13"/>
      <c r="Z129" s="13"/>
      <c r="AA129" s="13"/>
      <c r="AB129" s="13"/>
      <c r="AC129" s="13"/>
      <c r="AD129" s="13"/>
      <c r="AE129" s="13"/>
      <c r="AT129" s="259" t="s">
        <v>165</v>
      </c>
      <c r="AU129" s="259" t="s">
        <v>90</v>
      </c>
      <c r="AV129" s="13" t="s">
        <v>90</v>
      </c>
      <c r="AW129" s="13" t="s">
        <v>5</v>
      </c>
      <c r="AX129" s="13" t="s">
        <v>80</v>
      </c>
      <c r="AY129" s="259" t="s">
        <v>155</v>
      </c>
    </row>
    <row r="130" s="13" customFormat="1">
      <c r="A130" s="13"/>
      <c r="B130" s="249"/>
      <c r="C130" s="250"/>
      <c r="D130" s="244" t="s">
        <v>165</v>
      </c>
      <c r="E130" s="251" t="s">
        <v>1</v>
      </c>
      <c r="F130" s="252" t="s">
        <v>678</v>
      </c>
      <c r="G130" s="250"/>
      <c r="H130" s="253">
        <v>25</v>
      </c>
      <c r="I130" s="254"/>
      <c r="J130" s="254"/>
      <c r="K130" s="250"/>
      <c r="L130" s="250"/>
      <c r="M130" s="255"/>
      <c r="N130" s="256"/>
      <c r="O130" s="257"/>
      <c r="P130" s="257"/>
      <c r="Q130" s="257"/>
      <c r="R130" s="257"/>
      <c r="S130" s="257"/>
      <c r="T130" s="257"/>
      <c r="U130" s="257"/>
      <c r="V130" s="257"/>
      <c r="W130" s="257"/>
      <c r="X130" s="258"/>
      <c r="Y130" s="13"/>
      <c r="Z130" s="13"/>
      <c r="AA130" s="13"/>
      <c r="AB130" s="13"/>
      <c r="AC130" s="13"/>
      <c r="AD130" s="13"/>
      <c r="AE130" s="13"/>
      <c r="AT130" s="259" t="s">
        <v>165</v>
      </c>
      <c r="AU130" s="259" t="s">
        <v>90</v>
      </c>
      <c r="AV130" s="13" t="s">
        <v>90</v>
      </c>
      <c r="AW130" s="13" t="s">
        <v>5</v>
      </c>
      <c r="AX130" s="13" t="s">
        <v>80</v>
      </c>
      <c r="AY130" s="259" t="s">
        <v>155</v>
      </c>
    </row>
    <row r="131" s="13" customFormat="1">
      <c r="A131" s="13"/>
      <c r="B131" s="249"/>
      <c r="C131" s="250"/>
      <c r="D131" s="244" t="s">
        <v>165</v>
      </c>
      <c r="E131" s="251" t="s">
        <v>1</v>
      </c>
      <c r="F131" s="252" t="s">
        <v>679</v>
      </c>
      <c r="G131" s="250"/>
      <c r="H131" s="253">
        <v>222.481</v>
      </c>
      <c r="I131" s="254"/>
      <c r="J131" s="254"/>
      <c r="K131" s="250"/>
      <c r="L131" s="250"/>
      <c r="M131" s="255"/>
      <c r="N131" s="256"/>
      <c r="O131" s="257"/>
      <c r="P131" s="257"/>
      <c r="Q131" s="257"/>
      <c r="R131" s="257"/>
      <c r="S131" s="257"/>
      <c r="T131" s="257"/>
      <c r="U131" s="257"/>
      <c r="V131" s="257"/>
      <c r="W131" s="257"/>
      <c r="X131" s="258"/>
      <c r="Y131" s="13"/>
      <c r="Z131" s="13"/>
      <c r="AA131" s="13"/>
      <c r="AB131" s="13"/>
      <c r="AC131" s="13"/>
      <c r="AD131" s="13"/>
      <c r="AE131" s="13"/>
      <c r="AT131" s="259" t="s">
        <v>165</v>
      </c>
      <c r="AU131" s="259" t="s">
        <v>90</v>
      </c>
      <c r="AV131" s="13" t="s">
        <v>90</v>
      </c>
      <c r="AW131" s="13" t="s">
        <v>5</v>
      </c>
      <c r="AX131" s="13" t="s">
        <v>80</v>
      </c>
      <c r="AY131" s="259" t="s">
        <v>155</v>
      </c>
    </row>
    <row r="132" s="14" customFormat="1">
      <c r="A132" s="14"/>
      <c r="B132" s="260"/>
      <c r="C132" s="261"/>
      <c r="D132" s="244" t="s">
        <v>165</v>
      </c>
      <c r="E132" s="262" t="s">
        <v>1</v>
      </c>
      <c r="F132" s="263" t="s">
        <v>167</v>
      </c>
      <c r="G132" s="261"/>
      <c r="H132" s="264">
        <v>646.76099999999997</v>
      </c>
      <c r="I132" s="265"/>
      <c r="J132" s="265"/>
      <c r="K132" s="261"/>
      <c r="L132" s="261"/>
      <c r="M132" s="266"/>
      <c r="N132" s="267"/>
      <c r="O132" s="268"/>
      <c r="P132" s="268"/>
      <c r="Q132" s="268"/>
      <c r="R132" s="268"/>
      <c r="S132" s="268"/>
      <c r="T132" s="268"/>
      <c r="U132" s="268"/>
      <c r="V132" s="268"/>
      <c r="W132" s="268"/>
      <c r="X132" s="269"/>
      <c r="Y132" s="14"/>
      <c r="Z132" s="14"/>
      <c r="AA132" s="14"/>
      <c r="AB132" s="14"/>
      <c r="AC132" s="14"/>
      <c r="AD132" s="14"/>
      <c r="AE132" s="14"/>
      <c r="AT132" s="270" t="s">
        <v>165</v>
      </c>
      <c r="AU132" s="270" t="s">
        <v>90</v>
      </c>
      <c r="AV132" s="14" t="s">
        <v>161</v>
      </c>
      <c r="AW132" s="14" t="s">
        <v>5</v>
      </c>
      <c r="AX132" s="14" t="s">
        <v>88</v>
      </c>
      <c r="AY132" s="270" t="s">
        <v>155</v>
      </c>
    </row>
    <row r="133" s="2" customFormat="1" ht="24.15" customHeight="1">
      <c r="A133" s="37"/>
      <c r="B133" s="38"/>
      <c r="C133" s="279" t="s">
        <v>175</v>
      </c>
      <c r="D133" s="279" t="s">
        <v>281</v>
      </c>
      <c r="E133" s="280" t="s">
        <v>680</v>
      </c>
      <c r="F133" s="281" t="s">
        <v>681</v>
      </c>
      <c r="G133" s="282" t="s">
        <v>242</v>
      </c>
      <c r="H133" s="283">
        <v>28</v>
      </c>
      <c r="I133" s="284"/>
      <c r="J133" s="285"/>
      <c r="K133" s="286">
        <f>ROUND(P133*H133,2)</f>
        <v>0</v>
      </c>
      <c r="L133" s="281" t="s">
        <v>170</v>
      </c>
      <c r="M133" s="287"/>
      <c r="N133" s="288" t="s">
        <v>1</v>
      </c>
      <c r="O133" s="238" t="s">
        <v>43</v>
      </c>
      <c r="P133" s="239">
        <f>I133+J133</f>
        <v>0</v>
      </c>
      <c r="Q133" s="239">
        <f>ROUND(I133*H133,2)</f>
        <v>0</v>
      </c>
      <c r="R133" s="239">
        <f>ROUND(J133*H133,2)</f>
        <v>0</v>
      </c>
      <c r="S133" s="90"/>
      <c r="T133" s="240">
        <f>S133*H133</f>
        <v>0</v>
      </c>
      <c r="U133" s="240">
        <v>0.01426</v>
      </c>
      <c r="V133" s="240">
        <f>U133*H133</f>
        <v>0.39928000000000002</v>
      </c>
      <c r="W133" s="240">
        <v>0</v>
      </c>
      <c r="X133" s="241">
        <f>W133*H133</f>
        <v>0</v>
      </c>
      <c r="Y133" s="37"/>
      <c r="Z133" s="37"/>
      <c r="AA133" s="37"/>
      <c r="AB133" s="37"/>
      <c r="AC133" s="37"/>
      <c r="AD133" s="37"/>
      <c r="AE133" s="37"/>
      <c r="AR133" s="242" t="s">
        <v>284</v>
      </c>
      <c r="AT133" s="242" t="s">
        <v>281</v>
      </c>
      <c r="AU133" s="242" t="s">
        <v>90</v>
      </c>
      <c r="AY133" s="16" t="s">
        <v>155</v>
      </c>
      <c r="BE133" s="243">
        <f>IF(O133="základní",K133,0)</f>
        <v>0</v>
      </c>
      <c r="BF133" s="243">
        <f>IF(O133="snížená",K133,0)</f>
        <v>0</v>
      </c>
      <c r="BG133" s="243">
        <f>IF(O133="zákl. přenesená",K133,0)</f>
        <v>0</v>
      </c>
      <c r="BH133" s="243">
        <f>IF(O133="sníž. přenesená",K133,0)</f>
        <v>0</v>
      </c>
      <c r="BI133" s="243">
        <f>IF(O133="nulová",K133,0)</f>
        <v>0</v>
      </c>
      <c r="BJ133" s="16" t="s">
        <v>88</v>
      </c>
      <c r="BK133" s="243">
        <f>ROUND(P133*H133,2)</f>
        <v>0</v>
      </c>
      <c r="BL133" s="16" t="s">
        <v>255</v>
      </c>
      <c r="BM133" s="242" t="s">
        <v>285</v>
      </c>
    </row>
    <row r="134" s="13" customFormat="1">
      <c r="A134" s="13"/>
      <c r="B134" s="249"/>
      <c r="C134" s="250"/>
      <c r="D134" s="244" t="s">
        <v>165</v>
      </c>
      <c r="E134" s="251" t="s">
        <v>1</v>
      </c>
      <c r="F134" s="252" t="s">
        <v>682</v>
      </c>
      <c r="G134" s="250"/>
      <c r="H134" s="253">
        <v>28</v>
      </c>
      <c r="I134" s="254"/>
      <c r="J134" s="254"/>
      <c r="K134" s="250"/>
      <c r="L134" s="250"/>
      <c r="M134" s="255"/>
      <c r="N134" s="256"/>
      <c r="O134" s="257"/>
      <c r="P134" s="257"/>
      <c r="Q134" s="257"/>
      <c r="R134" s="257"/>
      <c r="S134" s="257"/>
      <c r="T134" s="257"/>
      <c r="U134" s="257"/>
      <c r="V134" s="257"/>
      <c r="W134" s="257"/>
      <c r="X134" s="258"/>
      <c r="Y134" s="13"/>
      <c r="Z134" s="13"/>
      <c r="AA134" s="13"/>
      <c r="AB134" s="13"/>
      <c r="AC134" s="13"/>
      <c r="AD134" s="13"/>
      <c r="AE134" s="13"/>
      <c r="AT134" s="259" t="s">
        <v>165</v>
      </c>
      <c r="AU134" s="259" t="s">
        <v>90</v>
      </c>
      <c r="AV134" s="13" t="s">
        <v>90</v>
      </c>
      <c r="AW134" s="13" t="s">
        <v>5</v>
      </c>
      <c r="AX134" s="13" t="s">
        <v>80</v>
      </c>
      <c r="AY134" s="259" t="s">
        <v>155</v>
      </c>
    </row>
    <row r="135" s="14" customFormat="1">
      <c r="A135" s="14"/>
      <c r="B135" s="260"/>
      <c r="C135" s="261"/>
      <c r="D135" s="244" t="s">
        <v>165</v>
      </c>
      <c r="E135" s="262" t="s">
        <v>1</v>
      </c>
      <c r="F135" s="263" t="s">
        <v>167</v>
      </c>
      <c r="G135" s="261"/>
      <c r="H135" s="264">
        <v>28</v>
      </c>
      <c r="I135" s="265"/>
      <c r="J135" s="265"/>
      <c r="K135" s="261"/>
      <c r="L135" s="261"/>
      <c r="M135" s="266"/>
      <c r="N135" s="267"/>
      <c r="O135" s="268"/>
      <c r="P135" s="268"/>
      <c r="Q135" s="268"/>
      <c r="R135" s="268"/>
      <c r="S135" s="268"/>
      <c r="T135" s="268"/>
      <c r="U135" s="268"/>
      <c r="V135" s="268"/>
      <c r="W135" s="268"/>
      <c r="X135" s="269"/>
      <c r="Y135" s="14"/>
      <c r="Z135" s="14"/>
      <c r="AA135" s="14"/>
      <c r="AB135" s="14"/>
      <c r="AC135" s="14"/>
      <c r="AD135" s="14"/>
      <c r="AE135" s="14"/>
      <c r="AT135" s="270" t="s">
        <v>165</v>
      </c>
      <c r="AU135" s="270" t="s">
        <v>90</v>
      </c>
      <c r="AV135" s="14" t="s">
        <v>161</v>
      </c>
      <c r="AW135" s="14" t="s">
        <v>5</v>
      </c>
      <c r="AX135" s="14" t="s">
        <v>88</v>
      </c>
      <c r="AY135" s="270" t="s">
        <v>155</v>
      </c>
    </row>
    <row r="136" s="2" customFormat="1" ht="24.15" customHeight="1">
      <c r="A136" s="37"/>
      <c r="B136" s="38"/>
      <c r="C136" s="230" t="s">
        <v>161</v>
      </c>
      <c r="D136" s="230" t="s">
        <v>157</v>
      </c>
      <c r="E136" s="231" t="s">
        <v>683</v>
      </c>
      <c r="F136" s="232" t="s">
        <v>684</v>
      </c>
      <c r="G136" s="233" t="s">
        <v>491</v>
      </c>
      <c r="H136" s="234">
        <v>10</v>
      </c>
      <c r="I136" s="235"/>
      <c r="J136" s="235"/>
      <c r="K136" s="236">
        <f>ROUND(P136*H136,2)</f>
        <v>0</v>
      </c>
      <c r="L136" s="232" t="s">
        <v>1</v>
      </c>
      <c r="M136" s="43"/>
      <c r="N136" s="237" t="s">
        <v>1</v>
      </c>
      <c r="O136" s="238" t="s">
        <v>43</v>
      </c>
      <c r="P136" s="239">
        <f>I136+J136</f>
        <v>0</v>
      </c>
      <c r="Q136" s="239">
        <f>ROUND(I136*H136,2)</f>
        <v>0</v>
      </c>
      <c r="R136" s="239">
        <f>ROUND(J136*H136,2)</f>
        <v>0</v>
      </c>
      <c r="S136" s="90"/>
      <c r="T136" s="240">
        <f>S136*H136</f>
        <v>0</v>
      </c>
      <c r="U136" s="240">
        <v>0</v>
      </c>
      <c r="V136" s="240">
        <f>U136*H136</f>
        <v>0</v>
      </c>
      <c r="W136" s="240">
        <v>0</v>
      </c>
      <c r="X136" s="241">
        <f>W136*H136</f>
        <v>0</v>
      </c>
      <c r="Y136" s="37"/>
      <c r="Z136" s="37"/>
      <c r="AA136" s="37"/>
      <c r="AB136" s="37"/>
      <c r="AC136" s="37"/>
      <c r="AD136" s="37"/>
      <c r="AE136" s="37"/>
      <c r="AR136" s="242" t="s">
        <v>255</v>
      </c>
      <c r="AT136" s="242" t="s">
        <v>157</v>
      </c>
      <c r="AU136" s="242" t="s">
        <v>90</v>
      </c>
      <c r="AY136" s="16" t="s">
        <v>155</v>
      </c>
      <c r="BE136" s="243">
        <f>IF(O136="základní",K136,0)</f>
        <v>0</v>
      </c>
      <c r="BF136" s="243">
        <f>IF(O136="snížená",K136,0)</f>
        <v>0</v>
      </c>
      <c r="BG136" s="243">
        <f>IF(O136="zákl. přenesená",K136,0)</f>
        <v>0</v>
      </c>
      <c r="BH136" s="243">
        <f>IF(O136="sníž. přenesená",K136,0)</f>
        <v>0</v>
      </c>
      <c r="BI136" s="243">
        <f>IF(O136="nulová",K136,0)</f>
        <v>0</v>
      </c>
      <c r="BJ136" s="16" t="s">
        <v>88</v>
      </c>
      <c r="BK136" s="243">
        <f>ROUND(P136*H136,2)</f>
        <v>0</v>
      </c>
      <c r="BL136" s="16" t="s">
        <v>255</v>
      </c>
      <c r="BM136" s="242" t="s">
        <v>288</v>
      </c>
    </row>
    <row r="137" s="2" customFormat="1" ht="24.15" customHeight="1">
      <c r="A137" s="37"/>
      <c r="B137" s="38"/>
      <c r="C137" s="279" t="s">
        <v>186</v>
      </c>
      <c r="D137" s="279" t="s">
        <v>281</v>
      </c>
      <c r="E137" s="280" t="s">
        <v>685</v>
      </c>
      <c r="F137" s="281" t="s">
        <v>686</v>
      </c>
      <c r="G137" s="282" t="s">
        <v>211</v>
      </c>
      <c r="H137" s="283">
        <v>40</v>
      </c>
      <c r="I137" s="284"/>
      <c r="J137" s="285"/>
      <c r="K137" s="286">
        <f>ROUND(P137*H137,2)</f>
        <v>0</v>
      </c>
      <c r="L137" s="281" t="s">
        <v>1</v>
      </c>
      <c r="M137" s="287"/>
      <c r="N137" s="288" t="s">
        <v>1</v>
      </c>
      <c r="O137" s="238" t="s">
        <v>43</v>
      </c>
      <c r="P137" s="239">
        <f>I137+J137</f>
        <v>0</v>
      </c>
      <c r="Q137" s="239">
        <f>ROUND(I137*H137,2)</f>
        <v>0</v>
      </c>
      <c r="R137" s="239">
        <f>ROUND(J137*H137,2)</f>
        <v>0</v>
      </c>
      <c r="S137" s="90"/>
      <c r="T137" s="240">
        <f>S137*H137</f>
        <v>0</v>
      </c>
      <c r="U137" s="240">
        <v>0</v>
      </c>
      <c r="V137" s="240">
        <f>U137*H137</f>
        <v>0</v>
      </c>
      <c r="W137" s="240">
        <v>0</v>
      </c>
      <c r="X137" s="241">
        <f>W137*H137</f>
        <v>0</v>
      </c>
      <c r="Y137" s="37"/>
      <c r="Z137" s="37"/>
      <c r="AA137" s="37"/>
      <c r="AB137" s="37"/>
      <c r="AC137" s="37"/>
      <c r="AD137" s="37"/>
      <c r="AE137" s="37"/>
      <c r="AR137" s="242" t="s">
        <v>284</v>
      </c>
      <c r="AT137" s="242" t="s">
        <v>281</v>
      </c>
      <c r="AU137" s="242" t="s">
        <v>90</v>
      </c>
      <c r="AY137" s="16" t="s">
        <v>155</v>
      </c>
      <c r="BE137" s="243">
        <f>IF(O137="základní",K137,0)</f>
        <v>0</v>
      </c>
      <c r="BF137" s="243">
        <f>IF(O137="snížená",K137,0)</f>
        <v>0</v>
      </c>
      <c r="BG137" s="243">
        <f>IF(O137="zákl. přenesená",K137,0)</f>
        <v>0</v>
      </c>
      <c r="BH137" s="243">
        <f>IF(O137="sníž. přenesená",K137,0)</f>
        <v>0</v>
      </c>
      <c r="BI137" s="243">
        <f>IF(O137="nulová",K137,0)</f>
        <v>0</v>
      </c>
      <c r="BJ137" s="16" t="s">
        <v>88</v>
      </c>
      <c r="BK137" s="243">
        <f>ROUND(P137*H137,2)</f>
        <v>0</v>
      </c>
      <c r="BL137" s="16" t="s">
        <v>255</v>
      </c>
      <c r="BM137" s="242" t="s">
        <v>301</v>
      </c>
    </row>
    <row r="138" s="13" customFormat="1">
      <c r="A138" s="13"/>
      <c r="B138" s="249"/>
      <c r="C138" s="250"/>
      <c r="D138" s="244" t="s">
        <v>165</v>
      </c>
      <c r="E138" s="251" t="s">
        <v>1</v>
      </c>
      <c r="F138" s="252" t="s">
        <v>687</v>
      </c>
      <c r="G138" s="250"/>
      <c r="H138" s="253">
        <v>40</v>
      </c>
      <c r="I138" s="254"/>
      <c r="J138" s="254"/>
      <c r="K138" s="250"/>
      <c r="L138" s="250"/>
      <c r="M138" s="255"/>
      <c r="N138" s="256"/>
      <c r="O138" s="257"/>
      <c r="P138" s="257"/>
      <c r="Q138" s="257"/>
      <c r="R138" s="257"/>
      <c r="S138" s="257"/>
      <c r="T138" s="257"/>
      <c r="U138" s="257"/>
      <c r="V138" s="257"/>
      <c r="W138" s="257"/>
      <c r="X138" s="258"/>
      <c r="Y138" s="13"/>
      <c r="Z138" s="13"/>
      <c r="AA138" s="13"/>
      <c r="AB138" s="13"/>
      <c r="AC138" s="13"/>
      <c r="AD138" s="13"/>
      <c r="AE138" s="13"/>
      <c r="AT138" s="259" t="s">
        <v>165</v>
      </c>
      <c r="AU138" s="259" t="s">
        <v>90</v>
      </c>
      <c r="AV138" s="13" t="s">
        <v>90</v>
      </c>
      <c r="AW138" s="13" t="s">
        <v>5</v>
      </c>
      <c r="AX138" s="13" t="s">
        <v>80</v>
      </c>
      <c r="AY138" s="259" t="s">
        <v>155</v>
      </c>
    </row>
    <row r="139" s="14" customFormat="1">
      <c r="A139" s="14"/>
      <c r="B139" s="260"/>
      <c r="C139" s="261"/>
      <c r="D139" s="244" t="s">
        <v>165</v>
      </c>
      <c r="E139" s="262" t="s">
        <v>1</v>
      </c>
      <c r="F139" s="263" t="s">
        <v>167</v>
      </c>
      <c r="G139" s="261"/>
      <c r="H139" s="264">
        <v>40</v>
      </c>
      <c r="I139" s="265"/>
      <c r="J139" s="265"/>
      <c r="K139" s="261"/>
      <c r="L139" s="261"/>
      <c r="M139" s="266"/>
      <c r="N139" s="267"/>
      <c r="O139" s="268"/>
      <c r="P139" s="268"/>
      <c r="Q139" s="268"/>
      <c r="R139" s="268"/>
      <c r="S139" s="268"/>
      <c r="T139" s="268"/>
      <c r="U139" s="268"/>
      <c r="V139" s="268"/>
      <c r="W139" s="268"/>
      <c r="X139" s="269"/>
      <c r="Y139" s="14"/>
      <c r="Z139" s="14"/>
      <c r="AA139" s="14"/>
      <c r="AB139" s="14"/>
      <c r="AC139" s="14"/>
      <c r="AD139" s="14"/>
      <c r="AE139" s="14"/>
      <c r="AT139" s="270" t="s">
        <v>165</v>
      </c>
      <c r="AU139" s="270" t="s">
        <v>90</v>
      </c>
      <c r="AV139" s="14" t="s">
        <v>161</v>
      </c>
      <c r="AW139" s="14" t="s">
        <v>5</v>
      </c>
      <c r="AX139" s="14" t="s">
        <v>88</v>
      </c>
      <c r="AY139" s="270" t="s">
        <v>155</v>
      </c>
    </row>
    <row r="140" s="2" customFormat="1" ht="16.5" customHeight="1">
      <c r="A140" s="37"/>
      <c r="B140" s="38"/>
      <c r="C140" s="279" t="s">
        <v>192</v>
      </c>
      <c r="D140" s="279" t="s">
        <v>281</v>
      </c>
      <c r="E140" s="280" t="s">
        <v>220</v>
      </c>
      <c r="F140" s="281" t="s">
        <v>688</v>
      </c>
      <c r="G140" s="282" t="s">
        <v>242</v>
      </c>
      <c r="H140" s="283">
        <v>25.899999999999999</v>
      </c>
      <c r="I140" s="284"/>
      <c r="J140" s="285"/>
      <c r="K140" s="286">
        <f>ROUND(P140*H140,2)</f>
        <v>0</v>
      </c>
      <c r="L140" s="281" t="s">
        <v>1</v>
      </c>
      <c r="M140" s="287"/>
      <c r="N140" s="288" t="s">
        <v>1</v>
      </c>
      <c r="O140" s="238" t="s">
        <v>43</v>
      </c>
      <c r="P140" s="239">
        <f>I140+J140</f>
        <v>0</v>
      </c>
      <c r="Q140" s="239">
        <f>ROUND(I140*H140,2)</f>
        <v>0</v>
      </c>
      <c r="R140" s="239">
        <f>ROUND(J140*H140,2)</f>
        <v>0</v>
      </c>
      <c r="S140" s="90"/>
      <c r="T140" s="240">
        <f>S140*H140</f>
        <v>0</v>
      </c>
      <c r="U140" s="240">
        <v>0</v>
      </c>
      <c r="V140" s="240">
        <f>U140*H140</f>
        <v>0</v>
      </c>
      <c r="W140" s="240">
        <v>0</v>
      </c>
      <c r="X140" s="241">
        <f>W140*H140</f>
        <v>0</v>
      </c>
      <c r="Y140" s="37"/>
      <c r="Z140" s="37"/>
      <c r="AA140" s="37"/>
      <c r="AB140" s="37"/>
      <c r="AC140" s="37"/>
      <c r="AD140" s="37"/>
      <c r="AE140" s="37"/>
      <c r="AR140" s="242" t="s">
        <v>284</v>
      </c>
      <c r="AT140" s="242" t="s">
        <v>281</v>
      </c>
      <c r="AU140" s="242" t="s">
        <v>90</v>
      </c>
      <c r="AY140" s="16" t="s">
        <v>155</v>
      </c>
      <c r="BE140" s="243">
        <f>IF(O140="základní",K140,0)</f>
        <v>0</v>
      </c>
      <c r="BF140" s="243">
        <f>IF(O140="snížená",K140,0)</f>
        <v>0</v>
      </c>
      <c r="BG140" s="243">
        <f>IF(O140="zákl. přenesená",K140,0)</f>
        <v>0</v>
      </c>
      <c r="BH140" s="243">
        <f>IF(O140="sníž. přenesená",K140,0)</f>
        <v>0</v>
      </c>
      <c r="BI140" s="243">
        <f>IF(O140="nulová",K140,0)</f>
        <v>0</v>
      </c>
      <c r="BJ140" s="16" t="s">
        <v>88</v>
      </c>
      <c r="BK140" s="243">
        <f>ROUND(P140*H140,2)</f>
        <v>0</v>
      </c>
      <c r="BL140" s="16" t="s">
        <v>255</v>
      </c>
      <c r="BM140" s="242" t="s">
        <v>307</v>
      </c>
    </row>
    <row r="141" s="13" customFormat="1">
      <c r="A141" s="13"/>
      <c r="B141" s="249"/>
      <c r="C141" s="250"/>
      <c r="D141" s="244" t="s">
        <v>165</v>
      </c>
      <c r="E141" s="251" t="s">
        <v>1</v>
      </c>
      <c r="F141" s="252" t="s">
        <v>689</v>
      </c>
      <c r="G141" s="250"/>
      <c r="H141" s="253">
        <v>25.899999999999999</v>
      </c>
      <c r="I141" s="254"/>
      <c r="J141" s="254"/>
      <c r="K141" s="250"/>
      <c r="L141" s="250"/>
      <c r="M141" s="255"/>
      <c r="N141" s="256"/>
      <c r="O141" s="257"/>
      <c r="P141" s="257"/>
      <c r="Q141" s="257"/>
      <c r="R141" s="257"/>
      <c r="S141" s="257"/>
      <c r="T141" s="257"/>
      <c r="U141" s="257"/>
      <c r="V141" s="257"/>
      <c r="W141" s="257"/>
      <c r="X141" s="258"/>
      <c r="Y141" s="13"/>
      <c r="Z141" s="13"/>
      <c r="AA141" s="13"/>
      <c r="AB141" s="13"/>
      <c r="AC141" s="13"/>
      <c r="AD141" s="13"/>
      <c r="AE141" s="13"/>
      <c r="AT141" s="259" t="s">
        <v>165</v>
      </c>
      <c r="AU141" s="259" t="s">
        <v>90</v>
      </c>
      <c r="AV141" s="13" t="s">
        <v>90</v>
      </c>
      <c r="AW141" s="13" t="s">
        <v>5</v>
      </c>
      <c r="AX141" s="13" t="s">
        <v>80</v>
      </c>
      <c r="AY141" s="259" t="s">
        <v>155</v>
      </c>
    </row>
    <row r="142" s="14" customFormat="1">
      <c r="A142" s="14"/>
      <c r="B142" s="260"/>
      <c r="C142" s="261"/>
      <c r="D142" s="244" t="s">
        <v>165</v>
      </c>
      <c r="E142" s="262" t="s">
        <v>1</v>
      </c>
      <c r="F142" s="263" t="s">
        <v>167</v>
      </c>
      <c r="G142" s="261"/>
      <c r="H142" s="264">
        <v>25.899999999999999</v>
      </c>
      <c r="I142" s="265"/>
      <c r="J142" s="265"/>
      <c r="K142" s="261"/>
      <c r="L142" s="261"/>
      <c r="M142" s="266"/>
      <c r="N142" s="267"/>
      <c r="O142" s="268"/>
      <c r="P142" s="268"/>
      <c r="Q142" s="268"/>
      <c r="R142" s="268"/>
      <c r="S142" s="268"/>
      <c r="T142" s="268"/>
      <c r="U142" s="268"/>
      <c r="V142" s="268"/>
      <c r="W142" s="268"/>
      <c r="X142" s="269"/>
      <c r="Y142" s="14"/>
      <c r="Z142" s="14"/>
      <c r="AA142" s="14"/>
      <c r="AB142" s="14"/>
      <c r="AC142" s="14"/>
      <c r="AD142" s="14"/>
      <c r="AE142" s="14"/>
      <c r="AT142" s="270" t="s">
        <v>165</v>
      </c>
      <c r="AU142" s="270" t="s">
        <v>90</v>
      </c>
      <c r="AV142" s="14" t="s">
        <v>161</v>
      </c>
      <c r="AW142" s="14" t="s">
        <v>5</v>
      </c>
      <c r="AX142" s="14" t="s">
        <v>88</v>
      </c>
      <c r="AY142" s="270" t="s">
        <v>155</v>
      </c>
    </row>
    <row r="143" s="2" customFormat="1" ht="16.5" customHeight="1">
      <c r="A143" s="37"/>
      <c r="B143" s="38"/>
      <c r="C143" s="230" t="s">
        <v>197</v>
      </c>
      <c r="D143" s="230" t="s">
        <v>157</v>
      </c>
      <c r="E143" s="231" t="s">
        <v>690</v>
      </c>
      <c r="F143" s="232" t="s">
        <v>691</v>
      </c>
      <c r="G143" s="233" t="s">
        <v>675</v>
      </c>
      <c r="H143" s="234">
        <v>646.76099999999997</v>
      </c>
      <c r="I143" s="235"/>
      <c r="J143" s="235"/>
      <c r="K143" s="236">
        <f>ROUND(P143*H143,2)</f>
        <v>0</v>
      </c>
      <c r="L143" s="232" t="s">
        <v>1</v>
      </c>
      <c r="M143" s="43"/>
      <c r="N143" s="237" t="s">
        <v>1</v>
      </c>
      <c r="O143" s="238" t="s">
        <v>43</v>
      </c>
      <c r="P143" s="239">
        <f>I143+J143</f>
        <v>0</v>
      </c>
      <c r="Q143" s="239">
        <f>ROUND(I143*H143,2)</f>
        <v>0</v>
      </c>
      <c r="R143" s="239">
        <f>ROUND(J143*H143,2)</f>
        <v>0</v>
      </c>
      <c r="S143" s="90"/>
      <c r="T143" s="240">
        <f>S143*H143</f>
        <v>0</v>
      </c>
      <c r="U143" s="240">
        <v>0</v>
      </c>
      <c r="V143" s="240">
        <f>U143*H143</f>
        <v>0</v>
      </c>
      <c r="W143" s="240">
        <v>0</v>
      </c>
      <c r="X143" s="241">
        <f>W143*H143</f>
        <v>0</v>
      </c>
      <c r="Y143" s="37"/>
      <c r="Z143" s="37"/>
      <c r="AA143" s="37"/>
      <c r="AB143" s="37"/>
      <c r="AC143" s="37"/>
      <c r="AD143" s="37"/>
      <c r="AE143" s="37"/>
      <c r="AR143" s="242" t="s">
        <v>255</v>
      </c>
      <c r="AT143" s="242" t="s">
        <v>157</v>
      </c>
      <c r="AU143" s="242" t="s">
        <v>90</v>
      </c>
      <c r="AY143" s="16" t="s">
        <v>155</v>
      </c>
      <c r="BE143" s="243">
        <f>IF(O143="základní",K143,0)</f>
        <v>0</v>
      </c>
      <c r="BF143" s="243">
        <f>IF(O143="snížená",K143,0)</f>
        <v>0</v>
      </c>
      <c r="BG143" s="243">
        <f>IF(O143="zákl. přenesená",K143,0)</f>
        <v>0</v>
      </c>
      <c r="BH143" s="243">
        <f>IF(O143="sníž. přenesená",K143,0)</f>
        <v>0</v>
      </c>
      <c r="BI143" s="243">
        <f>IF(O143="nulová",K143,0)</f>
        <v>0</v>
      </c>
      <c r="BJ143" s="16" t="s">
        <v>88</v>
      </c>
      <c r="BK143" s="243">
        <f>ROUND(P143*H143,2)</f>
        <v>0</v>
      </c>
      <c r="BL143" s="16" t="s">
        <v>255</v>
      </c>
      <c r="BM143" s="242" t="s">
        <v>310</v>
      </c>
    </row>
    <row r="144" s="13" customFormat="1">
      <c r="A144" s="13"/>
      <c r="B144" s="249"/>
      <c r="C144" s="250"/>
      <c r="D144" s="244" t="s">
        <v>165</v>
      </c>
      <c r="E144" s="251" t="s">
        <v>1</v>
      </c>
      <c r="F144" s="252" t="s">
        <v>677</v>
      </c>
      <c r="G144" s="250"/>
      <c r="H144" s="253">
        <v>399.27999999999997</v>
      </c>
      <c r="I144" s="254"/>
      <c r="J144" s="254"/>
      <c r="K144" s="250"/>
      <c r="L144" s="250"/>
      <c r="M144" s="255"/>
      <c r="N144" s="256"/>
      <c r="O144" s="257"/>
      <c r="P144" s="257"/>
      <c r="Q144" s="257"/>
      <c r="R144" s="257"/>
      <c r="S144" s="257"/>
      <c r="T144" s="257"/>
      <c r="U144" s="257"/>
      <c r="V144" s="257"/>
      <c r="W144" s="257"/>
      <c r="X144" s="258"/>
      <c r="Y144" s="13"/>
      <c r="Z144" s="13"/>
      <c r="AA144" s="13"/>
      <c r="AB144" s="13"/>
      <c r="AC144" s="13"/>
      <c r="AD144" s="13"/>
      <c r="AE144" s="13"/>
      <c r="AT144" s="259" t="s">
        <v>165</v>
      </c>
      <c r="AU144" s="259" t="s">
        <v>90</v>
      </c>
      <c r="AV144" s="13" t="s">
        <v>90</v>
      </c>
      <c r="AW144" s="13" t="s">
        <v>5</v>
      </c>
      <c r="AX144" s="13" t="s">
        <v>80</v>
      </c>
      <c r="AY144" s="259" t="s">
        <v>155</v>
      </c>
    </row>
    <row r="145" s="13" customFormat="1">
      <c r="A145" s="13"/>
      <c r="B145" s="249"/>
      <c r="C145" s="250"/>
      <c r="D145" s="244" t="s">
        <v>165</v>
      </c>
      <c r="E145" s="251" t="s">
        <v>1</v>
      </c>
      <c r="F145" s="252" t="s">
        <v>678</v>
      </c>
      <c r="G145" s="250"/>
      <c r="H145" s="253">
        <v>25</v>
      </c>
      <c r="I145" s="254"/>
      <c r="J145" s="254"/>
      <c r="K145" s="250"/>
      <c r="L145" s="250"/>
      <c r="M145" s="255"/>
      <c r="N145" s="256"/>
      <c r="O145" s="257"/>
      <c r="P145" s="257"/>
      <c r="Q145" s="257"/>
      <c r="R145" s="257"/>
      <c r="S145" s="257"/>
      <c r="T145" s="257"/>
      <c r="U145" s="257"/>
      <c r="V145" s="257"/>
      <c r="W145" s="257"/>
      <c r="X145" s="258"/>
      <c r="Y145" s="13"/>
      <c r="Z145" s="13"/>
      <c r="AA145" s="13"/>
      <c r="AB145" s="13"/>
      <c r="AC145" s="13"/>
      <c r="AD145" s="13"/>
      <c r="AE145" s="13"/>
      <c r="AT145" s="259" t="s">
        <v>165</v>
      </c>
      <c r="AU145" s="259" t="s">
        <v>90</v>
      </c>
      <c r="AV145" s="13" t="s">
        <v>90</v>
      </c>
      <c r="AW145" s="13" t="s">
        <v>5</v>
      </c>
      <c r="AX145" s="13" t="s">
        <v>80</v>
      </c>
      <c r="AY145" s="259" t="s">
        <v>155</v>
      </c>
    </row>
    <row r="146" s="13" customFormat="1">
      <c r="A146" s="13"/>
      <c r="B146" s="249"/>
      <c r="C146" s="250"/>
      <c r="D146" s="244" t="s">
        <v>165</v>
      </c>
      <c r="E146" s="251" t="s">
        <v>1</v>
      </c>
      <c r="F146" s="252" t="s">
        <v>679</v>
      </c>
      <c r="G146" s="250"/>
      <c r="H146" s="253">
        <v>222.481</v>
      </c>
      <c r="I146" s="254"/>
      <c r="J146" s="254"/>
      <c r="K146" s="250"/>
      <c r="L146" s="250"/>
      <c r="M146" s="255"/>
      <c r="N146" s="256"/>
      <c r="O146" s="257"/>
      <c r="P146" s="257"/>
      <c r="Q146" s="257"/>
      <c r="R146" s="257"/>
      <c r="S146" s="257"/>
      <c r="T146" s="257"/>
      <c r="U146" s="257"/>
      <c r="V146" s="257"/>
      <c r="W146" s="257"/>
      <c r="X146" s="258"/>
      <c r="Y146" s="13"/>
      <c r="Z146" s="13"/>
      <c r="AA146" s="13"/>
      <c r="AB146" s="13"/>
      <c r="AC146" s="13"/>
      <c r="AD146" s="13"/>
      <c r="AE146" s="13"/>
      <c r="AT146" s="259" t="s">
        <v>165</v>
      </c>
      <c r="AU146" s="259" t="s">
        <v>90</v>
      </c>
      <c r="AV146" s="13" t="s">
        <v>90</v>
      </c>
      <c r="AW146" s="13" t="s">
        <v>5</v>
      </c>
      <c r="AX146" s="13" t="s">
        <v>80</v>
      </c>
      <c r="AY146" s="259" t="s">
        <v>155</v>
      </c>
    </row>
    <row r="147" s="14" customFormat="1">
      <c r="A147" s="14"/>
      <c r="B147" s="260"/>
      <c r="C147" s="261"/>
      <c r="D147" s="244" t="s">
        <v>165</v>
      </c>
      <c r="E147" s="262" t="s">
        <v>1</v>
      </c>
      <c r="F147" s="263" t="s">
        <v>167</v>
      </c>
      <c r="G147" s="261"/>
      <c r="H147" s="264">
        <v>646.76099999999997</v>
      </c>
      <c r="I147" s="265"/>
      <c r="J147" s="265"/>
      <c r="K147" s="261"/>
      <c r="L147" s="261"/>
      <c r="M147" s="266"/>
      <c r="N147" s="267"/>
      <c r="O147" s="268"/>
      <c r="P147" s="268"/>
      <c r="Q147" s="268"/>
      <c r="R147" s="268"/>
      <c r="S147" s="268"/>
      <c r="T147" s="268"/>
      <c r="U147" s="268"/>
      <c r="V147" s="268"/>
      <c r="W147" s="268"/>
      <c r="X147" s="269"/>
      <c r="Y147" s="14"/>
      <c r="Z147" s="14"/>
      <c r="AA147" s="14"/>
      <c r="AB147" s="14"/>
      <c r="AC147" s="14"/>
      <c r="AD147" s="14"/>
      <c r="AE147" s="14"/>
      <c r="AT147" s="270" t="s">
        <v>165</v>
      </c>
      <c r="AU147" s="270" t="s">
        <v>90</v>
      </c>
      <c r="AV147" s="14" t="s">
        <v>161</v>
      </c>
      <c r="AW147" s="14" t="s">
        <v>5</v>
      </c>
      <c r="AX147" s="14" t="s">
        <v>88</v>
      </c>
      <c r="AY147" s="270" t="s">
        <v>155</v>
      </c>
    </row>
    <row r="148" s="2" customFormat="1" ht="16.5" customHeight="1">
      <c r="A148" s="37"/>
      <c r="B148" s="38"/>
      <c r="C148" s="230" t="s">
        <v>202</v>
      </c>
      <c r="D148" s="230" t="s">
        <v>157</v>
      </c>
      <c r="E148" s="231" t="s">
        <v>692</v>
      </c>
      <c r="F148" s="232" t="s">
        <v>693</v>
      </c>
      <c r="G148" s="233" t="s">
        <v>160</v>
      </c>
      <c r="H148" s="234">
        <v>20.780000000000001</v>
      </c>
      <c r="I148" s="235"/>
      <c r="J148" s="235"/>
      <c r="K148" s="236">
        <f>ROUND(P148*H148,2)</f>
        <v>0</v>
      </c>
      <c r="L148" s="232" t="s">
        <v>1</v>
      </c>
      <c r="M148" s="43"/>
      <c r="N148" s="237" t="s">
        <v>1</v>
      </c>
      <c r="O148" s="238" t="s">
        <v>43</v>
      </c>
      <c r="P148" s="239">
        <f>I148+J148</f>
        <v>0</v>
      </c>
      <c r="Q148" s="239">
        <f>ROUND(I148*H148,2)</f>
        <v>0</v>
      </c>
      <c r="R148" s="239">
        <f>ROUND(J148*H148,2)</f>
        <v>0</v>
      </c>
      <c r="S148" s="90"/>
      <c r="T148" s="240">
        <f>S148*H148</f>
        <v>0</v>
      </c>
      <c r="U148" s="240">
        <v>0</v>
      </c>
      <c r="V148" s="240">
        <f>U148*H148</f>
        <v>0</v>
      </c>
      <c r="W148" s="240">
        <v>0</v>
      </c>
      <c r="X148" s="241">
        <f>W148*H148</f>
        <v>0</v>
      </c>
      <c r="Y148" s="37"/>
      <c r="Z148" s="37"/>
      <c r="AA148" s="37"/>
      <c r="AB148" s="37"/>
      <c r="AC148" s="37"/>
      <c r="AD148" s="37"/>
      <c r="AE148" s="37"/>
      <c r="AR148" s="242" t="s">
        <v>255</v>
      </c>
      <c r="AT148" s="242" t="s">
        <v>157</v>
      </c>
      <c r="AU148" s="242" t="s">
        <v>90</v>
      </c>
      <c r="AY148" s="16" t="s">
        <v>155</v>
      </c>
      <c r="BE148" s="243">
        <f>IF(O148="základní",K148,0)</f>
        <v>0</v>
      </c>
      <c r="BF148" s="243">
        <f>IF(O148="snížená",K148,0)</f>
        <v>0</v>
      </c>
      <c r="BG148" s="243">
        <f>IF(O148="zákl. přenesená",K148,0)</f>
        <v>0</v>
      </c>
      <c r="BH148" s="243">
        <f>IF(O148="sníž. přenesená",K148,0)</f>
        <v>0</v>
      </c>
      <c r="BI148" s="243">
        <f>IF(O148="nulová",K148,0)</f>
        <v>0</v>
      </c>
      <c r="BJ148" s="16" t="s">
        <v>88</v>
      </c>
      <c r="BK148" s="243">
        <f>ROUND(P148*H148,2)</f>
        <v>0</v>
      </c>
      <c r="BL148" s="16" t="s">
        <v>255</v>
      </c>
      <c r="BM148" s="242" t="s">
        <v>316</v>
      </c>
    </row>
    <row r="149" s="13" customFormat="1">
      <c r="A149" s="13"/>
      <c r="B149" s="249"/>
      <c r="C149" s="250"/>
      <c r="D149" s="244" t="s">
        <v>165</v>
      </c>
      <c r="E149" s="251" t="s">
        <v>1</v>
      </c>
      <c r="F149" s="252" t="s">
        <v>694</v>
      </c>
      <c r="G149" s="250"/>
      <c r="H149" s="253">
        <v>11.76</v>
      </c>
      <c r="I149" s="254"/>
      <c r="J149" s="254"/>
      <c r="K149" s="250"/>
      <c r="L149" s="250"/>
      <c r="M149" s="255"/>
      <c r="N149" s="256"/>
      <c r="O149" s="257"/>
      <c r="P149" s="257"/>
      <c r="Q149" s="257"/>
      <c r="R149" s="257"/>
      <c r="S149" s="257"/>
      <c r="T149" s="257"/>
      <c r="U149" s="257"/>
      <c r="V149" s="257"/>
      <c r="W149" s="257"/>
      <c r="X149" s="258"/>
      <c r="Y149" s="13"/>
      <c r="Z149" s="13"/>
      <c r="AA149" s="13"/>
      <c r="AB149" s="13"/>
      <c r="AC149" s="13"/>
      <c r="AD149" s="13"/>
      <c r="AE149" s="13"/>
      <c r="AT149" s="259" t="s">
        <v>165</v>
      </c>
      <c r="AU149" s="259" t="s">
        <v>90</v>
      </c>
      <c r="AV149" s="13" t="s">
        <v>90</v>
      </c>
      <c r="AW149" s="13" t="s">
        <v>5</v>
      </c>
      <c r="AX149" s="13" t="s">
        <v>80</v>
      </c>
      <c r="AY149" s="259" t="s">
        <v>155</v>
      </c>
    </row>
    <row r="150" s="13" customFormat="1">
      <c r="A150" s="13"/>
      <c r="B150" s="249"/>
      <c r="C150" s="250"/>
      <c r="D150" s="244" t="s">
        <v>165</v>
      </c>
      <c r="E150" s="251" t="s">
        <v>1</v>
      </c>
      <c r="F150" s="252" t="s">
        <v>695</v>
      </c>
      <c r="G150" s="250"/>
      <c r="H150" s="253">
        <v>1.25</v>
      </c>
      <c r="I150" s="254"/>
      <c r="J150" s="254"/>
      <c r="K150" s="250"/>
      <c r="L150" s="250"/>
      <c r="M150" s="255"/>
      <c r="N150" s="256"/>
      <c r="O150" s="257"/>
      <c r="P150" s="257"/>
      <c r="Q150" s="257"/>
      <c r="R150" s="257"/>
      <c r="S150" s="257"/>
      <c r="T150" s="257"/>
      <c r="U150" s="257"/>
      <c r="V150" s="257"/>
      <c r="W150" s="257"/>
      <c r="X150" s="258"/>
      <c r="Y150" s="13"/>
      <c r="Z150" s="13"/>
      <c r="AA150" s="13"/>
      <c r="AB150" s="13"/>
      <c r="AC150" s="13"/>
      <c r="AD150" s="13"/>
      <c r="AE150" s="13"/>
      <c r="AT150" s="259" t="s">
        <v>165</v>
      </c>
      <c r="AU150" s="259" t="s">
        <v>90</v>
      </c>
      <c r="AV150" s="13" t="s">
        <v>90</v>
      </c>
      <c r="AW150" s="13" t="s">
        <v>5</v>
      </c>
      <c r="AX150" s="13" t="s">
        <v>80</v>
      </c>
      <c r="AY150" s="259" t="s">
        <v>155</v>
      </c>
    </row>
    <row r="151" s="13" customFormat="1">
      <c r="A151" s="13"/>
      <c r="B151" s="249"/>
      <c r="C151" s="250"/>
      <c r="D151" s="244" t="s">
        <v>165</v>
      </c>
      <c r="E151" s="251" t="s">
        <v>1</v>
      </c>
      <c r="F151" s="252" t="s">
        <v>696</v>
      </c>
      <c r="G151" s="250"/>
      <c r="H151" s="253">
        <v>7.7699999999999996</v>
      </c>
      <c r="I151" s="254"/>
      <c r="J151" s="254"/>
      <c r="K151" s="250"/>
      <c r="L151" s="250"/>
      <c r="M151" s="255"/>
      <c r="N151" s="256"/>
      <c r="O151" s="257"/>
      <c r="P151" s="257"/>
      <c r="Q151" s="257"/>
      <c r="R151" s="257"/>
      <c r="S151" s="257"/>
      <c r="T151" s="257"/>
      <c r="U151" s="257"/>
      <c r="V151" s="257"/>
      <c r="W151" s="257"/>
      <c r="X151" s="258"/>
      <c r="Y151" s="13"/>
      <c r="Z151" s="13"/>
      <c r="AA151" s="13"/>
      <c r="AB151" s="13"/>
      <c r="AC151" s="13"/>
      <c r="AD151" s="13"/>
      <c r="AE151" s="13"/>
      <c r="AT151" s="259" t="s">
        <v>165</v>
      </c>
      <c r="AU151" s="259" t="s">
        <v>90</v>
      </c>
      <c r="AV151" s="13" t="s">
        <v>90</v>
      </c>
      <c r="AW151" s="13" t="s">
        <v>5</v>
      </c>
      <c r="AX151" s="13" t="s">
        <v>80</v>
      </c>
      <c r="AY151" s="259" t="s">
        <v>155</v>
      </c>
    </row>
    <row r="152" s="14" customFormat="1">
      <c r="A152" s="14"/>
      <c r="B152" s="260"/>
      <c r="C152" s="261"/>
      <c r="D152" s="244" t="s">
        <v>165</v>
      </c>
      <c r="E152" s="262" t="s">
        <v>1</v>
      </c>
      <c r="F152" s="263" t="s">
        <v>167</v>
      </c>
      <c r="G152" s="261"/>
      <c r="H152" s="264">
        <v>20.780000000000001</v>
      </c>
      <c r="I152" s="265"/>
      <c r="J152" s="265"/>
      <c r="K152" s="261"/>
      <c r="L152" s="261"/>
      <c r="M152" s="266"/>
      <c r="N152" s="267"/>
      <c r="O152" s="268"/>
      <c r="P152" s="268"/>
      <c r="Q152" s="268"/>
      <c r="R152" s="268"/>
      <c r="S152" s="268"/>
      <c r="T152" s="268"/>
      <c r="U152" s="268"/>
      <c r="V152" s="268"/>
      <c r="W152" s="268"/>
      <c r="X152" s="269"/>
      <c r="Y152" s="14"/>
      <c r="Z152" s="14"/>
      <c r="AA152" s="14"/>
      <c r="AB152" s="14"/>
      <c r="AC152" s="14"/>
      <c r="AD152" s="14"/>
      <c r="AE152" s="14"/>
      <c r="AT152" s="270" t="s">
        <v>165</v>
      </c>
      <c r="AU152" s="270" t="s">
        <v>90</v>
      </c>
      <c r="AV152" s="14" t="s">
        <v>161</v>
      </c>
      <c r="AW152" s="14" t="s">
        <v>5</v>
      </c>
      <c r="AX152" s="14" t="s">
        <v>88</v>
      </c>
      <c r="AY152" s="270" t="s">
        <v>155</v>
      </c>
    </row>
    <row r="153" s="2" customFormat="1" ht="16.5" customHeight="1">
      <c r="A153" s="37"/>
      <c r="B153" s="38"/>
      <c r="C153" s="230" t="s">
        <v>208</v>
      </c>
      <c r="D153" s="230" t="s">
        <v>157</v>
      </c>
      <c r="E153" s="231" t="s">
        <v>602</v>
      </c>
      <c r="F153" s="232" t="s">
        <v>221</v>
      </c>
      <c r="G153" s="233" t="s">
        <v>222</v>
      </c>
      <c r="H153" s="234">
        <v>1</v>
      </c>
      <c r="I153" s="235"/>
      <c r="J153" s="235"/>
      <c r="K153" s="236">
        <f>ROUND(P153*H153,2)</f>
        <v>0</v>
      </c>
      <c r="L153" s="232" t="s">
        <v>1</v>
      </c>
      <c r="M153" s="43"/>
      <c r="N153" s="237" t="s">
        <v>1</v>
      </c>
      <c r="O153" s="238" t="s">
        <v>43</v>
      </c>
      <c r="P153" s="239">
        <f>I153+J153</f>
        <v>0</v>
      </c>
      <c r="Q153" s="239">
        <f>ROUND(I153*H153,2)</f>
        <v>0</v>
      </c>
      <c r="R153" s="239">
        <f>ROUND(J153*H153,2)</f>
        <v>0</v>
      </c>
      <c r="S153" s="90"/>
      <c r="T153" s="240">
        <f>S153*H153</f>
        <v>0</v>
      </c>
      <c r="U153" s="240">
        <v>0</v>
      </c>
      <c r="V153" s="240">
        <f>U153*H153</f>
        <v>0</v>
      </c>
      <c r="W153" s="240">
        <v>0</v>
      </c>
      <c r="X153" s="241">
        <f>W153*H153</f>
        <v>0</v>
      </c>
      <c r="Y153" s="37"/>
      <c r="Z153" s="37"/>
      <c r="AA153" s="37"/>
      <c r="AB153" s="37"/>
      <c r="AC153" s="37"/>
      <c r="AD153" s="37"/>
      <c r="AE153" s="37"/>
      <c r="AR153" s="242" t="s">
        <v>255</v>
      </c>
      <c r="AT153" s="242" t="s">
        <v>157</v>
      </c>
      <c r="AU153" s="242" t="s">
        <v>90</v>
      </c>
      <c r="AY153" s="16" t="s">
        <v>155</v>
      </c>
      <c r="BE153" s="243">
        <f>IF(O153="základní",K153,0)</f>
        <v>0</v>
      </c>
      <c r="BF153" s="243">
        <f>IF(O153="snížená",K153,0)</f>
        <v>0</v>
      </c>
      <c r="BG153" s="243">
        <f>IF(O153="zákl. přenesená",K153,0)</f>
        <v>0</v>
      </c>
      <c r="BH153" s="243">
        <f>IF(O153="sníž. přenesená",K153,0)</f>
        <v>0</v>
      </c>
      <c r="BI153" s="243">
        <f>IF(O153="nulová",K153,0)</f>
        <v>0</v>
      </c>
      <c r="BJ153" s="16" t="s">
        <v>88</v>
      </c>
      <c r="BK153" s="243">
        <f>ROUND(P153*H153,2)</f>
        <v>0</v>
      </c>
      <c r="BL153" s="16" t="s">
        <v>255</v>
      </c>
      <c r="BM153" s="242" t="s">
        <v>284</v>
      </c>
    </row>
    <row r="154" s="12" customFormat="1" ht="25.92" customHeight="1">
      <c r="A154" s="12"/>
      <c r="B154" s="213"/>
      <c r="C154" s="214"/>
      <c r="D154" s="215" t="s">
        <v>79</v>
      </c>
      <c r="E154" s="216" t="s">
        <v>697</v>
      </c>
      <c r="F154" s="216" t="s">
        <v>698</v>
      </c>
      <c r="G154" s="214"/>
      <c r="H154" s="214"/>
      <c r="I154" s="217"/>
      <c r="J154" s="217"/>
      <c r="K154" s="218">
        <f>BK154</f>
        <v>0</v>
      </c>
      <c r="L154" s="214"/>
      <c r="M154" s="219"/>
      <c r="N154" s="220"/>
      <c r="O154" s="221"/>
      <c r="P154" s="221"/>
      <c r="Q154" s="222">
        <f>Q155</f>
        <v>0</v>
      </c>
      <c r="R154" s="222">
        <f>R155</f>
        <v>0</v>
      </c>
      <c r="S154" s="221"/>
      <c r="T154" s="223">
        <f>T155</f>
        <v>0</v>
      </c>
      <c r="U154" s="221"/>
      <c r="V154" s="223">
        <f>V155</f>
        <v>0</v>
      </c>
      <c r="W154" s="221"/>
      <c r="X154" s="224">
        <f>X155</f>
        <v>0</v>
      </c>
      <c r="Y154" s="12"/>
      <c r="Z154" s="12"/>
      <c r="AA154" s="12"/>
      <c r="AB154" s="12"/>
      <c r="AC154" s="12"/>
      <c r="AD154" s="12"/>
      <c r="AE154" s="12"/>
      <c r="AR154" s="225" t="s">
        <v>186</v>
      </c>
      <c r="AT154" s="226" t="s">
        <v>79</v>
      </c>
      <c r="AU154" s="226" t="s">
        <v>80</v>
      </c>
      <c r="AY154" s="225" t="s">
        <v>155</v>
      </c>
      <c r="BK154" s="227">
        <f>BK155</f>
        <v>0</v>
      </c>
    </row>
    <row r="155" s="12" customFormat="1" ht="22.8" customHeight="1">
      <c r="A155" s="12"/>
      <c r="B155" s="213"/>
      <c r="C155" s="214"/>
      <c r="D155" s="215" t="s">
        <v>79</v>
      </c>
      <c r="E155" s="228" t="s">
        <v>699</v>
      </c>
      <c r="F155" s="228" t="s">
        <v>700</v>
      </c>
      <c r="G155" s="214"/>
      <c r="H155" s="214"/>
      <c r="I155" s="217"/>
      <c r="J155" s="217"/>
      <c r="K155" s="229">
        <f>BK155</f>
        <v>0</v>
      </c>
      <c r="L155" s="214"/>
      <c r="M155" s="219"/>
      <c r="N155" s="220"/>
      <c r="O155" s="221"/>
      <c r="P155" s="221"/>
      <c r="Q155" s="222">
        <f>SUM(Q156:Q157)</f>
        <v>0</v>
      </c>
      <c r="R155" s="222">
        <f>SUM(R156:R157)</f>
        <v>0</v>
      </c>
      <c r="S155" s="221"/>
      <c r="T155" s="223">
        <f>SUM(T156:T157)</f>
        <v>0</v>
      </c>
      <c r="U155" s="221"/>
      <c r="V155" s="223">
        <f>SUM(V156:V157)</f>
        <v>0</v>
      </c>
      <c r="W155" s="221"/>
      <c r="X155" s="224">
        <f>SUM(X156:X157)</f>
        <v>0</v>
      </c>
      <c r="Y155" s="12"/>
      <c r="Z155" s="12"/>
      <c r="AA155" s="12"/>
      <c r="AB155" s="12"/>
      <c r="AC155" s="12"/>
      <c r="AD155" s="12"/>
      <c r="AE155" s="12"/>
      <c r="AR155" s="225" t="s">
        <v>186</v>
      </c>
      <c r="AT155" s="226" t="s">
        <v>79</v>
      </c>
      <c r="AU155" s="226" t="s">
        <v>88</v>
      </c>
      <c r="AY155" s="225" t="s">
        <v>155</v>
      </c>
      <c r="BK155" s="227">
        <f>SUM(BK156:BK157)</f>
        <v>0</v>
      </c>
    </row>
    <row r="156" s="2" customFormat="1" ht="24.15" customHeight="1">
      <c r="A156" s="37"/>
      <c r="B156" s="38"/>
      <c r="C156" s="230" t="s">
        <v>214</v>
      </c>
      <c r="D156" s="230" t="s">
        <v>157</v>
      </c>
      <c r="E156" s="231" t="s">
        <v>701</v>
      </c>
      <c r="F156" s="232" t="s">
        <v>702</v>
      </c>
      <c r="G156" s="233" t="s">
        <v>222</v>
      </c>
      <c r="H156" s="234">
        <v>1</v>
      </c>
      <c r="I156" s="235"/>
      <c r="J156" s="235"/>
      <c r="K156" s="236">
        <f>ROUND(P156*H156,2)</f>
        <v>0</v>
      </c>
      <c r="L156" s="232" t="s">
        <v>632</v>
      </c>
      <c r="M156" s="43"/>
      <c r="N156" s="237" t="s">
        <v>1</v>
      </c>
      <c r="O156" s="238" t="s">
        <v>43</v>
      </c>
      <c r="P156" s="239">
        <f>I156+J156</f>
        <v>0</v>
      </c>
      <c r="Q156" s="239">
        <f>ROUND(I156*H156,2)</f>
        <v>0</v>
      </c>
      <c r="R156" s="239">
        <f>ROUND(J156*H156,2)</f>
        <v>0</v>
      </c>
      <c r="S156" s="90"/>
      <c r="T156" s="240">
        <f>S156*H156</f>
        <v>0</v>
      </c>
      <c r="U156" s="240">
        <v>0</v>
      </c>
      <c r="V156" s="240">
        <f>U156*H156</f>
        <v>0</v>
      </c>
      <c r="W156" s="240">
        <v>0</v>
      </c>
      <c r="X156" s="241">
        <f>W156*H156</f>
        <v>0</v>
      </c>
      <c r="Y156" s="37"/>
      <c r="Z156" s="37"/>
      <c r="AA156" s="37"/>
      <c r="AB156" s="37"/>
      <c r="AC156" s="37"/>
      <c r="AD156" s="37"/>
      <c r="AE156" s="37"/>
      <c r="AR156" s="242" t="s">
        <v>161</v>
      </c>
      <c r="AT156" s="242" t="s">
        <v>157</v>
      </c>
      <c r="AU156" s="242" t="s">
        <v>90</v>
      </c>
      <c r="AY156" s="16" t="s">
        <v>155</v>
      </c>
      <c r="BE156" s="243">
        <f>IF(O156="základní",K156,0)</f>
        <v>0</v>
      </c>
      <c r="BF156" s="243">
        <f>IF(O156="snížená",K156,0)</f>
        <v>0</v>
      </c>
      <c r="BG156" s="243">
        <f>IF(O156="zákl. přenesená",K156,0)</f>
        <v>0</v>
      </c>
      <c r="BH156" s="243">
        <f>IF(O156="sníž. přenesená",K156,0)</f>
        <v>0</v>
      </c>
      <c r="BI156" s="243">
        <f>IF(O156="nulová",K156,0)</f>
        <v>0</v>
      </c>
      <c r="BJ156" s="16" t="s">
        <v>88</v>
      </c>
      <c r="BK156" s="243">
        <f>ROUND(P156*H156,2)</f>
        <v>0</v>
      </c>
      <c r="BL156" s="16" t="s">
        <v>161</v>
      </c>
      <c r="BM156" s="242" t="s">
        <v>324</v>
      </c>
    </row>
    <row r="157" s="2" customFormat="1">
      <c r="A157" s="37"/>
      <c r="B157" s="38"/>
      <c r="C157" s="39"/>
      <c r="D157" s="271" t="s">
        <v>172</v>
      </c>
      <c r="E157" s="39"/>
      <c r="F157" s="272" t="s">
        <v>703</v>
      </c>
      <c r="G157" s="39"/>
      <c r="H157" s="39"/>
      <c r="I157" s="246"/>
      <c r="J157" s="246"/>
      <c r="K157" s="39"/>
      <c r="L157" s="39"/>
      <c r="M157" s="43"/>
      <c r="N157" s="294"/>
      <c r="O157" s="295"/>
      <c r="P157" s="276"/>
      <c r="Q157" s="276"/>
      <c r="R157" s="276"/>
      <c r="S157" s="276"/>
      <c r="T157" s="276"/>
      <c r="U157" s="276"/>
      <c r="V157" s="276"/>
      <c r="W157" s="276"/>
      <c r="X157" s="296"/>
      <c r="Y157" s="37"/>
      <c r="Z157" s="37"/>
      <c r="AA157" s="37"/>
      <c r="AB157" s="37"/>
      <c r="AC157" s="37"/>
      <c r="AD157" s="37"/>
      <c r="AE157" s="37"/>
      <c r="AT157" s="16" t="s">
        <v>172</v>
      </c>
      <c r="AU157" s="16" t="s">
        <v>90</v>
      </c>
    </row>
    <row r="158" s="2" customFormat="1" ht="6.96" customHeight="1">
      <c r="A158" s="37"/>
      <c r="B158" s="65"/>
      <c r="C158" s="66"/>
      <c r="D158" s="66"/>
      <c r="E158" s="66"/>
      <c r="F158" s="66"/>
      <c r="G158" s="66"/>
      <c r="H158" s="66"/>
      <c r="I158" s="66"/>
      <c r="J158" s="66"/>
      <c r="K158" s="66"/>
      <c r="L158" s="66"/>
      <c r="M158" s="43"/>
      <c r="N158" s="37"/>
      <c r="P158" s="37"/>
      <c r="Q158" s="37"/>
      <c r="R158" s="37"/>
      <c r="S158" s="37"/>
      <c r="T158" s="37"/>
      <c r="U158" s="37"/>
      <c r="V158" s="37"/>
      <c r="W158" s="37"/>
      <c r="X158" s="37"/>
      <c r="Y158" s="37"/>
      <c r="Z158" s="37"/>
      <c r="AA158" s="37"/>
      <c r="AB158" s="37"/>
      <c r="AC158" s="37"/>
      <c r="AD158" s="37"/>
      <c r="AE158" s="37"/>
    </row>
  </sheetData>
  <sheetProtection sheet="1" autoFilter="0" formatColumns="0" formatRows="0" objects="1" scenarios="1" spinCount="100000" saltValue="byeI9HARQl66FN6IJhwkcE8jMOlboZkgHIsw6+48LBhX0Hb8FAS41rgVeYVOJD/SLO4mVqY7An4zQ2zfC9TPEQ==" hashValue="WuTjaOUhsGdlACZHe6WF8o3ghgwNN5Ydtlkctsu96P3l8DdCP4Vid3i1XccVEOln/iczEXzCbIdJvd+KoDpuug==" algorithmName="SHA-512" password="CC35"/>
  <autoFilter ref="C120:L157"/>
  <mergeCells count="9">
    <mergeCell ref="E7:H7"/>
    <mergeCell ref="E9:H9"/>
    <mergeCell ref="E18:H18"/>
    <mergeCell ref="E27:H27"/>
    <mergeCell ref="E85:H85"/>
    <mergeCell ref="E87:H87"/>
    <mergeCell ref="E111:H111"/>
    <mergeCell ref="E113:H113"/>
    <mergeCell ref="M2:Z2"/>
  </mergeCells>
  <hyperlinks>
    <hyperlink ref="F128" r:id="rId1" display="https://podminky.urs.cz/item/CS_URS_2025_01/767995114"/>
    <hyperlink ref="F157" r:id="rId2" display="https://podminky.urs.cz/item/CS_URS_2023_01/012002000"/>
  </hyperlinks>
  <pageMargins left="0.39375" right="0.39375" top="0.39375" bottom="0.39375" header="0" footer="0"/>
  <pageSetup paperSize="9" orientation="portrait" blackAndWhite="1" fitToHeight="100"/>
  <headerFooter>
    <oddFooter>&amp;CStrana &amp;P z &amp;N</oddFooter>
  </headerFooter>
  <drawing r:id="rId3"/>
</worksheet>
</file>

<file path=xl/worksheets/sheet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15.5" style="1" customWidth="1"/>
    <col min="13" max="13" width="9.332031" style="1" customWidth="1"/>
    <col min="14" max="14" width="10.83203" style="1" hidden="1" customWidth="1"/>
    <col min="15" max="15" width="9.332031" style="1" hidden="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4.16016" style="1" hidden="1" customWidth="1"/>
    <col min="22" max="22" width="14.16016" style="1" hidden="1" customWidth="1"/>
    <col min="23" max="23" width="14.16016" style="1" hidden="1" customWidth="1"/>
    <col min="24" max="24" width="14.16016" style="1" hidden="1" customWidth="1"/>
    <col min="25" max="25" width="12.33203" style="1" hidden="1" customWidth="1"/>
    <col min="26" max="26" width="16.33203" style="1" customWidth="1"/>
    <col min="27" max="27" width="12.33203" style="1" customWidth="1"/>
    <col min="28" max="28" width="15"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M2" s="1"/>
      <c r="N2" s="1"/>
      <c r="O2" s="1"/>
      <c r="P2" s="1"/>
      <c r="Q2" s="1"/>
      <c r="R2" s="1"/>
      <c r="S2" s="1"/>
      <c r="T2" s="1"/>
      <c r="U2" s="1"/>
      <c r="V2" s="1"/>
      <c r="W2" s="1"/>
      <c r="X2" s="1"/>
      <c r="Y2" s="1"/>
      <c r="Z2" s="1"/>
      <c r="AT2" s="16" t="s">
        <v>105</v>
      </c>
    </row>
    <row r="3" s="1" customFormat="1" ht="6.96" customHeight="1">
      <c r="B3" s="148"/>
      <c r="C3" s="149"/>
      <c r="D3" s="149"/>
      <c r="E3" s="149"/>
      <c r="F3" s="149"/>
      <c r="G3" s="149"/>
      <c r="H3" s="149"/>
      <c r="I3" s="149"/>
      <c r="J3" s="149"/>
      <c r="K3" s="149"/>
      <c r="L3" s="149"/>
      <c r="M3" s="19"/>
      <c r="AT3" s="16" t="s">
        <v>90</v>
      </c>
    </row>
    <row r="4" s="1" customFormat="1" ht="24.96" customHeight="1">
      <c r="B4" s="19"/>
      <c r="D4" s="150" t="s">
        <v>119</v>
      </c>
      <c r="M4" s="19"/>
      <c r="N4" s="151" t="s">
        <v>11</v>
      </c>
      <c r="AT4" s="16" t="s">
        <v>4</v>
      </c>
    </row>
    <row r="5" s="1" customFormat="1" ht="6.96" customHeight="1">
      <c r="B5" s="19"/>
      <c r="M5" s="19"/>
    </row>
    <row r="6" s="1" customFormat="1" ht="12" customHeight="1">
      <c r="B6" s="19"/>
      <c r="D6" s="152" t="s">
        <v>17</v>
      </c>
      <c r="M6" s="19"/>
    </row>
    <row r="7" s="1" customFormat="1" ht="16.5" customHeight="1">
      <c r="B7" s="19"/>
      <c r="E7" s="153" t="str">
        <f>'Rekapitulace stavby'!K6</f>
        <v>29-22 - Domov ´PRAMEN´ - úprava zahrady - II.etapa</v>
      </c>
      <c r="F7" s="152"/>
      <c r="G7" s="152"/>
      <c r="H7" s="152"/>
      <c r="M7" s="19"/>
    </row>
    <row r="8" s="2" customFormat="1" ht="12" customHeight="1">
      <c r="A8" s="37"/>
      <c r="B8" s="43"/>
      <c r="C8" s="37"/>
      <c r="D8" s="152" t="s">
        <v>120</v>
      </c>
      <c r="E8" s="37"/>
      <c r="F8" s="37"/>
      <c r="G8" s="37"/>
      <c r="H8" s="37"/>
      <c r="I8" s="37"/>
      <c r="J8" s="37"/>
      <c r="K8" s="37"/>
      <c r="L8" s="37"/>
      <c r="M8" s="62"/>
      <c r="S8" s="37"/>
      <c r="T8" s="37"/>
      <c r="U8" s="37"/>
      <c r="V8" s="37"/>
      <c r="W8" s="37"/>
      <c r="X8" s="37"/>
      <c r="Y8" s="37"/>
      <c r="Z8" s="37"/>
      <c r="AA8" s="37"/>
      <c r="AB8" s="37"/>
      <c r="AC8" s="37"/>
      <c r="AD8" s="37"/>
      <c r="AE8" s="37"/>
    </row>
    <row r="9" s="2" customFormat="1" ht="16.5" customHeight="1">
      <c r="A9" s="37"/>
      <c r="B9" s="43"/>
      <c r="C9" s="37"/>
      <c r="D9" s="37"/>
      <c r="E9" s="154" t="s">
        <v>704</v>
      </c>
      <c r="F9" s="37"/>
      <c r="G9" s="37"/>
      <c r="H9" s="37"/>
      <c r="I9" s="37"/>
      <c r="J9" s="37"/>
      <c r="K9" s="37"/>
      <c r="L9" s="37"/>
      <c r="M9" s="62"/>
      <c r="S9" s="37"/>
      <c r="T9" s="37"/>
      <c r="U9" s="37"/>
      <c r="V9" s="37"/>
      <c r="W9" s="37"/>
      <c r="X9" s="37"/>
      <c r="Y9" s="37"/>
      <c r="Z9" s="37"/>
      <c r="AA9" s="37"/>
      <c r="AB9" s="37"/>
      <c r="AC9" s="37"/>
      <c r="AD9" s="37"/>
      <c r="AE9" s="37"/>
    </row>
    <row r="10" s="2" customFormat="1">
      <c r="A10" s="37"/>
      <c r="B10" s="43"/>
      <c r="C10" s="37"/>
      <c r="D10" s="37"/>
      <c r="E10" s="37"/>
      <c r="F10" s="37"/>
      <c r="G10" s="37"/>
      <c r="H10" s="37"/>
      <c r="I10" s="37"/>
      <c r="J10" s="37"/>
      <c r="K10" s="37"/>
      <c r="L10" s="37"/>
      <c r="M10" s="62"/>
      <c r="S10" s="37"/>
      <c r="T10" s="37"/>
      <c r="U10" s="37"/>
      <c r="V10" s="37"/>
      <c r="W10" s="37"/>
      <c r="X10" s="37"/>
      <c r="Y10" s="37"/>
      <c r="Z10" s="37"/>
      <c r="AA10" s="37"/>
      <c r="AB10" s="37"/>
      <c r="AC10" s="37"/>
      <c r="AD10" s="37"/>
      <c r="AE10" s="37"/>
    </row>
    <row r="11" s="2" customFormat="1" ht="12" customHeight="1">
      <c r="A11" s="37"/>
      <c r="B11" s="43"/>
      <c r="C11" s="37"/>
      <c r="D11" s="152" t="s">
        <v>19</v>
      </c>
      <c r="E11" s="37"/>
      <c r="F11" s="143" t="s">
        <v>1</v>
      </c>
      <c r="G11" s="37"/>
      <c r="H11" s="37"/>
      <c r="I11" s="152" t="s">
        <v>20</v>
      </c>
      <c r="J11" s="143" t="s">
        <v>1</v>
      </c>
      <c r="K11" s="37"/>
      <c r="L11" s="37"/>
      <c r="M11" s="62"/>
      <c r="S11" s="37"/>
      <c r="T11" s="37"/>
      <c r="U11" s="37"/>
      <c r="V11" s="37"/>
      <c r="W11" s="37"/>
      <c r="X11" s="37"/>
      <c r="Y11" s="37"/>
      <c r="Z11" s="37"/>
      <c r="AA11" s="37"/>
      <c r="AB11" s="37"/>
      <c r="AC11" s="37"/>
      <c r="AD11" s="37"/>
      <c r="AE11" s="37"/>
    </row>
    <row r="12" s="2" customFormat="1" ht="12" customHeight="1">
      <c r="A12" s="37"/>
      <c r="B12" s="43"/>
      <c r="C12" s="37"/>
      <c r="D12" s="152" t="s">
        <v>21</v>
      </c>
      <c r="E12" s="37"/>
      <c r="F12" s="143" t="s">
        <v>22</v>
      </c>
      <c r="G12" s="37"/>
      <c r="H12" s="37"/>
      <c r="I12" s="152" t="s">
        <v>23</v>
      </c>
      <c r="J12" s="155" t="str">
        <f>'Rekapitulace stavby'!AN8</f>
        <v>6. 2. 2025</v>
      </c>
      <c r="K12" s="37"/>
      <c r="L12" s="37"/>
      <c r="M12" s="62"/>
      <c r="S12" s="37"/>
      <c r="T12" s="37"/>
      <c r="U12" s="37"/>
      <c r="V12" s="37"/>
      <c r="W12" s="37"/>
      <c r="X12" s="37"/>
      <c r="Y12" s="37"/>
      <c r="Z12" s="37"/>
      <c r="AA12" s="37"/>
      <c r="AB12" s="37"/>
      <c r="AC12" s="37"/>
      <c r="AD12" s="37"/>
      <c r="AE12" s="37"/>
    </row>
    <row r="13" s="2" customFormat="1" ht="10.8" customHeight="1">
      <c r="A13" s="37"/>
      <c r="B13" s="43"/>
      <c r="C13" s="37"/>
      <c r="D13" s="37"/>
      <c r="E13" s="37"/>
      <c r="F13" s="37"/>
      <c r="G13" s="37"/>
      <c r="H13" s="37"/>
      <c r="I13" s="37"/>
      <c r="J13" s="37"/>
      <c r="K13" s="37"/>
      <c r="L13" s="37"/>
      <c r="M13" s="62"/>
      <c r="S13" s="37"/>
      <c r="T13" s="37"/>
      <c r="U13" s="37"/>
      <c r="V13" s="37"/>
      <c r="W13" s="37"/>
      <c r="X13" s="37"/>
      <c r="Y13" s="37"/>
      <c r="Z13" s="37"/>
      <c r="AA13" s="37"/>
      <c r="AB13" s="37"/>
      <c r="AC13" s="37"/>
      <c r="AD13" s="37"/>
      <c r="AE13" s="37"/>
    </row>
    <row r="14" s="2" customFormat="1" ht="12" customHeight="1">
      <c r="A14" s="37"/>
      <c r="B14" s="43"/>
      <c r="C14" s="37"/>
      <c r="D14" s="152" t="s">
        <v>25</v>
      </c>
      <c r="E14" s="37"/>
      <c r="F14" s="37"/>
      <c r="G14" s="37"/>
      <c r="H14" s="37"/>
      <c r="I14" s="152" t="s">
        <v>26</v>
      </c>
      <c r="J14" s="143" t="s">
        <v>27</v>
      </c>
      <c r="K14" s="37"/>
      <c r="L14" s="37"/>
      <c r="M14" s="62"/>
      <c r="S14" s="37"/>
      <c r="T14" s="37"/>
      <c r="U14" s="37"/>
      <c r="V14" s="37"/>
      <c r="W14" s="37"/>
      <c r="X14" s="37"/>
      <c r="Y14" s="37"/>
      <c r="Z14" s="37"/>
      <c r="AA14" s="37"/>
      <c r="AB14" s="37"/>
      <c r="AC14" s="37"/>
      <c r="AD14" s="37"/>
      <c r="AE14" s="37"/>
    </row>
    <row r="15" s="2" customFormat="1" ht="18" customHeight="1">
      <c r="A15" s="37"/>
      <c r="B15" s="43"/>
      <c r="C15" s="37"/>
      <c r="D15" s="37"/>
      <c r="E15" s="143" t="s">
        <v>28</v>
      </c>
      <c r="F15" s="37"/>
      <c r="G15" s="37"/>
      <c r="H15" s="37"/>
      <c r="I15" s="152" t="s">
        <v>29</v>
      </c>
      <c r="J15" s="143" t="s">
        <v>1</v>
      </c>
      <c r="K15" s="37"/>
      <c r="L15" s="37"/>
      <c r="M15" s="62"/>
      <c r="S15" s="37"/>
      <c r="T15" s="37"/>
      <c r="U15" s="37"/>
      <c r="V15" s="37"/>
      <c r="W15" s="37"/>
      <c r="X15" s="37"/>
      <c r="Y15" s="37"/>
      <c r="Z15" s="37"/>
      <c r="AA15" s="37"/>
      <c r="AB15" s="37"/>
      <c r="AC15" s="37"/>
      <c r="AD15" s="37"/>
      <c r="AE15" s="37"/>
    </row>
    <row r="16" s="2" customFormat="1" ht="6.96" customHeight="1">
      <c r="A16" s="37"/>
      <c r="B16" s="43"/>
      <c r="C16" s="37"/>
      <c r="D16" s="37"/>
      <c r="E16" s="37"/>
      <c r="F16" s="37"/>
      <c r="G16" s="37"/>
      <c r="H16" s="37"/>
      <c r="I16" s="37"/>
      <c r="J16" s="37"/>
      <c r="K16" s="37"/>
      <c r="L16" s="37"/>
      <c r="M16" s="62"/>
      <c r="S16" s="37"/>
      <c r="T16" s="37"/>
      <c r="U16" s="37"/>
      <c r="V16" s="37"/>
      <c r="W16" s="37"/>
      <c r="X16" s="37"/>
      <c r="Y16" s="37"/>
      <c r="Z16" s="37"/>
      <c r="AA16" s="37"/>
      <c r="AB16" s="37"/>
      <c r="AC16" s="37"/>
      <c r="AD16" s="37"/>
      <c r="AE16" s="37"/>
    </row>
    <row r="17" s="2" customFormat="1" ht="12" customHeight="1">
      <c r="A17" s="37"/>
      <c r="B17" s="43"/>
      <c r="C17" s="37"/>
      <c r="D17" s="152" t="s">
        <v>30</v>
      </c>
      <c r="E17" s="37"/>
      <c r="F17" s="37"/>
      <c r="G17" s="37"/>
      <c r="H17" s="37"/>
      <c r="I17" s="152" t="s">
        <v>26</v>
      </c>
      <c r="J17" s="32" t="str">
        <f>'Rekapitulace stavby'!AN13</f>
        <v>Vyplň údaj</v>
      </c>
      <c r="K17" s="37"/>
      <c r="L17" s="37"/>
      <c r="M17" s="62"/>
      <c r="S17" s="37"/>
      <c r="T17" s="37"/>
      <c r="U17" s="37"/>
      <c r="V17" s="37"/>
      <c r="W17" s="37"/>
      <c r="X17" s="37"/>
      <c r="Y17" s="37"/>
      <c r="Z17" s="37"/>
      <c r="AA17" s="37"/>
      <c r="AB17" s="37"/>
      <c r="AC17" s="37"/>
      <c r="AD17" s="37"/>
      <c r="AE17" s="37"/>
    </row>
    <row r="18" s="2" customFormat="1" ht="18" customHeight="1">
      <c r="A18" s="37"/>
      <c r="B18" s="43"/>
      <c r="C18" s="37"/>
      <c r="D18" s="37"/>
      <c r="E18" s="32" t="str">
        <f>'Rekapitulace stavby'!E14</f>
        <v>Vyplň údaj</v>
      </c>
      <c r="F18" s="143"/>
      <c r="G18" s="143"/>
      <c r="H18" s="143"/>
      <c r="I18" s="152" t="s">
        <v>29</v>
      </c>
      <c r="J18" s="32" t="str">
        <f>'Rekapitulace stavby'!AN14</f>
        <v>Vyplň údaj</v>
      </c>
      <c r="K18" s="37"/>
      <c r="L18" s="37"/>
      <c r="M18" s="62"/>
      <c r="S18" s="37"/>
      <c r="T18" s="37"/>
      <c r="U18" s="37"/>
      <c r="V18" s="37"/>
      <c r="W18" s="37"/>
      <c r="X18" s="37"/>
      <c r="Y18" s="37"/>
      <c r="Z18" s="37"/>
      <c r="AA18" s="37"/>
      <c r="AB18" s="37"/>
      <c r="AC18" s="37"/>
      <c r="AD18" s="37"/>
      <c r="AE18" s="37"/>
    </row>
    <row r="19" s="2" customFormat="1" ht="6.96" customHeight="1">
      <c r="A19" s="37"/>
      <c r="B19" s="43"/>
      <c r="C19" s="37"/>
      <c r="D19" s="37"/>
      <c r="E19" s="37"/>
      <c r="F19" s="37"/>
      <c r="G19" s="37"/>
      <c r="H19" s="37"/>
      <c r="I19" s="37"/>
      <c r="J19" s="37"/>
      <c r="K19" s="37"/>
      <c r="L19" s="37"/>
      <c r="M19" s="62"/>
      <c r="S19" s="37"/>
      <c r="T19" s="37"/>
      <c r="U19" s="37"/>
      <c r="V19" s="37"/>
      <c r="W19" s="37"/>
      <c r="X19" s="37"/>
      <c r="Y19" s="37"/>
      <c r="Z19" s="37"/>
      <c r="AA19" s="37"/>
      <c r="AB19" s="37"/>
      <c r="AC19" s="37"/>
      <c r="AD19" s="37"/>
      <c r="AE19" s="37"/>
    </row>
    <row r="20" s="2" customFormat="1" ht="12" customHeight="1">
      <c r="A20" s="37"/>
      <c r="B20" s="43"/>
      <c r="C20" s="37"/>
      <c r="D20" s="152" t="s">
        <v>32</v>
      </c>
      <c r="E20" s="37"/>
      <c r="F20" s="37"/>
      <c r="G20" s="37"/>
      <c r="H20" s="37"/>
      <c r="I20" s="152" t="s">
        <v>26</v>
      </c>
      <c r="J20" s="143" t="s">
        <v>33</v>
      </c>
      <c r="K20" s="37"/>
      <c r="L20" s="37"/>
      <c r="M20" s="62"/>
      <c r="S20" s="37"/>
      <c r="T20" s="37"/>
      <c r="U20" s="37"/>
      <c r="V20" s="37"/>
      <c r="W20" s="37"/>
      <c r="X20" s="37"/>
      <c r="Y20" s="37"/>
      <c r="Z20" s="37"/>
      <c r="AA20" s="37"/>
      <c r="AB20" s="37"/>
      <c r="AC20" s="37"/>
      <c r="AD20" s="37"/>
      <c r="AE20" s="37"/>
    </row>
    <row r="21" s="2" customFormat="1" ht="18" customHeight="1">
      <c r="A21" s="37"/>
      <c r="B21" s="43"/>
      <c r="C21" s="37"/>
      <c r="D21" s="37"/>
      <c r="E21" s="143" t="s">
        <v>34</v>
      </c>
      <c r="F21" s="37"/>
      <c r="G21" s="37"/>
      <c r="H21" s="37"/>
      <c r="I21" s="152" t="s">
        <v>29</v>
      </c>
      <c r="J21" s="143" t="s">
        <v>1</v>
      </c>
      <c r="K21" s="37"/>
      <c r="L21" s="37"/>
      <c r="M21" s="62"/>
      <c r="S21" s="37"/>
      <c r="T21" s="37"/>
      <c r="U21" s="37"/>
      <c r="V21" s="37"/>
      <c r="W21" s="37"/>
      <c r="X21" s="37"/>
      <c r="Y21" s="37"/>
      <c r="Z21" s="37"/>
      <c r="AA21" s="37"/>
      <c r="AB21" s="37"/>
      <c r="AC21" s="37"/>
      <c r="AD21" s="37"/>
      <c r="AE21" s="37"/>
    </row>
    <row r="22" s="2" customFormat="1" ht="6.96" customHeight="1">
      <c r="A22" s="37"/>
      <c r="B22" s="43"/>
      <c r="C22" s="37"/>
      <c r="D22" s="37"/>
      <c r="E22" s="37"/>
      <c r="F22" s="37"/>
      <c r="G22" s="37"/>
      <c r="H22" s="37"/>
      <c r="I22" s="37"/>
      <c r="J22" s="37"/>
      <c r="K22" s="37"/>
      <c r="L22" s="37"/>
      <c r="M22" s="62"/>
      <c r="S22" s="37"/>
      <c r="T22" s="37"/>
      <c r="U22" s="37"/>
      <c r="V22" s="37"/>
      <c r="W22" s="37"/>
      <c r="X22" s="37"/>
      <c r="Y22" s="37"/>
      <c r="Z22" s="37"/>
      <c r="AA22" s="37"/>
      <c r="AB22" s="37"/>
      <c r="AC22" s="37"/>
      <c r="AD22" s="37"/>
      <c r="AE22" s="37"/>
    </row>
    <row r="23" s="2" customFormat="1" ht="12" customHeight="1">
      <c r="A23" s="37"/>
      <c r="B23" s="43"/>
      <c r="C23" s="37"/>
      <c r="D23" s="152" t="s">
        <v>35</v>
      </c>
      <c r="E23" s="37"/>
      <c r="F23" s="37"/>
      <c r="G23" s="37"/>
      <c r="H23" s="37"/>
      <c r="I23" s="152" t="s">
        <v>26</v>
      </c>
      <c r="J23" s="143" t="str">
        <f>IF('Rekapitulace stavby'!AN19="","",'Rekapitulace stavby'!AN19)</f>
        <v/>
      </c>
      <c r="K23" s="37"/>
      <c r="L23" s="37"/>
      <c r="M23" s="62"/>
      <c r="S23" s="37"/>
      <c r="T23" s="37"/>
      <c r="U23" s="37"/>
      <c r="V23" s="37"/>
      <c r="W23" s="37"/>
      <c r="X23" s="37"/>
      <c r="Y23" s="37"/>
      <c r="Z23" s="37"/>
      <c r="AA23" s="37"/>
      <c r="AB23" s="37"/>
      <c r="AC23" s="37"/>
      <c r="AD23" s="37"/>
      <c r="AE23" s="37"/>
    </row>
    <row r="24" s="2" customFormat="1" ht="18" customHeight="1">
      <c r="A24" s="37"/>
      <c r="B24" s="43"/>
      <c r="C24" s="37"/>
      <c r="D24" s="37"/>
      <c r="E24" s="143" t="str">
        <f>IF('Rekapitulace stavby'!E20="","",'Rekapitulace stavby'!E20)</f>
        <v xml:space="preserve"> </v>
      </c>
      <c r="F24" s="37"/>
      <c r="G24" s="37"/>
      <c r="H24" s="37"/>
      <c r="I24" s="152" t="s">
        <v>29</v>
      </c>
      <c r="J24" s="143" t="str">
        <f>IF('Rekapitulace stavby'!AN20="","",'Rekapitulace stavby'!AN20)</f>
        <v/>
      </c>
      <c r="K24" s="37"/>
      <c r="L24" s="37"/>
      <c r="M24" s="62"/>
      <c r="S24" s="37"/>
      <c r="T24" s="37"/>
      <c r="U24" s="37"/>
      <c r="V24" s="37"/>
      <c r="W24" s="37"/>
      <c r="X24" s="37"/>
      <c r="Y24" s="37"/>
      <c r="Z24" s="37"/>
      <c r="AA24" s="37"/>
      <c r="AB24" s="37"/>
      <c r="AC24" s="37"/>
      <c r="AD24" s="37"/>
      <c r="AE24" s="37"/>
    </row>
    <row r="25" s="2" customFormat="1" ht="6.96" customHeight="1">
      <c r="A25" s="37"/>
      <c r="B25" s="43"/>
      <c r="C25" s="37"/>
      <c r="D25" s="37"/>
      <c r="E25" s="37"/>
      <c r="F25" s="37"/>
      <c r="G25" s="37"/>
      <c r="H25" s="37"/>
      <c r="I25" s="37"/>
      <c r="J25" s="37"/>
      <c r="K25" s="37"/>
      <c r="L25" s="37"/>
      <c r="M25" s="62"/>
      <c r="S25" s="37"/>
      <c r="T25" s="37"/>
      <c r="U25" s="37"/>
      <c r="V25" s="37"/>
      <c r="W25" s="37"/>
      <c r="X25" s="37"/>
      <c r="Y25" s="37"/>
      <c r="Z25" s="37"/>
      <c r="AA25" s="37"/>
      <c r="AB25" s="37"/>
      <c r="AC25" s="37"/>
      <c r="AD25" s="37"/>
      <c r="AE25" s="37"/>
    </row>
    <row r="26" s="2" customFormat="1" ht="12" customHeight="1">
      <c r="A26" s="37"/>
      <c r="B26" s="43"/>
      <c r="C26" s="37"/>
      <c r="D26" s="152" t="s">
        <v>37</v>
      </c>
      <c r="E26" s="37"/>
      <c r="F26" s="37"/>
      <c r="G26" s="37"/>
      <c r="H26" s="37"/>
      <c r="I26" s="37"/>
      <c r="J26" s="37"/>
      <c r="K26" s="37"/>
      <c r="L26" s="37"/>
      <c r="M26" s="62"/>
      <c r="S26" s="37"/>
      <c r="T26" s="37"/>
      <c r="U26" s="37"/>
      <c r="V26" s="37"/>
      <c r="W26" s="37"/>
      <c r="X26" s="37"/>
      <c r="Y26" s="37"/>
      <c r="Z26" s="37"/>
      <c r="AA26" s="37"/>
      <c r="AB26" s="37"/>
      <c r="AC26" s="37"/>
      <c r="AD26" s="37"/>
      <c r="AE26" s="37"/>
    </row>
    <row r="27" s="8" customFormat="1" ht="16.5" customHeight="1">
      <c r="A27" s="156"/>
      <c r="B27" s="157"/>
      <c r="C27" s="156"/>
      <c r="D27" s="156"/>
      <c r="E27" s="158" t="s">
        <v>1</v>
      </c>
      <c r="F27" s="158"/>
      <c r="G27" s="158"/>
      <c r="H27" s="158"/>
      <c r="I27" s="156"/>
      <c r="J27" s="156"/>
      <c r="K27" s="156"/>
      <c r="L27" s="156"/>
      <c r="M27" s="159"/>
      <c r="S27" s="156"/>
      <c r="T27" s="156"/>
      <c r="U27" s="156"/>
      <c r="V27" s="156"/>
      <c r="W27" s="156"/>
      <c r="X27" s="156"/>
      <c r="Y27" s="156"/>
      <c r="Z27" s="156"/>
      <c r="AA27" s="156"/>
      <c r="AB27" s="156"/>
      <c r="AC27" s="156"/>
      <c r="AD27" s="156"/>
      <c r="AE27" s="156"/>
    </row>
    <row r="28" s="2" customFormat="1" ht="6.96" customHeight="1">
      <c r="A28" s="37"/>
      <c r="B28" s="43"/>
      <c r="C28" s="37"/>
      <c r="D28" s="37"/>
      <c r="E28" s="37"/>
      <c r="F28" s="37"/>
      <c r="G28" s="37"/>
      <c r="H28" s="37"/>
      <c r="I28" s="37"/>
      <c r="J28" s="37"/>
      <c r="K28" s="37"/>
      <c r="L28" s="37"/>
      <c r="M28" s="62"/>
      <c r="S28" s="37"/>
      <c r="T28" s="37"/>
      <c r="U28" s="37"/>
      <c r="V28" s="37"/>
      <c r="W28" s="37"/>
      <c r="X28" s="37"/>
      <c r="Y28" s="37"/>
      <c r="Z28" s="37"/>
      <c r="AA28" s="37"/>
      <c r="AB28" s="37"/>
      <c r="AC28" s="37"/>
      <c r="AD28" s="37"/>
      <c r="AE28" s="37"/>
    </row>
    <row r="29" s="2" customFormat="1" ht="6.96" customHeight="1">
      <c r="A29" s="37"/>
      <c r="B29" s="43"/>
      <c r="C29" s="37"/>
      <c r="D29" s="160"/>
      <c r="E29" s="160"/>
      <c r="F29" s="160"/>
      <c r="G29" s="160"/>
      <c r="H29" s="160"/>
      <c r="I29" s="160"/>
      <c r="J29" s="160"/>
      <c r="K29" s="160"/>
      <c r="L29" s="160"/>
      <c r="M29" s="62"/>
      <c r="S29" s="37"/>
      <c r="T29" s="37"/>
      <c r="U29" s="37"/>
      <c r="V29" s="37"/>
      <c r="W29" s="37"/>
      <c r="X29" s="37"/>
      <c r="Y29" s="37"/>
      <c r="Z29" s="37"/>
      <c r="AA29" s="37"/>
      <c r="AB29" s="37"/>
      <c r="AC29" s="37"/>
      <c r="AD29" s="37"/>
      <c r="AE29" s="37"/>
    </row>
    <row r="30" s="2" customFormat="1">
      <c r="A30" s="37"/>
      <c r="B30" s="43"/>
      <c r="C30" s="37"/>
      <c r="D30" s="37"/>
      <c r="E30" s="152" t="s">
        <v>124</v>
      </c>
      <c r="F30" s="37"/>
      <c r="G30" s="37"/>
      <c r="H30" s="37"/>
      <c r="I30" s="37"/>
      <c r="J30" s="37"/>
      <c r="K30" s="161">
        <f>I96</f>
        <v>0</v>
      </c>
      <c r="L30" s="37"/>
      <c r="M30" s="62"/>
      <c r="S30" s="37"/>
      <c r="T30" s="37"/>
      <c r="U30" s="37"/>
      <c r="V30" s="37"/>
      <c r="W30" s="37"/>
      <c r="X30" s="37"/>
      <c r="Y30" s="37"/>
      <c r="Z30" s="37"/>
      <c r="AA30" s="37"/>
      <c r="AB30" s="37"/>
      <c r="AC30" s="37"/>
      <c r="AD30" s="37"/>
      <c r="AE30" s="37"/>
    </row>
    <row r="31" s="2" customFormat="1">
      <c r="A31" s="37"/>
      <c r="B31" s="43"/>
      <c r="C31" s="37"/>
      <c r="D31" s="37"/>
      <c r="E31" s="152" t="s">
        <v>125</v>
      </c>
      <c r="F31" s="37"/>
      <c r="G31" s="37"/>
      <c r="H31" s="37"/>
      <c r="I31" s="37"/>
      <c r="J31" s="37"/>
      <c r="K31" s="161">
        <f>J96</f>
        <v>0</v>
      </c>
      <c r="L31" s="37"/>
      <c r="M31" s="62"/>
      <c r="S31" s="37"/>
      <c r="T31" s="37"/>
      <c r="U31" s="37"/>
      <c r="V31" s="37"/>
      <c r="W31" s="37"/>
      <c r="X31" s="37"/>
      <c r="Y31" s="37"/>
      <c r="Z31" s="37"/>
      <c r="AA31" s="37"/>
      <c r="AB31" s="37"/>
      <c r="AC31" s="37"/>
      <c r="AD31" s="37"/>
      <c r="AE31" s="37"/>
    </row>
    <row r="32" s="2" customFormat="1" ht="25.44" customHeight="1">
      <c r="A32" s="37"/>
      <c r="B32" s="43"/>
      <c r="C32" s="37"/>
      <c r="D32" s="162" t="s">
        <v>38</v>
      </c>
      <c r="E32" s="37"/>
      <c r="F32" s="37"/>
      <c r="G32" s="37"/>
      <c r="H32" s="37"/>
      <c r="I32" s="37"/>
      <c r="J32" s="37"/>
      <c r="K32" s="163">
        <f>ROUND(K120, 2)</f>
        <v>0</v>
      </c>
      <c r="L32" s="37"/>
      <c r="M32" s="62"/>
      <c r="S32" s="37"/>
      <c r="T32" s="37"/>
      <c r="U32" s="37"/>
      <c r="V32" s="37"/>
      <c r="W32" s="37"/>
      <c r="X32" s="37"/>
      <c r="Y32" s="37"/>
      <c r="Z32" s="37"/>
      <c r="AA32" s="37"/>
      <c r="AB32" s="37"/>
      <c r="AC32" s="37"/>
      <c r="AD32" s="37"/>
      <c r="AE32" s="37"/>
    </row>
    <row r="33" s="2" customFormat="1" ht="6.96" customHeight="1">
      <c r="A33" s="37"/>
      <c r="B33" s="43"/>
      <c r="C33" s="37"/>
      <c r="D33" s="160"/>
      <c r="E33" s="160"/>
      <c r="F33" s="160"/>
      <c r="G33" s="160"/>
      <c r="H33" s="160"/>
      <c r="I33" s="160"/>
      <c r="J33" s="160"/>
      <c r="K33" s="160"/>
      <c r="L33" s="160"/>
      <c r="M33" s="62"/>
      <c r="S33" s="37"/>
      <c r="T33" s="37"/>
      <c r="U33" s="37"/>
      <c r="V33" s="37"/>
      <c r="W33" s="37"/>
      <c r="X33" s="37"/>
      <c r="Y33" s="37"/>
      <c r="Z33" s="37"/>
      <c r="AA33" s="37"/>
      <c r="AB33" s="37"/>
      <c r="AC33" s="37"/>
      <c r="AD33" s="37"/>
      <c r="AE33" s="37"/>
    </row>
    <row r="34" s="2" customFormat="1" ht="14.4" customHeight="1">
      <c r="A34" s="37"/>
      <c r="B34" s="43"/>
      <c r="C34" s="37"/>
      <c r="D34" s="37"/>
      <c r="E34" s="37"/>
      <c r="F34" s="164" t="s">
        <v>40</v>
      </c>
      <c r="G34" s="37"/>
      <c r="H34" s="37"/>
      <c r="I34" s="164" t="s">
        <v>39</v>
      </c>
      <c r="J34" s="37"/>
      <c r="K34" s="164" t="s">
        <v>41</v>
      </c>
      <c r="L34" s="37"/>
      <c r="M34" s="62"/>
      <c r="S34" s="37"/>
      <c r="T34" s="37"/>
      <c r="U34" s="37"/>
      <c r="V34" s="37"/>
      <c r="W34" s="37"/>
      <c r="X34" s="37"/>
      <c r="Y34" s="37"/>
      <c r="Z34" s="37"/>
      <c r="AA34" s="37"/>
      <c r="AB34" s="37"/>
      <c r="AC34" s="37"/>
      <c r="AD34" s="37"/>
      <c r="AE34" s="37"/>
    </row>
    <row r="35" s="2" customFormat="1" ht="14.4" customHeight="1">
      <c r="A35" s="37"/>
      <c r="B35" s="43"/>
      <c r="C35" s="37"/>
      <c r="D35" s="165" t="s">
        <v>42</v>
      </c>
      <c r="E35" s="152" t="s">
        <v>43</v>
      </c>
      <c r="F35" s="161">
        <f>ROUND((SUM(BE120:BE141)),  2)</f>
        <v>0</v>
      </c>
      <c r="G35" s="37"/>
      <c r="H35" s="37"/>
      <c r="I35" s="166">
        <v>0.20999999999999999</v>
      </c>
      <c r="J35" s="37"/>
      <c r="K35" s="161">
        <f>ROUND(((SUM(BE120:BE141))*I35),  2)</f>
        <v>0</v>
      </c>
      <c r="L35" s="37"/>
      <c r="M35" s="62"/>
      <c r="S35" s="37"/>
      <c r="T35" s="37"/>
      <c r="U35" s="37"/>
      <c r="V35" s="37"/>
      <c r="W35" s="37"/>
      <c r="X35" s="37"/>
      <c r="Y35" s="37"/>
      <c r="Z35" s="37"/>
      <c r="AA35" s="37"/>
      <c r="AB35" s="37"/>
      <c r="AC35" s="37"/>
      <c r="AD35" s="37"/>
      <c r="AE35" s="37"/>
    </row>
    <row r="36" s="2" customFormat="1" ht="14.4" customHeight="1">
      <c r="A36" s="37"/>
      <c r="B36" s="43"/>
      <c r="C36" s="37"/>
      <c r="D36" s="37"/>
      <c r="E36" s="152" t="s">
        <v>44</v>
      </c>
      <c r="F36" s="161">
        <f>ROUND((SUM(BF120:BF141)),  2)</f>
        <v>0</v>
      </c>
      <c r="G36" s="37"/>
      <c r="H36" s="37"/>
      <c r="I36" s="166">
        <v>0.12</v>
      </c>
      <c r="J36" s="37"/>
      <c r="K36" s="161">
        <f>ROUND(((SUM(BF120:BF141))*I36),  2)</f>
        <v>0</v>
      </c>
      <c r="L36" s="37"/>
      <c r="M36" s="62"/>
      <c r="S36" s="37"/>
      <c r="T36" s="37"/>
      <c r="U36" s="37"/>
      <c r="V36" s="37"/>
      <c r="W36" s="37"/>
      <c r="X36" s="37"/>
      <c r="Y36" s="37"/>
      <c r="Z36" s="37"/>
      <c r="AA36" s="37"/>
      <c r="AB36" s="37"/>
      <c r="AC36" s="37"/>
      <c r="AD36" s="37"/>
      <c r="AE36" s="37"/>
    </row>
    <row r="37" hidden="1" s="2" customFormat="1" ht="14.4" customHeight="1">
      <c r="A37" s="37"/>
      <c r="B37" s="43"/>
      <c r="C37" s="37"/>
      <c r="D37" s="37"/>
      <c r="E37" s="152" t="s">
        <v>45</v>
      </c>
      <c r="F37" s="161">
        <f>ROUND((SUM(BG120:BG141)),  2)</f>
        <v>0</v>
      </c>
      <c r="G37" s="37"/>
      <c r="H37" s="37"/>
      <c r="I37" s="166">
        <v>0.20999999999999999</v>
      </c>
      <c r="J37" s="37"/>
      <c r="K37" s="161">
        <f>0</f>
        <v>0</v>
      </c>
      <c r="L37" s="37"/>
      <c r="M37" s="62"/>
      <c r="S37" s="37"/>
      <c r="T37" s="37"/>
      <c r="U37" s="37"/>
      <c r="V37" s="37"/>
      <c r="W37" s="37"/>
      <c r="X37" s="37"/>
      <c r="Y37" s="37"/>
      <c r="Z37" s="37"/>
      <c r="AA37" s="37"/>
      <c r="AB37" s="37"/>
      <c r="AC37" s="37"/>
      <c r="AD37" s="37"/>
      <c r="AE37" s="37"/>
    </row>
    <row r="38" hidden="1" s="2" customFormat="1" ht="14.4" customHeight="1">
      <c r="A38" s="37"/>
      <c r="B38" s="43"/>
      <c r="C38" s="37"/>
      <c r="D38" s="37"/>
      <c r="E38" s="152" t="s">
        <v>46</v>
      </c>
      <c r="F38" s="161">
        <f>ROUND((SUM(BH120:BH141)),  2)</f>
        <v>0</v>
      </c>
      <c r="G38" s="37"/>
      <c r="H38" s="37"/>
      <c r="I38" s="166">
        <v>0.12</v>
      </c>
      <c r="J38" s="37"/>
      <c r="K38" s="161">
        <f>0</f>
        <v>0</v>
      </c>
      <c r="L38" s="37"/>
      <c r="M38" s="62"/>
      <c r="S38" s="37"/>
      <c r="T38" s="37"/>
      <c r="U38" s="37"/>
      <c r="V38" s="37"/>
      <c r="W38" s="37"/>
      <c r="X38" s="37"/>
      <c r="Y38" s="37"/>
      <c r="Z38" s="37"/>
      <c r="AA38" s="37"/>
      <c r="AB38" s="37"/>
      <c r="AC38" s="37"/>
      <c r="AD38" s="37"/>
      <c r="AE38" s="37"/>
    </row>
    <row r="39" hidden="1" s="2" customFormat="1" ht="14.4" customHeight="1">
      <c r="A39" s="37"/>
      <c r="B39" s="43"/>
      <c r="C39" s="37"/>
      <c r="D39" s="37"/>
      <c r="E39" s="152" t="s">
        <v>47</v>
      </c>
      <c r="F39" s="161">
        <f>ROUND((SUM(BI120:BI141)),  2)</f>
        <v>0</v>
      </c>
      <c r="G39" s="37"/>
      <c r="H39" s="37"/>
      <c r="I39" s="166">
        <v>0</v>
      </c>
      <c r="J39" s="37"/>
      <c r="K39" s="161">
        <f>0</f>
        <v>0</v>
      </c>
      <c r="L39" s="37"/>
      <c r="M39" s="62"/>
      <c r="S39" s="37"/>
      <c r="T39" s="37"/>
      <c r="U39" s="37"/>
      <c r="V39" s="37"/>
      <c r="W39" s="37"/>
      <c r="X39" s="37"/>
      <c r="Y39" s="37"/>
      <c r="Z39" s="37"/>
      <c r="AA39" s="37"/>
      <c r="AB39" s="37"/>
      <c r="AC39" s="37"/>
      <c r="AD39" s="37"/>
      <c r="AE39" s="37"/>
    </row>
    <row r="40" s="2" customFormat="1" ht="6.96" customHeight="1">
      <c r="A40" s="37"/>
      <c r="B40" s="43"/>
      <c r="C40" s="37"/>
      <c r="D40" s="37"/>
      <c r="E40" s="37"/>
      <c r="F40" s="37"/>
      <c r="G40" s="37"/>
      <c r="H40" s="37"/>
      <c r="I40" s="37"/>
      <c r="J40" s="37"/>
      <c r="K40" s="37"/>
      <c r="L40" s="37"/>
      <c r="M40" s="62"/>
      <c r="S40" s="37"/>
      <c r="T40" s="37"/>
      <c r="U40" s="37"/>
      <c r="V40" s="37"/>
      <c r="W40" s="37"/>
      <c r="X40" s="37"/>
      <c r="Y40" s="37"/>
      <c r="Z40" s="37"/>
      <c r="AA40" s="37"/>
      <c r="AB40" s="37"/>
      <c r="AC40" s="37"/>
      <c r="AD40" s="37"/>
      <c r="AE40" s="37"/>
    </row>
    <row r="41" s="2" customFormat="1" ht="25.44" customHeight="1">
      <c r="A41" s="37"/>
      <c r="B41" s="43"/>
      <c r="C41" s="167"/>
      <c r="D41" s="168" t="s">
        <v>48</v>
      </c>
      <c r="E41" s="169"/>
      <c r="F41" s="169"/>
      <c r="G41" s="170" t="s">
        <v>49</v>
      </c>
      <c r="H41" s="171" t="s">
        <v>50</v>
      </c>
      <c r="I41" s="169"/>
      <c r="J41" s="169"/>
      <c r="K41" s="172">
        <f>SUM(K32:K39)</f>
        <v>0</v>
      </c>
      <c r="L41" s="173"/>
      <c r="M41" s="62"/>
      <c r="S41" s="37"/>
      <c r="T41" s="37"/>
      <c r="U41" s="37"/>
      <c r="V41" s="37"/>
      <c r="W41" s="37"/>
      <c r="X41" s="37"/>
      <c r="Y41" s="37"/>
      <c r="Z41" s="37"/>
      <c r="AA41" s="37"/>
      <c r="AB41" s="37"/>
      <c r="AC41" s="37"/>
      <c r="AD41" s="37"/>
      <c r="AE41" s="37"/>
    </row>
    <row r="42" s="2" customFormat="1" ht="14.4" customHeight="1">
      <c r="A42" s="37"/>
      <c r="B42" s="43"/>
      <c r="C42" s="37"/>
      <c r="D42" s="37"/>
      <c r="E42" s="37"/>
      <c r="F42" s="37"/>
      <c r="G42" s="37"/>
      <c r="H42" s="37"/>
      <c r="I42" s="37"/>
      <c r="J42" s="37"/>
      <c r="K42" s="37"/>
      <c r="L42" s="37"/>
      <c r="M42" s="62"/>
      <c r="S42" s="37"/>
      <c r="T42" s="37"/>
      <c r="U42" s="37"/>
      <c r="V42" s="37"/>
      <c r="W42" s="37"/>
      <c r="X42" s="37"/>
      <c r="Y42" s="37"/>
      <c r="Z42" s="37"/>
      <c r="AA42" s="37"/>
      <c r="AB42" s="37"/>
      <c r="AC42" s="37"/>
      <c r="AD42" s="37"/>
      <c r="AE42" s="37"/>
    </row>
    <row r="43" s="1" customFormat="1" ht="14.4" customHeight="1">
      <c r="B43" s="19"/>
      <c r="M43" s="19"/>
    </row>
    <row r="44" s="1" customFormat="1" ht="14.4" customHeight="1">
      <c r="B44" s="19"/>
      <c r="M44" s="19"/>
    </row>
    <row r="45" s="1" customFormat="1" ht="14.4" customHeight="1">
      <c r="B45" s="19"/>
      <c r="M45" s="19"/>
    </row>
    <row r="46" s="1" customFormat="1" ht="14.4" customHeight="1">
      <c r="B46" s="19"/>
      <c r="M46" s="19"/>
    </row>
    <row r="47" s="1" customFormat="1" ht="14.4" customHeight="1">
      <c r="B47" s="19"/>
      <c r="M47" s="19"/>
    </row>
    <row r="48" s="1" customFormat="1" ht="14.4" customHeight="1">
      <c r="B48" s="19"/>
      <c r="M48" s="19"/>
    </row>
    <row r="49" s="1" customFormat="1" ht="14.4" customHeight="1">
      <c r="B49" s="19"/>
      <c r="M49" s="19"/>
    </row>
    <row r="50" s="2" customFormat="1" ht="14.4" customHeight="1">
      <c r="B50" s="62"/>
      <c r="D50" s="174" t="s">
        <v>51</v>
      </c>
      <c r="E50" s="175"/>
      <c r="F50" s="175"/>
      <c r="G50" s="174" t="s">
        <v>52</v>
      </c>
      <c r="H50" s="175"/>
      <c r="I50" s="175"/>
      <c r="J50" s="175"/>
      <c r="K50" s="175"/>
      <c r="L50" s="175"/>
      <c r="M50" s="62"/>
    </row>
    <row r="51">
      <c r="B51" s="19"/>
      <c r="M51" s="19"/>
    </row>
    <row r="52">
      <c r="B52" s="19"/>
      <c r="M52" s="19"/>
    </row>
    <row r="53">
      <c r="B53" s="19"/>
      <c r="M53" s="19"/>
    </row>
    <row r="54">
      <c r="B54" s="19"/>
      <c r="M54" s="19"/>
    </row>
    <row r="55">
      <c r="B55" s="19"/>
      <c r="M55" s="19"/>
    </row>
    <row r="56">
      <c r="B56" s="19"/>
      <c r="M56" s="19"/>
    </row>
    <row r="57">
      <c r="B57" s="19"/>
      <c r="M57" s="19"/>
    </row>
    <row r="58">
      <c r="B58" s="19"/>
      <c r="M58" s="19"/>
    </row>
    <row r="59">
      <c r="B59" s="19"/>
      <c r="M59" s="19"/>
    </row>
    <row r="60">
      <c r="B60" s="19"/>
      <c r="M60" s="19"/>
    </row>
    <row r="61" s="2" customFormat="1">
      <c r="A61" s="37"/>
      <c r="B61" s="43"/>
      <c r="C61" s="37"/>
      <c r="D61" s="176" t="s">
        <v>53</v>
      </c>
      <c r="E61" s="177"/>
      <c r="F61" s="178" t="s">
        <v>54</v>
      </c>
      <c r="G61" s="176" t="s">
        <v>53</v>
      </c>
      <c r="H61" s="177"/>
      <c r="I61" s="177"/>
      <c r="J61" s="179" t="s">
        <v>54</v>
      </c>
      <c r="K61" s="177"/>
      <c r="L61" s="177"/>
      <c r="M61" s="62"/>
      <c r="S61" s="37"/>
      <c r="T61" s="37"/>
      <c r="U61" s="37"/>
      <c r="V61" s="37"/>
      <c r="W61" s="37"/>
      <c r="X61" s="37"/>
      <c r="Y61" s="37"/>
      <c r="Z61" s="37"/>
      <c r="AA61" s="37"/>
      <c r="AB61" s="37"/>
      <c r="AC61" s="37"/>
      <c r="AD61" s="37"/>
      <c r="AE61" s="37"/>
    </row>
    <row r="62">
      <c r="B62" s="19"/>
      <c r="M62" s="19"/>
    </row>
    <row r="63">
      <c r="B63" s="19"/>
      <c r="M63" s="19"/>
    </row>
    <row r="64">
      <c r="B64" s="19"/>
      <c r="M64" s="19"/>
    </row>
    <row r="65" s="2" customFormat="1">
      <c r="A65" s="37"/>
      <c r="B65" s="43"/>
      <c r="C65" s="37"/>
      <c r="D65" s="174" t="s">
        <v>55</v>
      </c>
      <c r="E65" s="180"/>
      <c r="F65" s="180"/>
      <c r="G65" s="174" t="s">
        <v>56</v>
      </c>
      <c r="H65" s="180"/>
      <c r="I65" s="180"/>
      <c r="J65" s="180"/>
      <c r="K65" s="180"/>
      <c r="L65" s="180"/>
      <c r="M65" s="62"/>
      <c r="S65" s="37"/>
      <c r="T65" s="37"/>
      <c r="U65" s="37"/>
      <c r="V65" s="37"/>
      <c r="W65" s="37"/>
      <c r="X65" s="37"/>
      <c r="Y65" s="37"/>
      <c r="Z65" s="37"/>
      <c r="AA65" s="37"/>
      <c r="AB65" s="37"/>
      <c r="AC65" s="37"/>
      <c r="AD65" s="37"/>
      <c r="AE65" s="37"/>
    </row>
    <row r="66">
      <c r="B66" s="19"/>
      <c r="M66" s="19"/>
    </row>
    <row r="67">
      <c r="B67" s="19"/>
      <c r="M67" s="19"/>
    </row>
    <row r="68">
      <c r="B68" s="19"/>
      <c r="M68" s="19"/>
    </row>
    <row r="69">
      <c r="B69" s="19"/>
      <c r="M69" s="19"/>
    </row>
    <row r="70">
      <c r="B70" s="19"/>
      <c r="M70" s="19"/>
    </row>
    <row r="71">
      <c r="B71" s="19"/>
      <c r="M71" s="19"/>
    </row>
    <row r="72">
      <c r="B72" s="19"/>
      <c r="M72" s="19"/>
    </row>
    <row r="73">
      <c r="B73" s="19"/>
      <c r="M73" s="19"/>
    </row>
    <row r="74">
      <c r="B74" s="19"/>
      <c r="M74" s="19"/>
    </row>
    <row r="75">
      <c r="B75" s="19"/>
      <c r="M75" s="19"/>
    </row>
    <row r="76" s="2" customFormat="1">
      <c r="A76" s="37"/>
      <c r="B76" s="43"/>
      <c r="C76" s="37"/>
      <c r="D76" s="176" t="s">
        <v>53</v>
      </c>
      <c r="E76" s="177"/>
      <c r="F76" s="178" t="s">
        <v>54</v>
      </c>
      <c r="G76" s="176" t="s">
        <v>53</v>
      </c>
      <c r="H76" s="177"/>
      <c r="I76" s="177"/>
      <c r="J76" s="179" t="s">
        <v>54</v>
      </c>
      <c r="K76" s="177"/>
      <c r="L76" s="177"/>
      <c r="M76" s="62"/>
      <c r="S76" s="37"/>
      <c r="T76" s="37"/>
      <c r="U76" s="37"/>
      <c r="V76" s="37"/>
      <c r="W76" s="37"/>
      <c r="X76" s="37"/>
      <c r="Y76" s="37"/>
      <c r="Z76" s="37"/>
      <c r="AA76" s="37"/>
      <c r="AB76" s="37"/>
      <c r="AC76" s="37"/>
      <c r="AD76" s="37"/>
      <c r="AE76" s="37"/>
    </row>
    <row r="77" s="2" customFormat="1" ht="14.4" customHeight="1">
      <c r="A77" s="37"/>
      <c r="B77" s="181"/>
      <c r="C77" s="182"/>
      <c r="D77" s="182"/>
      <c r="E77" s="182"/>
      <c r="F77" s="182"/>
      <c r="G77" s="182"/>
      <c r="H77" s="182"/>
      <c r="I77" s="182"/>
      <c r="J77" s="182"/>
      <c r="K77" s="182"/>
      <c r="L77" s="182"/>
      <c r="M77" s="62"/>
      <c r="S77" s="37"/>
      <c r="T77" s="37"/>
      <c r="U77" s="37"/>
      <c r="V77" s="37"/>
      <c r="W77" s="37"/>
      <c r="X77" s="37"/>
      <c r="Y77" s="37"/>
      <c r="Z77" s="37"/>
      <c r="AA77" s="37"/>
      <c r="AB77" s="37"/>
      <c r="AC77" s="37"/>
      <c r="AD77" s="37"/>
      <c r="AE77" s="37"/>
    </row>
    <row r="81" s="2" customFormat="1" ht="6.96" customHeight="1">
      <c r="A81" s="37"/>
      <c r="B81" s="183"/>
      <c r="C81" s="184"/>
      <c r="D81" s="184"/>
      <c r="E81" s="184"/>
      <c r="F81" s="184"/>
      <c r="G81" s="184"/>
      <c r="H81" s="184"/>
      <c r="I81" s="184"/>
      <c r="J81" s="184"/>
      <c r="K81" s="184"/>
      <c r="L81" s="184"/>
      <c r="M81" s="62"/>
      <c r="S81" s="37"/>
      <c r="T81" s="37"/>
      <c r="U81" s="37"/>
      <c r="V81" s="37"/>
      <c r="W81" s="37"/>
      <c r="X81" s="37"/>
      <c r="Y81" s="37"/>
      <c r="Z81" s="37"/>
      <c r="AA81" s="37"/>
      <c r="AB81" s="37"/>
      <c r="AC81" s="37"/>
      <c r="AD81" s="37"/>
      <c r="AE81" s="37"/>
    </row>
    <row r="82" s="2" customFormat="1" ht="24.96" customHeight="1">
      <c r="A82" s="37"/>
      <c r="B82" s="38"/>
      <c r="C82" s="22" t="s">
        <v>126</v>
      </c>
      <c r="D82" s="39"/>
      <c r="E82" s="39"/>
      <c r="F82" s="39"/>
      <c r="G82" s="39"/>
      <c r="H82" s="39"/>
      <c r="I82" s="39"/>
      <c r="J82" s="39"/>
      <c r="K82" s="39"/>
      <c r="L82" s="39"/>
      <c r="M82" s="62"/>
      <c r="S82" s="37"/>
      <c r="T82" s="37"/>
      <c r="U82" s="37"/>
      <c r="V82" s="37"/>
      <c r="W82" s="37"/>
      <c r="X82" s="37"/>
      <c r="Y82" s="37"/>
      <c r="Z82" s="37"/>
      <c r="AA82" s="37"/>
      <c r="AB82" s="37"/>
      <c r="AC82" s="37"/>
      <c r="AD82" s="37"/>
      <c r="AE82" s="37"/>
    </row>
    <row r="83" s="2" customFormat="1" ht="6.96" customHeight="1">
      <c r="A83" s="37"/>
      <c r="B83" s="38"/>
      <c r="C83" s="39"/>
      <c r="D83" s="39"/>
      <c r="E83" s="39"/>
      <c r="F83" s="39"/>
      <c r="G83" s="39"/>
      <c r="H83" s="39"/>
      <c r="I83" s="39"/>
      <c r="J83" s="39"/>
      <c r="K83" s="39"/>
      <c r="L83" s="39"/>
      <c r="M83" s="62"/>
      <c r="S83" s="37"/>
      <c r="T83" s="37"/>
      <c r="U83" s="37"/>
      <c r="V83" s="37"/>
      <c r="W83" s="37"/>
      <c r="X83" s="37"/>
      <c r="Y83" s="37"/>
      <c r="Z83" s="37"/>
      <c r="AA83" s="37"/>
      <c r="AB83" s="37"/>
      <c r="AC83" s="37"/>
      <c r="AD83" s="37"/>
      <c r="AE83" s="37"/>
    </row>
    <row r="84" s="2" customFormat="1" ht="12" customHeight="1">
      <c r="A84" s="37"/>
      <c r="B84" s="38"/>
      <c r="C84" s="31" t="s">
        <v>17</v>
      </c>
      <c r="D84" s="39"/>
      <c r="E84" s="39"/>
      <c r="F84" s="39"/>
      <c r="G84" s="39"/>
      <c r="H84" s="39"/>
      <c r="I84" s="39"/>
      <c r="J84" s="39"/>
      <c r="K84" s="39"/>
      <c r="L84" s="39"/>
      <c r="M84" s="62"/>
      <c r="S84" s="37"/>
      <c r="T84" s="37"/>
      <c r="U84" s="37"/>
      <c r="V84" s="37"/>
      <c r="W84" s="37"/>
      <c r="X84" s="37"/>
      <c r="Y84" s="37"/>
      <c r="Z84" s="37"/>
      <c r="AA84" s="37"/>
      <c r="AB84" s="37"/>
      <c r="AC84" s="37"/>
      <c r="AD84" s="37"/>
      <c r="AE84" s="37"/>
    </row>
    <row r="85" s="2" customFormat="1" ht="16.5" customHeight="1">
      <c r="A85" s="37"/>
      <c r="B85" s="38"/>
      <c r="C85" s="39"/>
      <c r="D85" s="39"/>
      <c r="E85" s="185" t="str">
        <f>E7</f>
        <v>29-22 - Domov ´PRAMEN´ - úprava zahrady - II.etapa</v>
      </c>
      <c r="F85" s="31"/>
      <c r="G85" s="31"/>
      <c r="H85" s="31"/>
      <c r="I85" s="39"/>
      <c r="J85" s="39"/>
      <c r="K85" s="39"/>
      <c r="L85" s="39"/>
      <c r="M85" s="62"/>
      <c r="S85" s="37"/>
      <c r="T85" s="37"/>
      <c r="U85" s="37"/>
      <c r="V85" s="37"/>
      <c r="W85" s="37"/>
      <c r="X85" s="37"/>
      <c r="Y85" s="37"/>
      <c r="Z85" s="37"/>
      <c r="AA85" s="37"/>
      <c r="AB85" s="37"/>
      <c r="AC85" s="37"/>
      <c r="AD85" s="37"/>
      <c r="AE85" s="37"/>
    </row>
    <row r="86" s="2" customFormat="1" ht="12" customHeight="1">
      <c r="A86" s="37"/>
      <c r="B86" s="38"/>
      <c r="C86" s="31" t="s">
        <v>120</v>
      </c>
      <c r="D86" s="39"/>
      <c r="E86" s="39"/>
      <c r="F86" s="39"/>
      <c r="G86" s="39"/>
      <c r="H86" s="39"/>
      <c r="I86" s="39"/>
      <c r="J86" s="39"/>
      <c r="K86" s="39"/>
      <c r="L86" s="39"/>
      <c r="M86" s="62"/>
      <c r="S86" s="37"/>
      <c r="T86" s="37"/>
      <c r="U86" s="37"/>
      <c r="V86" s="37"/>
      <c r="W86" s="37"/>
      <c r="X86" s="37"/>
      <c r="Y86" s="37"/>
      <c r="Z86" s="37"/>
      <c r="AA86" s="37"/>
      <c r="AB86" s="37"/>
      <c r="AC86" s="37"/>
      <c r="AD86" s="37"/>
      <c r="AE86" s="37"/>
    </row>
    <row r="87" s="2" customFormat="1" ht="16.5" customHeight="1">
      <c r="A87" s="37"/>
      <c r="B87" s="38"/>
      <c r="C87" s="39"/>
      <c r="D87" s="39"/>
      <c r="E87" s="75" t="str">
        <f>E9</f>
        <v>SO 207 - Jezírko</v>
      </c>
      <c r="F87" s="39"/>
      <c r="G87" s="39"/>
      <c r="H87" s="39"/>
      <c r="I87" s="39"/>
      <c r="J87" s="39"/>
      <c r="K87" s="39"/>
      <c r="L87" s="39"/>
      <c r="M87" s="62"/>
      <c r="S87" s="37"/>
      <c r="T87" s="37"/>
      <c r="U87" s="37"/>
      <c r="V87" s="37"/>
      <c r="W87" s="37"/>
      <c r="X87" s="37"/>
      <c r="Y87" s="37"/>
      <c r="Z87" s="37"/>
      <c r="AA87" s="37"/>
      <c r="AB87" s="37"/>
      <c r="AC87" s="37"/>
      <c r="AD87" s="37"/>
      <c r="AE87" s="37"/>
    </row>
    <row r="88" s="2" customFormat="1" ht="6.96" customHeight="1">
      <c r="A88" s="37"/>
      <c r="B88" s="38"/>
      <c r="C88" s="39"/>
      <c r="D88" s="39"/>
      <c r="E88" s="39"/>
      <c r="F88" s="39"/>
      <c r="G88" s="39"/>
      <c r="H88" s="39"/>
      <c r="I88" s="39"/>
      <c r="J88" s="39"/>
      <c r="K88" s="39"/>
      <c r="L88" s="39"/>
      <c r="M88" s="62"/>
      <c r="S88" s="37"/>
      <c r="T88" s="37"/>
      <c r="U88" s="37"/>
      <c r="V88" s="37"/>
      <c r="W88" s="37"/>
      <c r="X88" s="37"/>
      <c r="Y88" s="37"/>
      <c r="Z88" s="37"/>
      <c r="AA88" s="37"/>
      <c r="AB88" s="37"/>
      <c r="AC88" s="37"/>
      <c r="AD88" s="37"/>
      <c r="AE88" s="37"/>
    </row>
    <row r="89" s="2" customFormat="1" ht="12" customHeight="1">
      <c r="A89" s="37"/>
      <c r="B89" s="38"/>
      <c r="C89" s="31" t="s">
        <v>21</v>
      </c>
      <c r="D89" s="39"/>
      <c r="E89" s="39"/>
      <c r="F89" s="26" t="str">
        <f>F12</f>
        <v>Mnichov u Mar. Lázní</v>
      </c>
      <c r="G89" s="39"/>
      <c r="H89" s="39"/>
      <c r="I89" s="31" t="s">
        <v>23</v>
      </c>
      <c r="J89" s="78" t="str">
        <f>IF(J12="","",J12)</f>
        <v>6. 2. 2025</v>
      </c>
      <c r="K89" s="39"/>
      <c r="L89" s="39"/>
      <c r="M89" s="62"/>
      <c r="S89" s="37"/>
      <c r="T89" s="37"/>
      <c r="U89" s="37"/>
      <c r="V89" s="37"/>
      <c r="W89" s="37"/>
      <c r="X89" s="37"/>
      <c r="Y89" s="37"/>
      <c r="Z89" s="37"/>
      <c r="AA89" s="37"/>
      <c r="AB89" s="37"/>
      <c r="AC89" s="37"/>
      <c r="AD89" s="37"/>
      <c r="AE89" s="37"/>
    </row>
    <row r="90" s="2" customFormat="1" ht="6.96" customHeight="1">
      <c r="A90" s="37"/>
      <c r="B90" s="38"/>
      <c r="C90" s="39"/>
      <c r="D90" s="39"/>
      <c r="E90" s="39"/>
      <c r="F90" s="39"/>
      <c r="G90" s="39"/>
      <c r="H90" s="39"/>
      <c r="I90" s="39"/>
      <c r="J90" s="39"/>
      <c r="K90" s="39"/>
      <c r="L90" s="39"/>
      <c r="M90" s="62"/>
      <c r="S90" s="37"/>
      <c r="T90" s="37"/>
      <c r="U90" s="37"/>
      <c r="V90" s="37"/>
      <c r="W90" s="37"/>
      <c r="X90" s="37"/>
      <c r="Y90" s="37"/>
      <c r="Z90" s="37"/>
      <c r="AA90" s="37"/>
      <c r="AB90" s="37"/>
      <c r="AC90" s="37"/>
      <c r="AD90" s="37"/>
      <c r="AE90" s="37"/>
    </row>
    <row r="91" s="2" customFormat="1" ht="25.65" customHeight="1">
      <c r="A91" s="37"/>
      <c r="B91" s="38"/>
      <c r="C91" s="31" t="s">
        <v>25</v>
      </c>
      <c r="D91" s="39"/>
      <c r="E91" s="39"/>
      <c r="F91" s="26" t="str">
        <f>E15</f>
        <v xml:space="preserve">Domov pro osoby se zdravotním postižením Pramen </v>
      </c>
      <c r="G91" s="39"/>
      <c r="H91" s="39"/>
      <c r="I91" s="31" t="s">
        <v>32</v>
      </c>
      <c r="J91" s="35" t="str">
        <f>E21</f>
        <v>Ing. Tomáš Prinz, DiS.</v>
      </c>
      <c r="K91" s="39"/>
      <c r="L91" s="39"/>
      <c r="M91" s="62"/>
      <c r="S91" s="37"/>
      <c r="T91" s="37"/>
      <c r="U91" s="37"/>
      <c r="V91" s="37"/>
      <c r="W91" s="37"/>
      <c r="X91" s="37"/>
      <c r="Y91" s="37"/>
      <c r="Z91" s="37"/>
      <c r="AA91" s="37"/>
      <c r="AB91" s="37"/>
      <c r="AC91" s="37"/>
      <c r="AD91" s="37"/>
      <c r="AE91" s="37"/>
    </row>
    <row r="92" s="2" customFormat="1" ht="15.15" customHeight="1">
      <c r="A92" s="37"/>
      <c r="B92" s="38"/>
      <c r="C92" s="31" t="s">
        <v>30</v>
      </c>
      <c r="D92" s="39"/>
      <c r="E92" s="39"/>
      <c r="F92" s="26" t="str">
        <f>IF(E18="","",E18)</f>
        <v>Vyplň údaj</v>
      </c>
      <c r="G92" s="39"/>
      <c r="H92" s="39"/>
      <c r="I92" s="31" t="s">
        <v>35</v>
      </c>
      <c r="J92" s="35" t="str">
        <f>E24</f>
        <v xml:space="preserve"> </v>
      </c>
      <c r="K92" s="39"/>
      <c r="L92" s="39"/>
      <c r="M92" s="62"/>
      <c r="S92" s="37"/>
      <c r="T92" s="37"/>
      <c r="U92" s="37"/>
      <c r="V92" s="37"/>
      <c r="W92" s="37"/>
      <c r="X92" s="37"/>
      <c r="Y92" s="37"/>
      <c r="Z92" s="37"/>
      <c r="AA92" s="37"/>
      <c r="AB92" s="37"/>
      <c r="AC92" s="37"/>
      <c r="AD92" s="37"/>
      <c r="AE92" s="37"/>
    </row>
    <row r="93" s="2" customFormat="1" ht="10.32" customHeight="1">
      <c r="A93" s="37"/>
      <c r="B93" s="38"/>
      <c r="C93" s="39"/>
      <c r="D93" s="39"/>
      <c r="E93" s="39"/>
      <c r="F93" s="39"/>
      <c r="G93" s="39"/>
      <c r="H93" s="39"/>
      <c r="I93" s="39"/>
      <c r="J93" s="39"/>
      <c r="K93" s="39"/>
      <c r="L93" s="39"/>
      <c r="M93" s="62"/>
      <c r="S93" s="37"/>
      <c r="T93" s="37"/>
      <c r="U93" s="37"/>
      <c r="V93" s="37"/>
      <c r="W93" s="37"/>
      <c r="X93" s="37"/>
      <c r="Y93" s="37"/>
      <c r="Z93" s="37"/>
      <c r="AA93" s="37"/>
      <c r="AB93" s="37"/>
      <c r="AC93" s="37"/>
      <c r="AD93" s="37"/>
      <c r="AE93" s="37"/>
    </row>
    <row r="94" s="2" customFormat="1" ht="29.28" customHeight="1">
      <c r="A94" s="37"/>
      <c r="B94" s="38"/>
      <c r="C94" s="186" t="s">
        <v>127</v>
      </c>
      <c r="D94" s="187"/>
      <c r="E94" s="187"/>
      <c r="F94" s="187"/>
      <c r="G94" s="187"/>
      <c r="H94" s="187"/>
      <c r="I94" s="188" t="s">
        <v>128</v>
      </c>
      <c r="J94" s="188" t="s">
        <v>129</v>
      </c>
      <c r="K94" s="188" t="s">
        <v>130</v>
      </c>
      <c r="L94" s="187"/>
      <c r="M94" s="62"/>
      <c r="S94" s="37"/>
      <c r="T94" s="37"/>
      <c r="U94" s="37"/>
      <c r="V94" s="37"/>
      <c r="W94" s="37"/>
      <c r="X94" s="37"/>
      <c r="Y94" s="37"/>
      <c r="Z94" s="37"/>
      <c r="AA94" s="37"/>
      <c r="AB94" s="37"/>
      <c r="AC94" s="37"/>
      <c r="AD94" s="37"/>
      <c r="AE94" s="37"/>
    </row>
    <row r="95" s="2" customFormat="1" ht="10.32" customHeight="1">
      <c r="A95" s="37"/>
      <c r="B95" s="38"/>
      <c r="C95" s="39"/>
      <c r="D95" s="39"/>
      <c r="E95" s="39"/>
      <c r="F95" s="39"/>
      <c r="G95" s="39"/>
      <c r="H95" s="39"/>
      <c r="I95" s="39"/>
      <c r="J95" s="39"/>
      <c r="K95" s="39"/>
      <c r="L95" s="39"/>
      <c r="M95" s="62"/>
      <c r="S95" s="37"/>
      <c r="T95" s="37"/>
      <c r="U95" s="37"/>
      <c r="V95" s="37"/>
      <c r="W95" s="37"/>
      <c r="X95" s="37"/>
      <c r="Y95" s="37"/>
      <c r="Z95" s="37"/>
      <c r="AA95" s="37"/>
      <c r="AB95" s="37"/>
      <c r="AC95" s="37"/>
      <c r="AD95" s="37"/>
      <c r="AE95" s="37"/>
    </row>
    <row r="96" s="2" customFormat="1" ht="22.8" customHeight="1">
      <c r="A96" s="37"/>
      <c r="B96" s="38"/>
      <c r="C96" s="189" t="s">
        <v>131</v>
      </c>
      <c r="D96" s="39"/>
      <c r="E96" s="39"/>
      <c r="F96" s="39"/>
      <c r="G96" s="39"/>
      <c r="H96" s="39"/>
      <c r="I96" s="109">
        <f>Q120</f>
        <v>0</v>
      </c>
      <c r="J96" s="109">
        <f>R120</f>
        <v>0</v>
      </c>
      <c r="K96" s="109">
        <f>K120</f>
        <v>0</v>
      </c>
      <c r="L96" s="39"/>
      <c r="M96" s="62"/>
      <c r="S96" s="37"/>
      <c r="T96" s="37"/>
      <c r="U96" s="37"/>
      <c r="V96" s="37"/>
      <c r="W96" s="37"/>
      <c r="X96" s="37"/>
      <c r="Y96" s="37"/>
      <c r="Z96" s="37"/>
      <c r="AA96" s="37"/>
      <c r="AB96" s="37"/>
      <c r="AC96" s="37"/>
      <c r="AD96" s="37"/>
      <c r="AE96" s="37"/>
      <c r="AU96" s="16" t="s">
        <v>132</v>
      </c>
    </row>
    <row r="97" s="9" customFormat="1" ht="24.96" customHeight="1">
      <c r="A97" s="9"/>
      <c r="B97" s="190"/>
      <c r="C97" s="191"/>
      <c r="D97" s="192" t="s">
        <v>133</v>
      </c>
      <c r="E97" s="193"/>
      <c r="F97" s="193"/>
      <c r="G97" s="193"/>
      <c r="H97" s="193"/>
      <c r="I97" s="194">
        <f>Q121</f>
        <v>0</v>
      </c>
      <c r="J97" s="194">
        <f>R121</f>
        <v>0</v>
      </c>
      <c r="K97" s="194">
        <f>K121</f>
        <v>0</v>
      </c>
      <c r="L97" s="191"/>
      <c r="M97" s="195"/>
      <c r="S97" s="9"/>
      <c r="T97" s="9"/>
      <c r="U97" s="9"/>
      <c r="V97" s="9"/>
      <c r="W97" s="9"/>
      <c r="X97" s="9"/>
      <c r="Y97" s="9"/>
      <c r="Z97" s="9"/>
      <c r="AA97" s="9"/>
      <c r="AB97" s="9"/>
      <c r="AC97" s="9"/>
      <c r="AD97" s="9"/>
      <c r="AE97" s="9"/>
    </row>
    <row r="98" s="10" customFormat="1" ht="19.92" customHeight="1">
      <c r="A98" s="10"/>
      <c r="B98" s="196"/>
      <c r="C98" s="135"/>
      <c r="D98" s="197" t="s">
        <v>134</v>
      </c>
      <c r="E98" s="198"/>
      <c r="F98" s="198"/>
      <c r="G98" s="198"/>
      <c r="H98" s="198"/>
      <c r="I98" s="199">
        <f>Q122</f>
        <v>0</v>
      </c>
      <c r="J98" s="199">
        <f>R122</f>
        <v>0</v>
      </c>
      <c r="K98" s="199">
        <f>K122</f>
        <v>0</v>
      </c>
      <c r="L98" s="135"/>
      <c r="M98" s="200"/>
      <c r="S98" s="10"/>
      <c r="T98" s="10"/>
      <c r="U98" s="10"/>
      <c r="V98" s="10"/>
      <c r="W98" s="10"/>
      <c r="X98" s="10"/>
      <c r="Y98" s="10"/>
      <c r="Z98" s="10"/>
      <c r="AA98" s="10"/>
      <c r="AB98" s="10"/>
      <c r="AC98" s="10"/>
      <c r="AD98" s="10"/>
      <c r="AE98" s="10"/>
    </row>
    <row r="99" s="10" customFormat="1" ht="19.92" customHeight="1">
      <c r="A99" s="10"/>
      <c r="B99" s="196"/>
      <c r="C99" s="135"/>
      <c r="D99" s="197" t="s">
        <v>228</v>
      </c>
      <c r="E99" s="198"/>
      <c r="F99" s="198"/>
      <c r="G99" s="198"/>
      <c r="H99" s="198"/>
      <c r="I99" s="199">
        <f>Q131</f>
        <v>0</v>
      </c>
      <c r="J99" s="199">
        <f>R131</f>
        <v>0</v>
      </c>
      <c r="K99" s="199">
        <f>K131</f>
        <v>0</v>
      </c>
      <c r="L99" s="135"/>
      <c r="M99" s="200"/>
      <c r="S99" s="10"/>
      <c r="T99" s="10"/>
      <c r="U99" s="10"/>
      <c r="V99" s="10"/>
      <c r="W99" s="10"/>
      <c r="X99" s="10"/>
      <c r="Y99" s="10"/>
      <c r="Z99" s="10"/>
      <c r="AA99" s="10"/>
      <c r="AB99" s="10"/>
      <c r="AC99" s="10"/>
      <c r="AD99" s="10"/>
      <c r="AE99" s="10"/>
    </row>
    <row r="100" s="10" customFormat="1" ht="19.92" customHeight="1">
      <c r="A100" s="10"/>
      <c r="B100" s="196"/>
      <c r="C100" s="135"/>
      <c r="D100" s="197" t="s">
        <v>705</v>
      </c>
      <c r="E100" s="198"/>
      <c r="F100" s="198"/>
      <c r="G100" s="198"/>
      <c r="H100" s="198"/>
      <c r="I100" s="199">
        <f>Q139</f>
        <v>0</v>
      </c>
      <c r="J100" s="199">
        <f>R139</f>
        <v>0</v>
      </c>
      <c r="K100" s="199">
        <f>K139</f>
        <v>0</v>
      </c>
      <c r="L100" s="135"/>
      <c r="M100" s="200"/>
      <c r="S100" s="10"/>
      <c r="T100" s="10"/>
      <c r="U100" s="10"/>
      <c r="V100" s="10"/>
      <c r="W100" s="10"/>
      <c r="X100" s="10"/>
      <c r="Y100" s="10"/>
      <c r="Z100" s="10"/>
      <c r="AA100" s="10"/>
      <c r="AB100" s="10"/>
      <c r="AC100" s="10"/>
      <c r="AD100" s="10"/>
      <c r="AE100" s="10"/>
    </row>
    <row r="101" s="2" customFormat="1" ht="21.84" customHeight="1">
      <c r="A101" s="37"/>
      <c r="B101" s="38"/>
      <c r="C101" s="39"/>
      <c r="D101" s="39"/>
      <c r="E101" s="39"/>
      <c r="F101" s="39"/>
      <c r="G101" s="39"/>
      <c r="H101" s="39"/>
      <c r="I101" s="39"/>
      <c r="J101" s="39"/>
      <c r="K101" s="39"/>
      <c r="L101" s="39"/>
      <c r="M101" s="62"/>
      <c r="S101" s="37"/>
      <c r="T101" s="37"/>
      <c r="U101" s="37"/>
      <c r="V101" s="37"/>
      <c r="W101" s="37"/>
      <c r="X101" s="37"/>
      <c r="Y101" s="37"/>
      <c r="Z101" s="37"/>
      <c r="AA101" s="37"/>
      <c r="AB101" s="37"/>
      <c r="AC101" s="37"/>
      <c r="AD101" s="37"/>
      <c r="AE101" s="37"/>
    </row>
    <row r="102" s="2" customFormat="1" ht="6.96" customHeight="1">
      <c r="A102" s="37"/>
      <c r="B102" s="65"/>
      <c r="C102" s="66"/>
      <c r="D102" s="66"/>
      <c r="E102" s="66"/>
      <c r="F102" s="66"/>
      <c r="G102" s="66"/>
      <c r="H102" s="66"/>
      <c r="I102" s="66"/>
      <c r="J102" s="66"/>
      <c r="K102" s="66"/>
      <c r="L102" s="66"/>
      <c r="M102" s="62"/>
      <c r="S102" s="37"/>
      <c r="T102" s="37"/>
      <c r="U102" s="37"/>
      <c r="V102" s="37"/>
      <c r="W102" s="37"/>
      <c r="X102" s="37"/>
      <c r="Y102" s="37"/>
      <c r="Z102" s="37"/>
      <c r="AA102" s="37"/>
      <c r="AB102" s="37"/>
      <c r="AC102" s="37"/>
      <c r="AD102" s="37"/>
      <c r="AE102" s="37"/>
    </row>
    <row r="106" s="2" customFormat="1" ht="6.96" customHeight="1">
      <c r="A106" s="37"/>
      <c r="B106" s="67"/>
      <c r="C106" s="68"/>
      <c r="D106" s="68"/>
      <c r="E106" s="68"/>
      <c r="F106" s="68"/>
      <c r="G106" s="68"/>
      <c r="H106" s="68"/>
      <c r="I106" s="68"/>
      <c r="J106" s="68"/>
      <c r="K106" s="68"/>
      <c r="L106" s="68"/>
      <c r="M106" s="62"/>
      <c r="S106" s="37"/>
      <c r="T106" s="37"/>
      <c r="U106" s="37"/>
      <c r="V106" s="37"/>
      <c r="W106" s="37"/>
      <c r="X106" s="37"/>
      <c r="Y106" s="37"/>
      <c r="Z106" s="37"/>
      <c r="AA106" s="37"/>
      <c r="AB106" s="37"/>
      <c r="AC106" s="37"/>
      <c r="AD106" s="37"/>
      <c r="AE106" s="37"/>
    </row>
    <row r="107" s="2" customFormat="1" ht="24.96" customHeight="1">
      <c r="A107" s="37"/>
      <c r="B107" s="38"/>
      <c r="C107" s="22" t="s">
        <v>136</v>
      </c>
      <c r="D107" s="39"/>
      <c r="E107" s="39"/>
      <c r="F107" s="39"/>
      <c r="G107" s="39"/>
      <c r="H107" s="39"/>
      <c r="I107" s="39"/>
      <c r="J107" s="39"/>
      <c r="K107" s="39"/>
      <c r="L107" s="39"/>
      <c r="M107" s="62"/>
      <c r="S107" s="37"/>
      <c r="T107" s="37"/>
      <c r="U107" s="37"/>
      <c r="V107" s="37"/>
      <c r="W107" s="37"/>
      <c r="X107" s="37"/>
      <c r="Y107" s="37"/>
      <c r="Z107" s="37"/>
      <c r="AA107" s="37"/>
      <c r="AB107" s="37"/>
      <c r="AC107" s="37"/>
      <c r="AD107" s="37"/>
      <c r="AE107" s="37"/>
    </row>
    <row r="108" s="2" customFormat="1" ht="6.96" customHeight="1">
      <c r="A108" s="37"/>
      <c r="B108" s="38"/>
      <c r="C108" s="39"/>
      <c r="D108" s="39"/>
      <c r="E108" s="39"/>
      <c r="F108" s="39"/>
      <c r="G108" s="39"/>
      <c r="H108" s="39"/>
      <c r="I108" s="39"/>
      <c r="J108" s="39"/>
      <c r="K108" s="39"/>
      <c r="L108" s="39"/>
      <c r="M108" s="62"/>
      <c r="S108" s="37"/>
      <c r="T108" s="37"/>
      <c r="U108" s="37"/>
      <c r="V108" s="37"/>
      <c r="W108" s="37"/>
      <c r="X108" s="37"/>
      <c r="Y108" s="37"/>
      <c r="Z108" s="37"/>
      <c r="AA108" s="37"/>
      <c r="AB108" s="37"/>
      <c r="AC108" s="37"/>
      <c r="AD108" s="37"/>
      <c r="AE108" s="37"/>
    </row>
    <row r="109" s="2" customFormat="1" ht="12" customHeight="1">
      <c r="A109" s="37"/>
      <c r="B109" s="38"/>
      <c r="C109" s="31" t="s">
        <v>17</v>
      </c>
      <c r="D109" s="39"/>
      <c r="E109" s="39"/>
      <c r="F109" s="39"/>
      <c r="G109" s="39"/>
      <c r="H109" s="39"/>
      <c r="I109" s="39"/>
      <c r="J109" s="39"/>
      <c r="K109" s="39"/>
      <c r="L109" s="39"/>
      <c r="M109" s="62"/>
      <c r="S109" s="37"/>
      <c r="T109" s="37"/>
      <c r="U109" s="37"/>
      <c r="V109" s="37"/>
      <c r="W109" s="37"/>
      <c r="X109" s="37"/>
      <c r="Y109" s="37"/>
      <c r="Z109" s="37"/>
      <c r="AA109" s="37"/>
      <c r="AB109" s="37"/>
      <c r="AC109" s="37"/>
      <c r="AD109" s="37"/>
      <c r="AE109" s="37"/>
    </row>
    <row r="110" s="2" customFormat="1" ht="16.5" customHeight="1">
      <c r="A110" s="37"/>
      <c r="B110" s="38"/>
      <c r="C110" s="39"/>
      <c r="D110" s="39"/>
      <c r="E110" s="185" t="str">
        <f>E7</f>
        <v>29-22 - Domov ´PRAMEN´ - úprava zahrady - II.etapa</v>
      </c>
      <c r="F110" s="31"/>
      <c r="G110" s="31"/>
      <c r="H110" s="31"/>
      <c r="I110" s="39"/>
      <c r="J110" s="39"/>
      <c r="K110" s="39"/>
      <c r="L110" s="39"/>
      <c r="M110" s="62"/>
      <c r="S110" s="37"/>
      <c r="T110" s="37"/>
      <c r="U110" s="37"/>
      <c r="V110" s="37"/>
      <c r="W110" s="37"/>
      <c r="X110" s="37"/>
      <c r="Y110" s="37"/>
      <c r="Z110" s="37"/>
      <c r="AA110" s="37"/>
      <c r="AB110" s="37"/>
      <c r="AC110" s="37"/>
      <c r="AD110" s="37"/>
      <c r="AE110" s="37"/>
    </row>
    <row r="111" s="2" customFormat="1" ht="12" customHeight="1">
      <c r="A111" s="37"/>
      <c r="B111" s="38"/>
      <c r="C111" s="31" t="s">
        <v>120</v>
      </c>
      <c r="D111" s="39"/>
      <c r="E111" s="39"/>
      <c r="F111" s="39"/>
      <c r="G111" s="39"/>
      <c r="H111" s="39"/>
      <c r="I111" s="39"/>
      <c r="J111" s="39"/>
      <c r="K111" s="39"/>
      <c r="L111" s="39"/>
      <c r="M111" s="62"/>
      <c r="S111" s="37"/>
      <c r="T111" s="37"/>
      <c r="U111" s="37"/>
      <c r="V111" s="37"/>
      <c r="W111" s="37"/>
      <c r="X111" s="37"/>
      <c r="Y111" s="37"/>
      <c r="Z111" s="37"/>
      <c r="AA111" s="37"/>
      <c r="AB111" s="37"/>
      <c r="AC111" s="37"/>
      <c r="AD111" s="37"/>
      <c r="AE111" s="37"/>
    </row>
    <row r="112" s="2" customFormat="1" ht="16.5" customHeight="1">
      <c r="A112" s="37"/>
      <c r="B112" s="38"/>
      <c r="C112" s="39"/>
      <c r="D112" s="39"/>
      <c r="E112" s="75" t="str">
        <f>E9</f>
        <v>SO 207 - Jezírko</v>
      </c>
      <c r="F112" s="39"/>
      <c r="G112" s="39"/>
      <c r="H112" s="39"/>
      <c r="I112" s="39"/>
      <c r="J112" s="39"/>
      <c r="K112" s="39"/>
      <c r="L112" s="39"/>
      <c r="M112" s="62"/>
      <c r="S112" s="37"/>
      <c r="T112" s="37"/>
      <c r="U112" s="37"/>
      <c r="V112" s="37"/>
      <c r="W112" s="37"/>
      <c r="X112" s="37"/>
      <c r="Y112" s="37"/>
      <c r="Z112" s="37"/>
      <c r="AA112" s="37"/>
      <c r="AB112" s="37"/>
      <c r="AC112" s="37"/>
      <c r="AD112" s="37"/>
      <c r="AE112" s="37"/>
    </row>
    <row r="113" s="2" customFormat="1" ht="6.96" customHeight="1">
      <c r="A113" s="37"/>
      <c r="B113" s="38"/>
      <c r="C113" s="39"/>
      <c r="D113" s="39"/>
      <c r="E113" s="39"/>
      <c r="F113" s="39"/>
      <c r="G113" s="39"/>
      <c r="H113" s="39"/>
      <c r="I113" s="39"/>
      <c r="J113" s="39"/>
      <c r="K113" s="39"/>
      <c r="L113" s="39"/>
      <c r="M113" s="62"/>
      <c r="S113" s="37"/>
      <c r="T113" s="37"/>
      <c r="U113" s="37"/>
      <c r="V113" s="37"/>
      <c r="W113" s="37"/>
      <c r="X113" s="37"/>
      <c r="Y113" s="37"/>
      <c r="Z113" s="37"/>
      <c r="AA113" s="37"/>
      <c r="AB113" s="37"/>
      <c r="AC113" s="37"/>
      <c r="AD113" s="37"/>
      <c r="AE113" s="37"/>
    </row>
    <row r="114" s="2" customFormat="1" ht="12" customHeight="1">
      <c r="A114" s="37"/>
      <c r="B114" s="38"/>
      <c r="C114" s="31" t="s">
        <v>21</v>
      </c>
      <c r="D114" s="39"/>
      <c r="E114" s="39"/>
      <c r="F114" s="26" t="str">
        <f>F12</f>
        <v>Mnichov u Mar. Lázní</v>
      </c>
      <c r="G114" s="39"/>
      <c r="H114" s="39"/>
      <c r="I114" s="31" t="s">
        <v>23</v>
      </c>
      <c r="J114" s="78" t="str">
        <f>IF(J12="","",J12)</f>
        <v>6. 2. 2025</v>
      </c>
      <c r="K114" s="39"/>
      <c r="L114" s="39"/>
      <c r="M114" s="62"/>
      <c r="S114" s="37"/>
      <c r="T114" s="37"/>
      <c r="U114" s="37"/>
      <c r="V114" s="37"/>
      <c r="W114" s="37"/>
      <c r="X114" s="37"/>
      <c r="Y114" s="37"/>
      <c r="Z114" s="37"/>
      <c r="AA114" s="37"/>
      <c r="AB114" s="37"/>
      <c r="AC114" s="37"/>
      <c r="AD114" s="37"/>
      <c r="AE114" s="37"/>
    </row>
    <row r="115" s="2" customFormat="1" ht="6.96" customHeight="1">
      <c r="A115" s="37"/>
      <c r="B115" s="38"/>
      <c r="C115" s="39"/>
      <c r="D115" s="39"/>
      <c r="E115" s="39"/>
      <c r="F115" s="39"/>
      <c r="G115" s="39"/>
      <c r="H115" s="39"/>
      <c r="I115" s="39"/>
      <c r="J115" s="39"/>
      <c r="K115" s="39"/>
      <c r="L115" s="39"/>
      <c r="M115" s="62"/>
      <c r="S115" s="37"/>
      <c r="T115" s="37"/>
      <c r="U115" s="37"/>
      <c r="V115" s="37"/>
      <c r="W115" s="37"/>
      <c r="X115" s="37"/>
      <c r="Y115" s="37"/>
      <c r="Z115" s="37"/>
      <c r="AA115" s="37"/>
      <c r="AB115" s="37"/>
      <c r="AC115" s="37"/>
      <c r="AD115" s="37"/>
      <c r="AE115" s="37"/>
    </row>
    <row r="116" s="2" customFormat="1" ht="25.65" customHeight="1">
      <c r="A116" s="37"/>
      <c r="B116" s="38"/>
      <c r="C116" s="31" t="s">
        <v>25</v>
      </c>
      <c r="D116" s="39"/>
      <c r="E116" s="39"/>
      <c r="F116" s="26" t="str">
        <f>E15</f>
        <v xml:space="preserve">Domov pro osoby se zdravotním postižením Pramen </v>
      </c>
      <c r="G116" s="39"/>
      <c r="H116" s="39"/>
      <c r="I116" s="31" t="s">
        <v>32</v>
      </c>
      <c r="J116" s="35" t="str">
        <f>E21</f>
        <v>Ing. Tomáš Prinz, DiS.</v>
      </c>
      <c r="K116" s="39"/>
      <c r="L116" s="39"/>
      <c r="M116" s="62"/>
      <c r="S116" s="37"/>
      <c r="T116" s="37"/>
      <c r="U116" s="37"/>
      <c r="V116" s="37"/>
      <c r="W116" s="37"/>
      <c r="X116" s="37"/>
      <c r="Y116" s="37"/>
      <c r="Z116" s="37"/>
      <c r="AA116" s="37"/>
      <c r="AB116" s="37"/>
      <c r="AC116" s="37"/>
      <c r="AD116" s="37"/>
      <c r="AE116" s="37"/>
    </row>
    <row r="117" s="2" customFormat="1" ht="15.15" customHeight="1">
      <c r="A117" s="37"/>
      <c r="B117" s="38"/>
      <c r="C117" s="31" t="s">
        <v>30</v>
      </c>
      <c r="D117" s="39"/>
      <c r="E117" s="39"/>
      <c r="F117" s="26" t="str">
        <f>IF(E18="","",E18)</f>
        <v>Vyplň údaj</v>
      </c>
      <c r="G117" s="39"/>
      <c r="H117" s="39"/>
      <c r="I117" s="31" t="s">
        <v>35</v>
      </c>
      <c r="J117" s="35" t="str">
        <f>E24</f>
        <v xml:space="preserve"> </v>
      </c>
      <c r="K117" s="39"/>
      <c r="L117" s="39"/>
      <c r="M117" s="62"/>
      <c r="S117" s="37"/>
      <c r="T117" s="37"/>
      <c r="U117" s="37"/>
      <c r="V117" s="37"/>
      <c r="W117" s="37"/>
      <c r="X117" s="37"/>
      <c r="Y117" s="37"/>
      <c r="Z117" s="37"/>
      <c r="AA117" s="37"/>
      <c r="AB117" s="37"/>
      <c r="AC117" s="37"/>
      <c r="AD117" s="37"/>
      <c r="AE117" s="37"/>
    </row>
    <row r="118" s="2" customFormat="1" ht="10.32" customHeight="1">
      <c r="A118" s="37"/>
      <c r="B118" s="38"/>
      <c r="C118" s="39"/>
      <c r="D118" s="39"/>
      <c r="E118" s="39"/>
      <c r="F118" s="39"/>
      <c r="G118" s="39"/>
      <c r="H118" s="39"/>
      <c r="I118" s="39"/>
      <c r="J118" s="39"/>
      <c r="K118" s="39"/>
      <c r="L118" s="39"/>
      <c r="M118" s="62"/>
      <c r="S118" s="37"/>
      <c r="T118" s="37"/>
      <c r="U118" s="37"/>
      <c r="V118" s="37"/>
      <c r="W118" s="37"/>
      <c r="X118" s="37"/>
      <c r="Y118" s="37"/>
      <c r="Z118" s="37"/>
      <c r="AA118" s="37"/>
      <c r="AB118" s="37"/>
      <c r="AC118" s="37"/>
      <c r="AD118" s="37"/>
      <c r="AE118" s="37"/>
    </row>
    <row r="119" s="11" customFormat="1" ht="29.28" customHeight="1">
      <c r="A119" s="201"/>
      <c r="B119" s="202"/>
      <c r="C119" s="203" t="s">
        <v>137</v>
      </c>
      <c r="D119" s="204" t="s">
        <v>63</v>
      </c>
      <c r="E119" s="204" t="s">
        <v>59</v>
      </c>
      <c r="F119" s="204" t="s">
        <v>60</v>
      </c>
      <c r="G119" s="204" t="s">
        <v>138</v>
      </c>
      <c r="H119" s="204" t="s">
        <v>139</v>
      </c>
      <c r="I119" s="204" t="s">
        <v>140</v>
      </c>
      <c r="J119" s="204" t="s">
        <v>141</v>
      </c>
      <c r="K119" s="204" t="s">
        <v>130</v>
      </c>
      <c r="L119" s="205" t="s">
        <v>142</v>
      </c>
      <c r="M119" s="206"/>
      <c r="N119" s="99" t="s">
        <v>1</v>
      </c>
      <c r="O119" s="100" t="s">
        <v>42</v>
      </c>
      <c r="P119" s="100" t="s">
        <v>143</v>
      </c>
      <c r="Q119" s="100" t="s">
        <v>144</v>
      </c>
      <c r="R119" s="100" t="s">
        <v>145</v>
      </c>
      <c r="S119" s="100" t="s">
        <v>146</v>
      </c>
      <c r="T119" s="100" t="s">
        <v>147</v>
      </c>
      <c r="U119" s="100" t="s">
        <v>148</v>
      </c>
      <c r="V119" s="100" t="s">
        <v>149</v>
      </c>
      <c r="W119" s="100" t="s">
        <v>150</v>
      </c>
      <c r="X119" s="101" t="s">
        <v>151</v>
      </c>
      <c r="Y119" s="201"/>
      <c r="Z119" s="201"/>
      <c r="AA119" s="201"/>
      <c r="AB119" s="201"/>
      <c r="AC119" s="201"/>
      <c r="AD119" s="201"/>
      <c r="AE119" s="201"/>
    </row>
    <row r="120" s="2" customFormat="1" ht="22.8" customHeight="1">
      <c r="A120" s="37"/>
      <c r="B120" s="38"/>
      <c r="C120" s="106" t="s">
        <v>152</v>
      </c>
      <c r="D120" s="39"/>
      <c r="E120" s="39"/>
      <c r="F120" s="39"/>
      <c r="G120" s="39"/>
      <c r="H120" s="39"/>
      <c r="I120" s="39"/>
      <c r="J120" s="39"/>
      <c r="K120" s="207">
        <f>BK120</f>
        <v>0</v>
      </c>
      <c r="L120" s="39"/>
      <c r="M120" s="43"/>
      <c r="N120" s="102"/>
      <c r="O120" s="208"/>
      <c r="P120" s="103"/>
      <c r="Q120" s="209">
        <f>Q121</f>
        <v>0</v>
      </c>
      <c r="R120" s="209">
        <f>R121</f>
        <v>0</v>
      </c>
      <c r="S120" s="103"/>
      <c r="T120" s="210">
        <f>T121</f>
        <v>0</v>
      </c>
      <c r="U120" s="103"/>
      <c r="V120" s="210">
        <f>V121</f>
        <v>2.2876479999999999</v>
      </c>
      <c r="W120" s="103"/>
      <c r="X120" s="211">
        <f>X121</f>
        <v>0</v>
      </c>
      <c r="Y120" s="37"/>
      <c r="Z120" s="37"/>
      <c r="AA120" s="37"/>
      <c r="AB120" s="37"/>
      <c r="AC120" s="37"/>
      <c r="AD120" s="37"/>
      <c r="AE120" s="37"/>
      <c r="AT120" s="16" t="s">
        <v>79</v>
      </c>
      <c r="AU120" s="16" t="s">
        <v>132</v>
      </c>
      <c r="BK120" s="212">
        <f>BK121</f>
        <v>0</v>
      </c>
    </row>
    <row r="121" s="12" customFormat="1" ht="25.92" customHeight="1">
      <c r="A121" s="12"/>
      <c r="B121" s="213"/>
      <c r="C121" s="214"/>
      <c r="D121" s="215" t="s">
        <v>79</v>
      </c>
      <c r="E121" s="216" t="s">
        <v>153</v>
      </c>
      <c r="F121" s="216" t="s">
        <v>154</v>
      </c>
      <c r="G121" s="214"/>
      <c r="H121" s="214"/>
      <c r="I121" s="217"/>
      <c r="J121" s="217"/>
      <c r="K121" s="218">
        <f>BK121</f>
        <v>0</v>
      </c>
      <c r="L121" s="214"/>
      <c r="M121" s="219"/>
      <c r="N121" s="220"/>
      <c r="O121" s="221"/>
      <c r="P121" s="221"/>
      <c r="Q121" s="222">
        <f>Q122+Q131+Q139</f>
        <v>0</v>
      </c>
      <c r="R121" s="222">
        <f>R122+R131+R139</f>
        <v>0</v>
      </c>
      <c r="S121" s="221"/>
      <c r="T121" s="223">
        <f>T122+T131+T139</f>
        <v>0</v>
      </c>
      <c r="U121" s="221"/>
      <c r="V121" s="223">
        <f>V122+V131+V139</f>
        <v>2.2876479999999999</v>
      </c>
      <c r="W121" s="221"/>
      <c r="X121" s="224">
        <f>X122+X131+X139</f>
        <v>0</v>
      </c>
      <c r="Y121" s="12"/>
      <c r="Z121" s="12"/>
      <c r="AA121" s="12"/>
      <c r="AB121" s="12"/>
      <c r="AC121" s="12"/>
      <c r="AD121" s="12"/>
      <c r="AE121" s="12"/>
      <c r="AR121" s="225" t="s">
        <v>88</v>
      </c>
      <c r="AT121" s="226" t="s">
        <v>79</v>
      </c>
      <c r="AU121" s="226" t="s">
        <v>80</v>
      </c>
      <c r="AY121" s="225" t="s">
        <v>155</v>
      </c>
      <c r="BK121" s="227">
        <f>BK122+BK131+BK139</f>
        <v>0</v>
      </c>
    </row>
    <row r="122" s="12" customFormat="1" ht="22.8" customHeight="1">
      <c r="A122" s="12"/>
      <c r="B122" s="213"/>
      <c r="C122" s="214"/>
      <c r="D122" s="215" t="s">
        <v>79</v>
      </c>
      <c r="E122" s="228" t="s">
        <v>88</v>
      </c>
      <c r="F122" s="228" t="s">
        <v>156</v>
      </c>
      <c r="G122" s="214"/>
      <c r="H122" s="214"/>
      <c r="I122" s="217"/>
      <c r="J122" s="217"/>
      <c r="K122" s="229">
        <f>BK122</f>
        <v>0</v>
      </c>
      <c r="L122" s="214"/>
      <c r="M122" s="219"/>
      <c r="N122" s="220"/>
      <c r="O122" s="221"/>
      <c r="P122" s="221"/>
      <c r="Q122" s="222">
        <f>SUM(Q123:Q130)</f>
        <v>0</v>
      </c>
      <c r="R122" s="222">
        <f>SUM(R123:R130)</f>
        <v>0</v>
      </c>
      <c r="S122" s="221"/>
      <c r="T122" s="223">
        <f>SUM(T123:T130)</f>
        <v>0</v>
      </c>
      <c r="U122" s="221"/>
      <c r="V122" s="223">
        <f>SUM(V123:V130)</f>
        <v>1.2869999999999999</v>
      </c>
      <c r="W122" s="221"/>
      <c r="X122" s="224">
        <f>SUM(X123:X130)</f>
        <v>0</v>
      </c>
      <c r="Y122" s="12"/>
      <c r="Z122" s="12"/>
      <c r="AA122" s="12"/>
      <c r="AB122" s="12"/>
      <c r="AC122" s="12"/>
      <c r="AD122" s="12"/>
      <c r="AE122" s="12"/>
      <c r="AR122" s="225" t="s">
        <v>88</v>
      </c>
      <c r="AT122" s="226" t="s">
        <v>79</v>
      </c>
      <c r="AU122" s="226" t="s">
        <v>88</v>
      </c>
      <c r="AY122" s="225" t="s">
        <v>155</v>
      </c>
      <c r="BK122" s="227">
        <f>SUM(BK123:BK130)</f>
        <v>0</v>
      </c>
    </row>
    <row r="123" s="2" customFormat="1" ht="37.8" customHeight="1">
      <c r="A123" s="37"/>
      <c r="B123" s="38"/>
      <c r="C123" s="230" t="s">
        <v>88</v>
      </c>
      <c r="D123" s="230" t="s">
        <v>157</v>
      </c>
      <c r="E123" s="231" t="s">
        <v>706</v>
      </c>
      <c r="F123" s="232" t="s">
        <v>707</v>
      </c>
      <c r="G123" s="233" t="s">
        <v>160</v>
      </c>
      <c r="H123" s="234">
        <v>14.300000000000001</v>
      </c>
      <c r="I123" s="235"/>
      <c r="J123" s="235"/>
      <c r="K123" s="236">
        <f>ROUND(P123*H123,2)</f>
        <v>0</v>
      </c>
      <c r="L123" s="232" t="s">
        <v>170</v>
      </c>
      <c r="M123" s="43"/>
      <c r="N123" s="237" t="s">
        <v>1</v>
      </c>
      <c r="O123" s="238" t="s">
        <v>43</v>
      </c>
      <c r="P123" s="239">
        <f>I123+J123</f>
        <v>0</v>
      </c>
      <c r="Q123" s="239">
        <f>ROUND(I123*H123,2)</f>
        <v>0</v>
      </c>
      <c r="R123" s="239">
        <f>ROUND(J123*H123,2)</f>
        <v>0</v>
      </c>
      <c r="S123" s="90"/>
      <c r="T123" s="240">
        <f>S123*H123</f>
        <v>0</v>
      </c>
      <c r="U123" s="240">
        <v>0</v>
      </c>
      <c r="V123" s="240">
        <f>U123*H123</f>
        <v>0</v>
      </c>
      <c r="W123" s="240">
        <v>0</v>
      </c>
      <c r="X123" s="241">
        <f>W123*H123</f>
        <v>0</v>
      </c>
      <c r="Y123" s="37"/>
      <c r="Z123" s="37"/>
      <c r="AA123" s="37"/>
      <c r="AB123" s="37"/>
      <c r="AC123" s="37"/>
      <c r="AD123" s="37"/>
      <c r="AE123" s="37"/>
      <c r="AR123" s="242" t="s">
        <v>161</v>
      </c>
      <c r="AT123" s="242" t="s">
        <v>157</v>
      </c>
      <c r="AU123" s="242" t="s">
        <v>90</v>
      </c>
      <c r="AY123" s="16" t="s">
        <v>155</v>
      </c>
      <c r="BE123" s="243">
        <f>IF(O123="základní",K123,0)</f>
        <v>0</v>
      </c>
      <c r="BF123" s="243">
        <f>IF(O123="snížená",K123,0)</f>
        <v>0</v>
      </c>
      <c r="BG123" s="243">
        <f>IF(O123="zákl. přenesená",K123,0)</f>
        <v>0</v>
      </c>
      <c r="BH123" s="243">
        <f>IF(O123="sníž. přenesená",K123,0)</f>
        <v>0</v>
      </c>
      <c r="BI123" s="243">
        <f>IF(O123="nulová",K123,0)</f>
        <v>0</v>
      </c>
      <c r="BJ123" s="16" t="s">
        <v>88</v>
      </c>
      <c r="BK123" s="243">
        <f>ROUND(P123*H123,2)</f>
        <v>0</v>
      </c>
      <c r="BL123" s="16" t="s">
        <v>161</v>
      </c>
      <c r="BM123" s="242" t="s">
        <v>708</v>
      </c>
    </row>
    <row r="124" s="2" customFormat="1">
      <c r="A124" s="37"/>
      <c r="B124" s="38"/>
      <c r="C124" s="39"/>
      <c r="D124" s="271" t="s">
        <v>172</v>
      </c>
      <c r="E124" s="39"/>
      <c r="F124" s="272" t="s">
        <v>709</v>
      </c>
      <c r="G124" s="39"/>
      <c r="H124" s="39"/>
      <c r="I124" s="246"/>
      <c r="J124" s="246"/>
      <c r="K124" s="39"/>
      <c r="L124" s="39"/>
      <c r="M124" s="43"/>
      <c r="N124" s="247"/>
      <c r="O124" s="248"/>
      <c r="P124" s="90"/>
      <c r="Q124" s="90"/>
      <c r="R124" s="90"/>
      <c r="S124" s="90"/>
      <c r="T124" s="90"/>
      <c r="U124" s="90"/>
      <c r="V124" s="90"/>
      <c r="W124" s="90"/>
      <c r="X124" s="91"/>
      <c r="Y124" s="37"/>
      <c r="Z124" s="37"/>
      <c r="AA124" s="37"/>
      <c r="AB124" s="37"/>
      <c r="AC124" s="37"/>
      <c r="AD124" s="37"/>
      <c r="AE124" s="37"/>
      <c r="AT124" s="16" t="s">
        <v>172</v>
      </c>
      <c r="AU124" s="16" t="s">
        <v>90</v>
      </c>
    </row>
    <row r="125" s="13" customFormat="1">
      <c r="A125" s="13"/>
      <c r="B125" s="249"/>
      <c r="C125" s="250"/>
      <c r="D125" s="244" t="s">
        <v>165</v>
      </c>
      <c r="E125" s="251" t="s">
        <v>1</v>
      </c>
      <c r="F125" s="252" t="s">
        <v>710</v>
      </c>
      <c r="G125" s="250"/>
      <c r="H125" s="253">
        <v>14.300000000000001</v>
      </c>
      <c r="I125" s="254"/>
      <c r="J125" s="254"/>
      <c r="K125" s="250"/>
      <c r="L125" s="250"/>
      <c r="M125" s="255"/>
      <c r="N125" s="256"/>
      <c r="O125" s="257"/>
      <c r="P125" s="257"/>
      <c r="Q125" s="257"/>
      <c r="R125" s="257"/>
      <c r="S125" s="257"/>
      <c r="T125" s="257"/>
      <c r="U125" s="257"/>
      <c r="V125" s="257"/>
      <c r="W125" s="257"/>
      <c r="X125" s="258"/>
      <c r="Y125" s="13"/>
      <c r="Z125" s="13"/>
      <c r="AA125" s="13"/>
      <c r="AB125" s="13"/>
      <c r="AC125" s="13"/>
      <c r="AD125" s="13"/>
      <c r="AE125" s="13"/>
      <c r="AT125" s="259" t="s">
        <v>165</v>
      </c>
      <c r="AU125" s="259" t="s">
        <v>90</v>
      </c>
      <c r="AV125" s="13" t="s">
        <v>90</v>
      </c>
      <c r="AW125" s="13" t="s">
        <v>5</v>
      </c>
      <c r="AX125" s="13" t="s">
        <v>88</v>
      </c>
      <c r="AY125" s="259" t="s">
        <v>155</v>
      </c>
    </row>
    <row r="126" s="2" customFormat="1" ht="24.9" customHeight="1">
      <c r="A126" s="37"/>
      <c r="B126" s="38"/>
      <c r="C126" s="279" t="s">
        <v>90</v>
      </c>
      <c r="D126" s="279" t="s">
        <v>281</v>
      </c>
      <c r="E126" s="280" t="s">
        <v>220</v>
      </c>
      <c r="F126" s="281" t="s">
        <v>711</v>
      </c>
      <c r="G126" s="282" t="s">
        <v>353</v>
      </c>
      <c r="H126" s="283">
        <v>1.2869999999999999</v>
      </c>
      <c r="I126" s="284"/>
      <c r="J126" s="285"/>
      <c r="K126" s="286">
        <f>ROUND(P126*H126,2)</f>
        <v>0</v>
      </c>
      <c r="L126" s="281" t="s">
        <v>1</v>
      </c>
      <c r="M126" s="287"/>
      <c r="N126" s="288" t="s">
        <v>1</v>
      </c>
      <c r="O126" s="238" t="s">
        <v>43</v>
      </c>
      <c r="P126" s="239">
        <f>I126+J126</f>
        <v>0</v>
      </c>
      <c r="Q126" s="239">
        <f>ROUND(I126*H126,2)</f>
        <v>0</v>
      </c>
      <c r="R126" s="239">
        <f>ROUND(J126*H126,2)</f>
        <v>0</v>
      </c>
      <c r="S126" s="90"/>
      <c r="T126" s="240">
        <f>S126*H126</f>
        <v>0</v>
      </c>
      <c r="U126" s="240">
        <v>1</v>
      </c>
      <c r="V126" s="240">
        <f>U126*H126</f>
        <v>1.2869999999999999</v>
      </c>
      <c r="W126" s="240">
        <v>0</v>
      </c>
      <c r="X126" s="241">
        <f>W126*H126</f>
        <v>0</v>
      </c>
      <c r="Y126" s="37"/>
      <c r="Z126" s="37"/>
      <c r="AA126" s="37"/>
      <c r="AB126" s="37"/>
      <c r="AC126" s="37"/>
      <c r="AD126" s="37"/>
      <c r="AE126" s="37"/>
      <c r="AR126" s="242" t="s">
        <v>202</v>
      </c>
      <c r="AT126" s="242" t="s">
        <v>281</v>
      </c>
      <c r="AU126" s="242" t="s">
        <v>90</v>
      </c>
      <c r="AY126" s="16" t="s">
        <v>155</v>
      </c>
      <c r="BE126" s="243">
        <f>IF(O126="základní",K126,0)</f>
        <v>0</v>
      </c>
      <c r="BF126" s="243">
        <f>IF(O126="snížená",K126,0)</f>
        <v>0</v>
      </c>
      <c r="BG126" s="243">
        <f>IF(O126="zákl. přenesená",K126,0)</f>
        <v>0</v>
      </c>
      <c r="BH126" s="243">
        <f>IF(O126="sníž. přenesená",K126,0)</f>
        <v>0</v>
      </c>
      <c r="BI126" s="243">
        <f>IF(O126="nulová",K126,0)</f>
        <v>0</v>
      </c>
      <c r="BJ126" s="16" t="s">
        <v>88</v>
      </c>
      <c r="BK126" s="243">
        <f>ROUND(P126*H126,2)</f>
        <v>0</v>
      </c>
      <c r="BL126" s="16" t="s">
        <v>161</v>
      </c>
      <c r="BM126" s="242" t="s">
        <v>712</v>
      </c>
    </row>
    <row r="127" s="13" customFormat="1">
      <c r="A127" s="13"/>
      <c r="B127" s="249"/>
      <c r="C127" s="250"/>
      <c r="D127" s="244" t="s">
        <v>165</v>
      </c>
      <c r="E127" s="251" t="s">
        <v>1</v>
      </c>
      <c r="F127" s="252" t="s">
        <v>713</v>
      </c>
      <c r="G127" s="250"/>
      <c r="H127" s="253">
        <v>0.85799999999999998</v>
      </c>
      <c r="I127" s="254"/>
      <c r="J127" s="254"/>
      <c r="K127" s="250"/>
      <c r="L127" s="250"/>
      <c r="M127" s="255"/>
      <c r="N127" s="256"/>
      <c r="O127" s="257"/>
      <c r="P127" s="257"/>
      <c r="Q127" s="257"/>
      <c r="R127" s="257"/>
      <c r="S127" s="257"/>
      <c r="T127" s="257"/>
      <c r="U127" s="257"/>
      <c r="V127" s="257"/>
      <c r="W127" s="257"/>
      <c r="X127" s="258"/>
      <c r="Y127" s="13"/>
      <c r="Z127" s="13"/>
      <c r="AA127" s="13"/>
      <c r="AB127" s="13"/>
      <c r="AC127" s="13"/>
      <c r="AD127" s="13"/>
      <c r="AE127" s="13"/>
      <c r="AT127" s="259" t="s">
        <v>165</v>
      </c>
      <c r="AU127" s="259" t="s">
        <v>90</v>
      </c>
      <c r="AV127" s="13" t="s">
        <v>90</v>
      </c>
      <c r="AW127" s="13" t="s">
        <v>5</v>
      </c>
      <c r="AX127" s="13" t="s">
        <v>88</v>
      </c>
      <c r="AY127" s="259" t="s">
        <v>155</v>
      </c>
    </row>
    <row r="128" s="13" customFormat="1">
      <c r="A128" s="13"/>
      <c r="B128" s="249"/>
      <c r="C128" s="250"/>
      <c r="D128" s="244" t="s">
        <v>165</v>
      </c>
      <c r="E128" s="250"/>
      <c r="F128" s="252" t="s">
        <v>714</v>
      </c>
      <c r="G128" s="250"/>
      <c r="H128" s="253">
        <v>1.2869999999999999</v>
      </c>
      <c r="I128" s="254"/>
      <c r="J128" s="254"/>
      <c r="K128" s="250"/>
      <c r="L128" s="250"/>
      <c r="M128" s="255"/>
      <c r="N128" s="256"/>
      <c r="O128" s="257"/>
      <c r="P128" s="257"/>
      <c r="Q128" s="257"/>
      <c r="R128" s="257"/>
      <c r="S128" s="257"/>
      <c r="T128" s="257"/>
      <c r="U128" s="257"/>
      <c r="V128" s="257"/>
      <c r="W128" s="257"/>
      <c r="X128" s="258"/>
      <c r="Y128" s="13"/>
      <c r="Z128" s="13"/>
      <c r="AA128" s="13"/>
      <c r="AB128" s="13"/>
      <c r="AC128" s="13"/>
      <c r="AD128" s="13"/>
      <c r="AE128" s="13"/>
      <c r="AT128" s="259" t="s">
        <v>165</v>
      </c>
      <c r="AU128" s="259" t="s">
        <v>90</v>
      </c>
      <c r="AV128" s="13" t="s">
        <v>90</v>
      </c>
      <c r="AW128" s="13" t="s">
        <v>4</v>
      </c>
      <c r="AX128" s="13" t="s">
        <v>88</v>
      </c>
      <c r="AY128" s="259" t="s">
        <v>155</v>
      </c>
    </row>
    <row r="129" s="2" customFormat="1" ht="16.5" customHeight="1">
      <c r="A129" s="37"/>
      <c r="B129" s="38"/>
      <c r="C129" s="279" t="s">
        <v>175</v>
      </c>
      <c r="D129" s="279" t="s">
        <v>281</v>
      </c>
      <c r="E129" s="280" t="s">
        <v>715</v>
      </c>
      <c r="F129" s="281" t="s">
        <v>716</v>
      </c>
      <c r="G129" s="282" t="s">
        <v>211</v>
      </c>
      <c r="H129" s="283">
        <v>1</v>
      </c>
      <c r="I129" s="284"/>
      <c r="J129" s="285"/>
      <c r="K129" s="286">
        <f>ROUND(P129*H129,2)</f>
        <v>0</v>
      </c>
      <c r="L129" s="281" t="s">
        <v>1</v>
      </c>
      <c r="M129" s="287"/>
      <c r="N129" s="288" t="s">
        <v>1</v>
      </c>
      <c r="O129" s="238" t="s">
        <v>43</v>
      </c>
      <c r="P129" s="239">
        <f>I129+J129</f>
        <v>0</v>
      </c>
      <c r="Q129" s="239">
        <f>ROUND(I129*H129,2)</f>
        <v>0</v>
      </c>
      <c r="R129" s="239">
        <f>ROUND(J129*H129,2)</f>
        <v>0</v>
      </c>
      <c r="S129" s="90"/>
      <c r="T129" s="240">
        <f>S129*H129</f>
        <v>0</v>
      </c>
      <c r="U129" s="240">
        <v>0</v>
      </c>
      <c r="V129" s="240">
        <f>U129*H129</f>
        <v>0</v>
      </c>
      <c r="W129" s="240">
        <v>0</v>
      </c>
      <c r="X129" s="241">
        <f>W129*H129</f>
        <v>0</v>
      </c>
      <c r="Y129" s="37"/>
      <c r="Z129" s="37"/>
      <c r="AA129" s="37"/>
      <c r="AB129" s="37"/>
      <c r="AC129" s="37"/>
      <c r="AD129" s="37"/>
      <c r="AE129" s="37"/>
      <c r="AR129" s="242" t="s">
        <v>202</v>
      </c>
      <c r="AT129" s="242" t="s">
        <v>281</v>
      </c>
      <c r="AU129" s="242" t="s">
        <v>90</v>
      </c>
      <c r="AY129" s="16" t="s">
        <v>155</v>
      </c>
      <c r="BE129" s="243">
        <f>IF(O129="základní",K129,0)</f>
        <v>0</v>
      </c>
      <c r="BF129" s="243">
        <f>IF(O129="snížená",K129,0)</f>
        <v>0</v>
      </c>
      <c r="BG129" s="243">
        <f>IF(O129="zákl. přenesená",K129,0)</f>
        <v>0</v>
      </c>
      <c r="BH129" s="243">
        <f>IF(O129="sníž. přenesená",K129,0)</f>
        <v>0</v>
      </c>
      <c r="BI129" s="243">
        <f>IF(O129="nulová",K129,0)</f>
        <v>0</v>
      </c>
      <c r="BJ129" s="16" t="s">
        <v>88</v>
      </c>
      <c r="BK129" s="243">
        <f>ROUND(P129*H129,2)</f>
        <v>0</v>
      </c>
      <c r="BL129" s="16" t="s">
        <v>161</v>
      </c>
      <c r="BM129" s="242" t="s">
        <v>301</v>
      </c>
    </row>
    <row r="130" s="2" customFormat="1" ht="16.5" customHeight="1">
      <c r="A130" s="37"/>
      <c r="B130" s="38"/>
      <c r="C130" s="230" t="s">
        <v>161</v>
      </c>
      <c r="D130" s="230" t="s">
        <v>157</v>
      </c>
      <c r="E130" s="231" t="s">
        <v>717</v>
      </c>
      <c r="F130" s="232" t="s">
        <v>718</v>
      </c>
      <c r="G130" s="233" t="s">
        <v>222</v>
      </c>
      <c r="H130" s="234">
        <v>1</v>
      </c>
      <c r="I130" s="235"/>
      <c r="J130" s="235"/>
      <c r="K130" s="236">
        <f>ROUND(P130*H130,2)</f>
        <v>0</v>
      </c>
      <c r="L130" s="232" t="s">
        <v>1</v>
      </c>
      <c r="M130" s="43"/>
      <c r="N130" s="237" t="s">
        <v>1</v>
      </c>
      <c r="O130" s="238" t="s">
        <v>43</v>
      </c>
      <c r="P130" s="239">
        <f>I130+J130</f>
        <v>0</v>
      </c>
      <c r="Q130" s="239">
        <f>ROUND(I130*H130,2)</f>
        <v>0</v>
      </c>
      <c r="R130" s="239">
        <f>ROUND(J130*H130,2)</f>
        <v>0</v>
      </c>
      <c r="S130" s="90"/>
      <c r="T130" s="240">
        <f>S130*H130</f>
        <v>0</v>
      </c>
      <c r="U130" s="240">
        <v>0</v>
      </c>
      <c r="V130" s="240">
        <f>U130*H130</f>
        <v>0</v>
      </c>
      <c r="W130" s="240">
        <v>0</v>
      </c>
      <c r="X130" s="241">
        <f>W130*H130</f>
        <v>0</v>
      </c>
      <c r="Y130" s="37"/>
      <c r="Z130" s="37"/>
      <c r="AA130" s="37"/>
      <c r="AB130" s="37"/>
      <c r="AC130" s="37"/>
      <c r="AD130" s="37"/>
      <c r="AE130" s="37"/>
      <c r="AR130" s="242" t="s">
        <v>161</v>
      </c>
      <c r="AT130" s="242" t="s">
        <v>157</v>
      </c>
      <c r="AU130" s="242" t="s">
        <v>90</v>
      </c>
      <c r="AY130" s="16" t="s">
        <v>155</v>
      </c>
      <c r="BE130" s="243">
        <f>IF(O130="základní",K130,0)</f>
        <v>0</v>
      </c>
      <c r="BF130" s="243">
        <f>IF(O130="snížená",K130,0)</f>
        <v>0</v>
      </c>
      <c r="BG130" s="243">
        <f>IF(O130="zákl. přenesená",K130,0)</f>
        <v>0</v>
      </c>
      <c r="BH130" s="243">
        <f>IF(O130="sníž. přenesená",K130,0)</f>
        <v>0</v>
      </c>
      <c r="BI130" s="243">
        <f>IF(O130="nulová",K130,0)</f>
        <v>0</v>
      </c>
      <c r="BJ130" s="16" t="s">
        <v>88</v>
      </c>
      <c r="BK130" s="243">
        <f>ROUND(P130*H130,2)</f>
        <v>0</v>
      </c>
      <c r="BL130" s="16" t="s">
        <v>161</v>
      </c>
      <c r="BM130" s="242" t="s">
        <v>310</v>
      </c>
    </row>
    <row r="131" s="12" customFormat="1" ht="22.8" customHeight="1">
      <c r="A131" s="12"/>
      <c r="B131" s="213"/>
      <c r="C131" s="214"/>
      <c r="D131" s="215" t="s">
        <v>79</v>
      </c>
      <c r="E131" s="228" t="s">
        <v>208</v>
      </c>
      <c r="F131" s="228" t="s">
        <v>245</v>
      </c>
      <c r="G131" s="214"/>
      <c r="H131" s="214"/>
      <c r="I131" s="217"/>
      <c r="J131" s="217"/>
      <c r="K131" s="229">
        <f>BK131</f>
        <v>0</v>
      </c>
      <c r="L131" s="214"/>
      <c r="M131" s="219"/>
      <c r="N131" s="220"/>
      <c r="O131" s="221"/>
      <c r="P131" s="221"/>
      <c r="Q131" s="222">
        <f>SUM(Q132:Q138)</f>
        <v>0</v>
      </c>
      <c r="R131" s="222">
        <f>SUM(R132:R138)</f>
        <v>0</v>
      </c>
      <c r="S131" s="221"/>
      <c r="T131" s="223">
        <f>SUM(T132:T138)</f>
        <v>0</v>
      </c>
      <c r="U131" s="221"/>
      <c r="V131" s="223">
        <f>SUM(V132:V138)</f>
        <v>1.000648</v>
      </c>
      <c r="W131" s="221"/>
      <c r="X131" s="224">
        <f>SUM(X132:X138)</f>
        <v>0</v>
      </c>
      <c r="Y131" s="12"/>
      <c r="Z131" s="12"/>
      <c r="AA131" s="12"/>
      <c r="AB131" s="12"/>
      <c r="AC131" s="12"/>
      <c r="AD131" s="12"/>
      <c r="AE131" s="12"/>
      <c r="AR131" s="225" t="s">
        <v>88</v>
      </c>
      <c r="AT131" s="226" t="s">
        <v>79</v>
      </c>
      <c r="AU131" s="226" t="s">
        <v>88</v>
      </c>
      <c r="AY131" s="225" t="s">
        <v>155</v>
      </c>
      <c r="BK131" s="227">
        <f>SUM(BK132:BK138)</f>
        <v>0</v>
      </c>
    </row>
    <row r="132" s="2" customFormat="1" ht="24.15" customHeight="1">
      <c r="A132" s="37"/>
      <c r="B132" s="38"/>
      <c r="C132" s="230" t="s">
        <v>186</v>
      </c>
      <c r="D132" s="230" t="s">
        <v>157</v>
      </c>
      <c r="E132" s="231" t="s">
        <v>719</v>
      </c>
      <c r="F132" s="232" t="s">
        <v>720</v>
      </c>
      <c r="G132" s="233" t="s">
        <v>242</v>
      </c>
      <c r="H132" s="234">
        <v>21.600000000000001</v>
      </c>
      <c r="I132" s="235"/>
      <c r="J132" s="235"/>
      <c r="K132" s="236">
        <f>ROUND(P132*H132,2)</f>
        <v>0</v>
      </c>
      <c r="L132" s="232" t="s">
        <v>170</v>
      </c>
      <c r="M132" s="43"/>
      <c r="N132" s="237" t="s">
        <v>1</v>
      </c>
      <c r="O132" s="238" t="s">
        <v>43</v>
      </c>
      <c r="P132" s="239">
        <f>I132+J132</f>
        <v>0</v>
      </c>
      <c r="Q132" s="239">
        <f>ROUND(I132*H132,2)</f>
        <v>0</v>
      </c>
      <c r="R132" s="239">
        <f>ROUND(J132*H132,2)</f>
        <v>0</v>
      </c>
      <c r="S132" s="90"/>
      <c r="T132" s="240">
        <f>S132*H132</f>
        <v>0</v>
      </c>
      <c r="U132" s="240">
        <v>3.0000000000000001E-05</v>
      </c>
      <c r="V132" s="240">
        <f>U132*H132</f>
        <v>0.00064800000000000003</v>
      </c>
      <c r="W132" s="240">
        <v>0</v>
      </c>
      <c r="X132" s="241">
        <f>W132*H132</f>
        <v>0</v>
      </c>
      <c r="Y132" s="37"/>
      <c r="Z132" s="37"/>
      <c r="AA132" s="37"/>
      <c r="AB132" s="37"/>
      <c r="AC132" s="37"/>
      <c r="AD132" s="37"/>
      <c r="AE132" s="37"/>
      <c r="AR132" s="242" t="s">
        <v>161</v>
      </c>
      <c r="AT132" s="242" t="s">
        <v>157</v>
      </c>
      <c r="AU132" s="242" t="s">
        <v>90</v>
      </c>
      <c r="AY132" s="16" t="s">
        <v>155</v>
      </c>
      <c r="BE132" s="243">
        <f>IF(O132="základní",K132,0)</f>
        <v>0</v>
      </c>
      <c r="BF132" s="243">
        <f>IF(O132="snížená",K132,0)</f>
        <v>0</v>
      </c>
      <c r="BG132" s="243">
        <f>IF(O132="zákl. přenesená",K132,0)</f>
        <v>0</v>
      </c>
      <c r="BH132" s="243">
        <f>IF(O132="sníž. přenesená",K132,0)</f>
        <v>0</v>
      </c>
      <c r="BI132" s="243">
        <f>IF(O132="nulová",K132,0)</f>
        <v>0</v>
      </c>
      <c r="BJ132" s="16" t="s">
        <v>88</v>
      </c>
      <c r="BK132" s="243">
        <f>ROUND(P132*H132,2)</f>
        <v>0</v>
      </c>
      <c r="BL132" s="16" t="s">
        <v>161</v>
      </c>
      <c r="BM132" s="242" t="s">
        <v>721</v>
      </c>
    </row>
    <row r="133" s="2" customFormat="1">
      <c r="A133" s="37"/>
      <c r="B133" s="38"/>
      <c r="C133" s="39"/>
      <c r="D133" s="271" t="s">
        <v>172</v>
      </c>
      <c r="E133" s="39"/>
      <c r="F133" s="272" t="s">
        <v>722</v>
      </c>
      <c r="G133" s="39"/>
      <c r="H133" s="39"/>
      <c r="I133" s="246"/>
      <c r="J133" s="246"/>
      <c r="K133" s="39"/>
      <c r="L133" s="39"/>
      <c r="M133" s="43"/>
      <c r="N133" s="247"/>
      <c r="O133" s="248"/>
      <c r="P133" s="90"/>
      <c r="Q133" s="90"/>
      <c r="R133" s="90"/>
      <c r="S133" s="90"/>
      <c r="T133" s="90"/>
      <c r="U133" s="90"/>
      <c r="V133" s="90"/>
      <c r="W133" s="90"/>
      <c r="X133" s="91"/>
      <c r="Y133" s="37"/>
      <c r="Z133" s="37"/>
      <c r="AA133" s="37"/>
      <c r="AB133" s="37"/>
      <c r="AC133" s="37"/>
      <c r="AD133" s="37"/>
      <c r="AE133" s="37"/>
      <c r="AT133" s="16" t="s">
        <v>172</v>
      </c>
      <c r="AU133" s="16" t="s">
        <v>90</v>
      </c>
    </row>
    <row r="134" s="2" customFormat="1" ht="16.5" customHeight="1">
      <c r="A134" s="37"/>
      <c r="B134" s="38"/>
      <c r="C134" s="279" t="s">
        <v>192</v>
      </c>
      <c r="D134" s="279" t="s">
        <v>281</v>
      </c>
      <c r="E134" s="280" t="s">
        <v>209</v>
      </c>
      <c r="F134" s="281" t="s">
        <v>723</v>
      </c>
      <c r="G134" s="282" t="s">
        <v>242</v>
      </c>
      <c r="H134" s="283">
        <v>22.68</v>
      </c>
      <c r="I134" s="284"/>
      <c r="J134" s="285"/>
      <c r="K134" s="286">
        <f>ROUND(P134*H134,2)</f>
        <v>0</v>
      </c>
      <c r="L134" s="281" t="s">
        <v>1</v>
      </c>
      <c r="M134" s="287"/>
      <c r="N134" s="288" t="s">
        <v>1</v>
      </c>
      <c r="O134" s="238" t="s">
        <v>43</v>
      </c>
      <c r="P134" s="239">
        <f>I134+J134</f>
        <v>0</v>
      </c>
      <c r="Q134" s="239">
        <f>ROUND(I134*H134,2)</f>
        <v>0</v>
      </c>
      <c r="R134" s="239">
        <f>ROUND(J134*H134,2)</f>
        <v>0</v>
      </c>
      <c r="S134" s="90"/>
      <c r="T134" s="240">
        <f>S134*H134</f>
        <v>0</v>
      </c>
      <c r="U134" s="240">
        <v>0</v>
      </c>
      <c r="V134" s="240">
        <f>U134*H134</f>
        <v>0</v>
      </c>
      <c r="W134" s="240">
        <v>0</v>
      </c>
      <c r="X134" s="241">
        <f>W134*H134</f>
        <v>0</v>
      </c>
      <c r="Y134" s="37"/>
      <c r="Z134" s="37"/>
      <c r="AA134" s="37"/>
      <c r="AB134" s="37"/>
      <c r="AC134" s="37"/>
      <c r="AD134" s="37"/>
      <c r="AE134" s="37"/>
      <c r="AR134" s="242" t="s">
        <v>202</v>
      </c>
      <c r="AT134" s="242" t="s">
        <v>281</v>
      </c>
      <c r="AU134" s="242" t="s">
        <v>90</v>
      </c>
      <c r="AY134" s="16" t="s">
        <v>155</v>
      </c>
      <c r="BE134" s="243">
        <f>IF(O134="základní",K134,0)</f>
        <v>0</v>
      </c>
      <c r="BF134" s="243">
        <f>IF(O134="snížená",K134,0)</f>
        <v>0</v>
      </c>
      <c r="BG134" s="243">
        <f>IF(O134="zákl. přenesená",K134,0)</f>
        <v>0</v>
      </c>
      <c r="BH134" s="243">
        <f>IF(O134="sníž. přenesená",K134,0)</f>
        <v>0</v>
      </c>
      <c r="BI134" s="243">
        <f>IF(O134="nulová",K134,0)</f>
        <v>0</v>
      </c>
      <c r="BJ134" s="16" t="s">
        <v>88</v>
      </c>
      <c r="BK134" s="243">
        <f>ROUND(P134*H134,2)</f>
        <v>0</v>
      </c>
      <c r="BL134" s="16" t="s">
        <v>161</v>
      </c>
      <c r="BM134" s="242" t="s">
        <v>724</v>
      </c>
    </row>
    <row r="135" s="13" customFormat="1">
      <c r="A135" s="13"/>
      <c r="B135" s="249"/>
      <c r="C135" s="250"/>
      <c r="D135" s="244" t="s">
        <v>165</v>
      </c>
      <c r="E135" s="250"/>
      <c r="F135" s="252" t="s">
        <v>725</v>
      </c>
      <c r="G135" s="250"/>
      <c r="H135" s="253">
        <v>22.68</v>
      </c>
      <c r="I135" s="254"/>
      <c r="J135" s="254"/>
      <c r="K135" s="250"/>
      <c r="L135" s="250"/>
      <c r="M135" s="255"/>
      <c r="N135" s="256"/>
      <c r="O135" s="257"/>
      <c r="P135" s="257"/>
      <c r="Q135" s="257"/>
      <c r="R135" s="257"/>
      <c r="S135" s="257"/>
      <c r="T135" s="257"/>
      <c r="U135" s="257"/>
      <c r="V135" s="257"/>
      <c r="W135" s="257"/>
      <c r="X135" s="258"/>
      <c r="Y135" s="13"/>
      <c r="Z135" s="13"/>
      <c r="AA135" s="13"/>
      <c r="AB135" s="13"/>
      <c r="AC135" s="13"/>
      <c r="AD135" s="13"/>
      <c r="AE135" s="13"/>
      <c r="AT135" s="259" t="s">
        <v>165</v>
      </c>
      <c r="AU135" s="259" t="s">
        <v>90</v>
      </c>
      <c r="AV135" s="13" t="s">
        <v>90</v>
      </c>
      <c r="AW135" s="13" t="s">
        <v>4</v>
      </c>
      <c r="AX135" s="13" t="s">
        <v>88</v>
      </c>
      <c r="AY135" s="259" t="s">
        <v>155</v>
      </c>
    </row>
    <row r="136" s="2" customFormat="1" ht="16.5" customHeight="1">
      <c r="A136" s="37"/>
      <c r="B136" s="38"/>
      <c r="C136" s="279" t="s">
        <v>197</v>
      </c>
      <c r="D136" s="279" t="s">
        <v>281</v>
      </c>
      <c r="E136" s="280" t="s">
        <v>690</v>
      </c>
      <c r="F136" s="281" t="s">
        <v>726</v>
      </c>
      <c r="G136" s="282" t="s">
        <v>211</v>
      </c>
      <c r="H136" s="283">
        <v>66</v>
      </c>
      <c r="I136" s="284"/>
      <c r="J136" s="285"/>
      <c r="K136" s="286">
        <f>ROUND(P136*H136,2)</f>
        <v>0</v>
      </c>
      <c r="L136" s="281" t="s">
        <v>1</v>
      </c>
      <c r="M136" s="287"/>
      <c r="N136" s="288" t="s">
        <v>1</v>
      </c>
      <c r="O136" s="238" t="s">
        <v>43</v>
      </c>
      <c r="P136" s="239">
        <f>I136+J136</f>
        <v>0</v>
      </c>
      <c r="Q136" s="239">
        <f>ROUND(I136*H136,2)</f>
        <v>0</v>
      </c>
      <c r="R136" s="239">
        <f>ROUND(J136*H136,2)</f>
        <v>0</v>
      </c>
      <c r="S136" s="90"/>
      <c r="T136" s="240">
        <f>S136*H136</f>
        <v>0</v>
      </c>
      <c r="U136" s="240">
        <v>0</v>
      </c>
      <c r="V136" s="240">
        <f>U136*H136</f>
        <v>0</v>
      </c>
      <c r="W136" s="240">
        <v>0</v>
      </c>
      <c r="X136" s="241">
        <f>W136*H136</f>
        <v>0</v>
      </c>
      <c r="Y136" s="37"/>
      <c r="Z136" s="37"/>
      <c r="AA136" s="37"/>
      <c r="AB136" s="37"/>
      <c r="AC136" s="37"/>
      <c r="AD136" s="37"/>
      <c r="AE136" s="37"/>
      <c r="AR136" s="242" t="s">
        <v>202</v>
      </c>
      <c r="AT136" s="242" t="s">
        <v>281</v>
      </c>
      <c r="AU136" s="242" t="s">
        <v>90</v>
      </c>
      <c r="AY136" s="16" t="s">
        <v>155</v>
      </c>
      <c r="BE136" s="243">
        <f>IF(O136="základní",K136,0)</f>
        <v>0</v>
      </c>
      <c r="BF136" s="243">
        <f>IF(O136="snížená",K136,0)</f>
        <v>0</v>
      </c>
      <c r="BG136" s="243">
        <f>IF(O136="zákl. přenesená",K136,0)</f>
        <v>0</v>
      </c>
      <c r="BH136" s="243">
        <f>IF(O136="sníž. přenesená",K136,0)</f>
        <v>0</v>
      </c>
      <c r="BI136" s="243">
        <f>IF(O136="nulová",K136,0)</f>
        <v>0</v>
      </c>
      <c r="BJ136" s="16" t="s">
        <v>88</v>
      </c>
      <c r="BK136" s="243">
        <f>ROUND(P136*H136,2)</f>
        <v>0</v>
      </c>
      <c r="BL136" s="16" t="s">
        <v>161</v>
      </c>
      <c r="BM136" s="242" t="s">
        <v>727</v>
      </c>
    </row>
    <row r="137" s="13" customFormat="1">
      <c r="A137" s="13"/>
      <c r="B137" s="249"/>
      <c r="C137" s="250"/>
      <c r="D137" s="244" t="s">
        <v>165</v>
      </c>
      <c r="E137" s="251" t="s">
        <v>1</v>
      </c>
      <c r="F137" s="252" t="s">
        <v>728</v>
      </c>
      <c r="G137" s="250"/>
      <c r="H137" s="253">
        <v>66</v>
      </c>
      <c r="I137" s="254"/>
      <c r="J137" s="254"/>
      <c r="K137" s="250"/>
      <c r="L137" s="250"/>
      <c r="M137" s="255"/>
      <c r="N137" s="256"/>
      <c r="O137" s="257"/>
      <c r="P137" s="257"/>
      <c r="Q137" s="257"/>
      <c r="R137" s="257"/>
      <c r="S137" s="257"/>
      <c r="T137" s="257"/>
      <c r="U137" s="257"/>
      <c r="V137" s="257"/>
      <c r="W137" s="257"/>
      <c r="X137" s="258"/>
      <c r="Y137" s="13"/>
      <c r="Z137" s="13"/>
      <c r="AA137" s="13"/>
      <c r="AB137" s="13"/>
      <c r="AC137" s="13"/>
      <c r="AD137" s="13"/>
      <c r="AE137" s="13"/>
      <c r="AT137" s="259" t="s">
        <v>165</v>
      </c>
      <c r="AU137" s="259" t="s">
        <v>90</v>
      </c>
      <c r="AV137" s="13" t="s">
        <v>90</v>
      </c>
      <c r="AW137" s="13" t="s">
        <v>5</v>
      </c>
      <c r="AX137" s="13" t="s">
        <v>88</v>
      </c>
      <c r="AY137" s="259" t="s">
        <v>155</v>
      </c>
    </row>
    <row r="138" s="2" customFormat="1" ht="21.75" customHeight="1">
      <c r="A138" s="37"/>
      <c r="B138" s="38"/>
      <c r="C138" s="230" t="s">
        <v>202</v>
      </c>
      <c r="D138" s="230" t="s">
        <v>157</v>
      </c>
      <c r="E138" s="231" t="s">
        <v>692</v>
      </c>
      <c r="F138" s="232" t="s">
        <v>729</v>
      </c>
      <c r="G138" s="233" t="s">
        <v>353</v>
      </c>
      <c r="H138" s="234">
        <v>1</v>
      </c>
      <c r="I138" s="235"/>
      <c r="J138" s="235"/>
      <c r="K138" s="236">
        <f>ROUND(P138*H138,2)</f>
        <v>0</v>
      </c>
      <c r="L138" s="232" t="s">
        <v>1</v>
      </c>
      <c r="M138" s="43"/>
      <c r="N138" s="237" t="s">
        <v>1</v>
      </c>
      <c r="O138" s="238" t="s">
        <v>43</v>
      </c>
      <c r="P138" s="239">
        <f>I138+J138</f>
        <v>0</v>
      </c>
      <c r="Q138" s="239">
        <f>ROUND(I138*H138,2)</f>
        <v>0</v>
      </c>
      <c r="R138" s="239">
        <f>ROUND(J138*H138,2)</f>
        <v>0</v>
      </c>
      <c r="S138" s="90"/>
      <c r="T138" s="240">
        <f>S138*H138</f>
        <v>0</v>
      </c>
      <c r="U138" s="240">
        <v>1</v>
      </c>
      <c r="V138" s="240">
        <f>U138*H138</f>
        <v>1</v>
      </c>
      <c r="W138" s="240">
        <v>0</v>
      </c>
      <c r="X138" s="241">
        <f>W138*H138</f>
        <v>0</v>
      </c>
      <c r="Y138" s="37"/>
      <c r="Z138" s="37"/>
      <c r="AA138" s="37"/>
      <c r="AB138" s="37"/>
      <c r="AC138" s="37"/>
      <c r="AD138" s="37"/>
      <c r="AE138" s="37"/>
      <c r="AR138" s="242" t="s">
        <v>161</v>
      </c>
      <c r="AT138" s="242" t="s">
        <v>157</v>
      </c>
      <c r="AU138" s="242" t="s">
        <v>90</v>
      </c>
      <c r="AY138" s="16" t="s">
        <v>155</v>
      </c>
      <c r="BE138" s="243">
        <f>IF(O138="základní",K138,0)</f>
        <v>0</v>
      </c>
      <c r="BF138" s="243">
        <f>IF(O138="snížená",K138,0)</f>
        <v>0</v>
      </c>
      <c r="BG138" s="243">
        <f>IF(O138="zákl. přenesená",K138,0)</f>
        <v>0</v>
      </c>
      <c r="BH138" s="243">
        <f>IF(O138="sníž. přenesená",K138,0)</f>
        <v>0</v>
      </c>
      <c r="BI138" s="243">
        <f>IF(O138="nulová",K138,0)</f>
        <v>0</v>
      </c>
      <c r="BJ138" s="16" t="s">
        <v>88</v>
      </c>
      <c r="BK138" s="243">
        <f>ROUND(P138*H138,2)</f>
        <v>0</v>
      </c>
      <c r="BL138" s="16" t="s">
        <v>161</v>
      </c>
      <c r="BM138" s="242" t="s">
        <v>730</v>
      </c>
    </row>
    <row r="139" s="12" customFormat="1" ht="22.8" customHeight="1">
      <c r="A139" s="12"/>
      <c r="B139" s="213"/>
      <c r="C139" s="214"/>
      <c r="D139" s="215" t="s">
        <v>79</v>
      </c>
      <c r="E139" s="228" t="s">
        <v>628</v>
      </c>
      <c r="F139" s="228" t="s">
        <v>629</v>
      </c>
      <c r="G139" s="214"/>
      <c r="H139" s="214"/>
      <c r="I139" s="217"/>
      <c r="J139" s="217"/>
      <c r="K139" s="229">
        <f>BK139</f>
        <v>0</v>
      </c>
      <c r="L139" s="214"/>
      <c r="M139" s="219"/>
      <c r="N139" s="220"/>
      <c r="O139" s="221"/>
      <c r="P139" s="221"/>
      <c r="Q139" s="222">
        <f>SUM(Q140:Q141)</f>
        <v>0</v>
      </c>
      <c r="R139" s="222">
        <f>SUM(R140:R141)</f>
        <v>0</v>
      </c>
      <c r="S139" s="221"/>
      <c r="T139" s="223">
        <f>SUM(T140:T141)</f>
        <v>0</v>
      </c>
      <c r="U139" s="221"/>
      <c r="V139" s="223">
        <f>SUM(V140:V141)</f>
        <v>0</v>
      </c>
      <c r="W139" s="221"/>
      <c r="X139" s="224">
        <f>SUM(X140:X141)</f>
        <v>0</v>
      </c>
      <c r="Y139" s="12"/>
      <c r="Z139" s="12"/>
      <c r="AA139" s="12"/>
      <c r="AB139" s="12"/>
      <c r="AC139" s="12"/>
      <c r="AD139" s="12"/>
      <c r="AE139" s="12"/>
      <c r="AR139" s="225" t="s">
        <v>88</v>
      </c>
      <c r="AT139" s="226" t="s">
        <v>79</v>
      </c>
      <c r="AU139" s="226" t="s">
        <v>88</v>
      </c>
      <c r="AY139" s="225" t="s">
        <v>155</v>
      </c>
      <c r="BK139" s="227">
        <f>SUM(BK140:BK141)</f>
        <v>0</v>
      </c>
    </row>
    <row r="140" s="2" customFormat="1" ht="24.15" customHeight="1">
      <c r="A140" s="37"/>
      <c r="B140" s="38"/>
      <c r="C140" s="230" t="s">
        <v>208</v>
      </c>
      <c r="D140" s="230" t="s">
        <v>157</v>
      </c>
      <c r="E140" s="231" t="s">
        <v>731</v>
      </c>
      <c r="F140" s="232" t="s">
        <v>732</v>
      </c>
      <c r="G140" s="233" t="s">
        <v>353</v>
      </c>
      <c r="H140" s="234">
        <v>2.2879999999999998</v>
      </c>
      <c r="I140" s="235"/>
      <c r="J140" s="235"/>
      <c r="K140" s="236">
        <f>ROUND(P140*H140,2)</f>
        <v>0</v>
      </c>
      <c r="L140" s="232" t="s">
        <v>170</v>
      </c>
      <c r="M140" s="43"/>
      <c r="N140" s="237" t="s">
        <v>1</v>
      </c>
      <c r="O140" s="238" t="s">
        <v>43</v>
      </c>
      <c r="P140" s="239">
        <f>I140+J140</f>
        <v>0</v>
      </c>
      <c r="Q140" s="239">
        <f>ROUND(I140*H140,2)</f>
        <v>0</v>
      </c>
      <c r="R140" s="239">
        <f>ROUND(J140*H140,2)</f>
        <v>0</v>
      </c>
      <c r="S140" s="90"/>
      <c r="T140" s="240">
        <f>S140*H140</f>
        <v>0</v>
      </c>
      <c r="U140" s="240">
        <v>0</v>
      </c>
      <c r="V140" s="240">
        <f>U140*H140</f>
        <v>0</v>
      </c>
      <c r="W140" s="240">
        <v>0</v>
      </c>
      <c r="X140" s="241">
        <f>W140*H140</f>
        <v>0</v>
      </c>
      <c r="Y140" s="37"/>
      <c r="Z140" s="37"/>
      <c r="AA140" s="37"/>
      <c r="AB140" s="37"/>
      <c r="AC140" s="37"/>
      <c r="AD140" s="37"/>
      <c r="AE140" s="37"/>
      <c r="AR140" s="242" t="s">
        <v>161</v>
      </c>
      <c r="AT140" s="242" t="s">
        <v>157</v>
      </c>
      <c r="AU140" s="242" t="s">
        <v>90</v>
      </c>
      <c r="AY140" s="16" t="s">
        <v>155</v>
      </c>
      <c r="BE140" s="243">
        <f>IF(O140="základní",K140,0)</f>
        <v>0</v>
      </c>
      <c r="BF140" s="243">
        <f>IF(O140="snížená",K140,0)</f>
        <v>0</v>
      </c>
      <c r="BG140" s="243">
        <f>IF(O140="zákl. přenesená",K140,0)</f>
        <v>0</v>
      </c>
      <c r="BH140" s="243">
        <f>IF(O140="sníž. přenesená",K140,0)</f>
        <v>0</v>
      </c>
      <c r="BI140" s="243">
        <f>IF(O140="nulová",K140,0)</f>
        <v>0</v>
      </c>
      <c r="BJ140" s="16" t="s">
        <v>88</v>
      </c>
      <c r="BK140" s="243">
        <f>ROUND(P140*H140,2)</f>
        <v>0</v>
      </c>
      <c r="BL140" s="16" t="s">
        <v>161</v>
      </c>
      <c r="BM140" s="242" t="s">
        <v>733</v>
      </c>
    </row>
    <row r="141" s="2" customFormat="1">
      <c r="A141" s="37"/>
      <c r="B141" s="38"/>
      <c r="C141" s="39"/>
      <c r="D141" s="271" t="s">
        <v>172</v>
      </c>
      <c r="E141" s="39"/>
      <c r="F141" s="272" t="s">
        <v>734</v>
      </c>
      <c r="G141" s="39"/>
      <c r="H141" s="39"/>
      <c r="I141" s="246"/>
      <c r="J141" s="246"/>
      <c r="K141" s="39"/>
      <c r="L141" s="39"/>
      <c r="M141" s="43"/>
      <c r="N141" s="294"/>
      <c r="O141" s="295"/>
      <c r="P141" s="276"/>
      <c r="Q141" s="276"/>
      <c r="R141" s="276"/>
      <c r="S141" s="276"/>
      <c r="T141" s="276"/>
      <c r="U141" s="276"/>
      <c r="V141" s="276"/>
      <c r="W141" s="276"/>
      <c r="X141" s="296"/>
      <c r="Y141" s="37"/>
      <c r="Z141" s="37"/>
      <c r="AA141" s="37"/>
      <c r="AB141" s="37"/>
      <c r="AC141" s="37"/>
      <c r="AD141" s="37"/>
      <c r="AE141" s="37"/>
      <c r="AT141" s="16" t="s">
        <v>172</v>
      </c>
      <c r="AU141" s="16" t="s">
        <v>90</v>
      </c>
    </row>
    <row r="142" s="2" customFormat="1" ht="6.96" customHeight="1">
      <c r="A142" s="37"/>
      <c r="B142" s="65"/>
      <c r="C142" s="66"/>
      <c r="D142" s="66"/>
      <c r="E142" s="66"/>
      <c r="F142" s="66"/>
      <c r="G142" s="66"/>
      <c r="H142" s="66"/>
      <c r="I142" s="66"/>
      <c r="J142" s="66"/>
      <c r="K142" s="66"/>
      <c r="L142" s="66"/>
      <c r="M142" s="43"/>
      <c r="N142" s="37"/>
      <c r="P142" s="37"/>
      <c r="Q142" s="37"/>
      <c r="R142" s="37"/>
      <c r="S142" s="37"/>
      <c r="T142" s="37"/>
      <c r="U142" s="37"/>
      <c r="V142" s="37"/>
      <c r="W142" s="37"/>
      <c r="X142" s="37"/>
      <c r="Y142" s="37"/>
      <c r="Z142" s="37"/>
      <c r="AA142" s="37"/>
      <c r="AB142" s="37"/>
      <c r="AC142" s="37"/>
      <c r="AD142" s="37"/>
      <c r="AE142" s="37"/>
    </row>
  </sheetData>
  <sheetProtection sheet="1" autoFilter="0" formatColumns="0" formatRows="0" objects="1" scenarios="1" spinCount="100000" saltValue="bRQlW/lnvJkzzmnN9qeIx+dYr6BQ7flLHtfMqcLtuvoRTNA5HKg7/YFt/bYwqvlRh5/FXx2nN2066UDqvbuKtw==" hashValue="OY20ESEkEcYqrkGhAvFD7HoH2OTgE0Fcxts52auNLrRFUOXLCWDjEc/BbJZPAiqqgSymB+bfp4pJGYz44eSR5w==" algorithmName="SHA-512" password="CC35"/>
  <autoFilter ref="C119:L141"/>
  <mergeCells count="9">
    <mergeCell ref="E7:H7"/>
    <mergeCell ref="E9:H9"/>
    <mergeCell ref="E18:H18"/>
    <mergeCell ref="E27:H27"/>
    <mergeCell ref="E85:H85"/>
    <mergeCell ref="E87:H87"/>
    <mergeCell ref="E110:H110"/>
    <mergeCell ref="E112:H112"/>
    <mergeCell ref="M2:Z2"/>
  </mergeCells>
  <hyperlinks>
    <hyperlink ref="F124" r:id="rId1" display="https://podminky.urs.cz/item/CS_URS_2025_01/184911161"/>
    <hyperlink ref="F133" r:id="rId2" display="https://podminky.urs.cz/item/CS_URS_2025_01/916371211"/>
    <hyperlink ref="F141" r:id="rId3" display="https://podminky.urs.cz/item/CS_URS_2025_01/998231311"/>
  </hyperlinks>
  <pageMargins left="0.39375" right="0.39375" top="0.39375" bottom="0.39375" header="0" footer="0"/>
  <pageSetup paperSize="9" orientation="portrait" blackAndWhite="1" fitToHeight="100"/>
  <headerFooter>
    <oddFooter>&amp;CStrana &amp;P z &amp;N</oddFooter>
  </headerFooter>
  <drawing r:id="rId4"/>
</worksheet>
</file>

<file path=xl/worksheets/sheet8.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15.5" style="1" customWidth="1"/>
    <col min="13" max="13" width="9.332031" style="1" customWidth="1"/>
    <col min="14" max="14" width="10.83203" style="1" hidden="1" customWidth="1"/>
    <col min="15" max="15" width="9.332031" style="1" hidden="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4.16016" style="1" hidden="1" customWidth="1"/>
    <col min="22" max="22" width="14.16016" style="1" hidden="1" customWidth="1"/>
    <col min="23" max="23" width="14.16016" style="1" hidden="1" customWidth="1"/>
    <col min="24" max="24" width="14.16016" style="1" hidden="1" customWidth="1"/>
    <col min="25" max="25" width="12.33203" style="1" hidden="1" customWidth="1"/>
    <col min="26" max="26" width="16.33203" style="1" customWidth="1"/>
    <col min="27" max="27" width="12.33203" style="1" customWidth="1"/>
    <col min="28" max="28" width="15"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M2" s="1"/>
      <c r="N2" s="1"/>
      <c r="O2" s="1"/>
      <c r="P2" s="1"/>
      <c r="Q2" s="1"/>
      <c r="R2" s="1"/>
      <c r="S2" s="1"/>
      <c r="T2" s="1"/>
      <c r="U2" s="1"/>
      <c r="V2" s="1"/>
      <c r="W2" s="1"/>
      <c r="X2" s="1"/>
      <c r="Y2" s="1"/>
      <c r="Z2" s="1"/>
      <c r="AT2" s="16" t="s">
        <v>112</v>
      </c>
    </row>
    <row r="3" s="1" customFormat="1" ht="6.96" customHeight="1">
      <c r="B3" s="148"/>
      <c r="C3" s="149"/>
      <c r="D3" s="149"/>
      <c r="E3" s="149"/>
      <c r="F3" s="149"/>
      <c r="G3" s="149"/>
      <c r="H3" s="149"/>
      <c r="I3" s="149"/>
      <c r="J3" s="149"/>
      <c r="K3" s="149"/>
      <c r="L3" s="149"/>
      <c r="M3" s="19"/>
      <c r="AT3" s="16" t="s">
        <v>90</v>
      </c>
    </row>
    <row r="4" s="1" customFormat="1" ht="24.96" customHeight="1">
      <c r="B4" s="19"/>
      <c r="D4" s="150" t="s">
        <v>119</v>
      </c>
      <c r="M4" s="19"/>
      <c r="N4" s="151" t="s">
        <v>11</v>
      </c>
      <c r="AT4" s="16" t="s">
        <v>4</v>
      </c>
    </row>
    <row r="5" s="1" customFormat="1" ht="6.96" customHeight="1">
      <c r="B5" s="19"/>
      <c r="M5" s="19"/>
    </row>
    <row r="6" s="1" customFormat="1" ht="12" customHeight="1">
      <c r="B6" s="19"/>
      <c r="D6" s="152" t="s">
        <v>17</v>
      </c>
      <c r="M6" s="19"/>
    </row>
    <row r="7" s="1" customFormat="1" ht="16.5" customHeight="1">
      <c r="B7" s="19"/>
      <c r="E7" s="153" t="str">
        <f>'Rekapitulace stavby'!K6</f>
        <v>29-22 - Domov ´PRAMEN´ - úprava zahrady - II.etapa</v>
      </c>
      <c r="F7" s="152"/>
      <c r="G7" s="152"/>
      <c r="H7" s="152"/>
      <c r="M7" s="19"/>
    </row>
    <row r="8" s="1" customFormat="1" ht="12" customHeight="1">
      <c r="B8" s="19"/>
      <c r="D8" s="152" t="s">
        <v>120</v>
      </c>
      <c r="M8" s="19"/>
    </row>
    <row r="9" s="2" customFormat="1" ht="16.5" customHeight="1">
      <c r="A9" s="37"/>
      <c r="B9" s="43"/>
      <c r="C9" s="37"/>
      <c r="D9" s="37"/>
      <c r="E9" s="153" t="s">
        <v>735</v>
      </c>
      <c r="F9" s="37"/>
      <c r="G9" s="37"/>
      <c r="H9" s="37"/>
      <c r="I9" s="37"/>
      <c r="J9" s="37"/>
      <c r="K9" s="37"/>
      <c r="L9" s="37"/>
      <c r="M9" s="62"/>
      <c r="S9" s="37"/>
      <c r="T9" s="37"/>
      <c r="U9" s="37"/>
      <c r="V9" s="37"/>
      <c r="W9" s="37"/>
      <c r="X9" s="37"/>
      <c r="Y9" s="37"/>
      <c r="Z9" s="37"/>
      <c r="AA9" s="37"/>
      <c r="AB9" s="37"/>
      <c r="AC9" s="37"/>
      <c r="AD9" s="37"/>
      <c r="AE9" s="37"/>
    </row>
    <row r="10" s="2" customFormat="1" ht="12" customHeight="1">
      <c r="A10" s="37"/>
      <c r="B10" s="43"/>
      <c r="C10" s="37"/>
      <c r="D10" s="152" t="s">
        <v>736</v>
      </c>
      <c r="E10" s="37"/>
      <c r="F10" s="37"/>
      <c r="G10" s="37"/>
      <c r="H10" s="37"/>
      <c r="I10" s="37"/>
      <c r="J10" s="37"/>
      <c r="K10" s="37"/>
      <c r="L10" s="37"/>
      <c r="M10" s="62"/>
      <c r="S10" s="37"/>
      <c r="T10" s="37"/>
      <c r="U10" s="37"/>
      <c r="V10" s="37"/>
      <c r="W10" s="37"/>
      <c r="X10" s="37"/>
      <c r="Y10" s="37"/>
      <c r="Z10" s="37"/>
      <c r="AA10" s="37"/>
      <c r="AB10" s="37"/>
      <c r="AC10" s="37"/>
      <c r="AD10" s="37"/>
      <c r="AE10" s="37"/>
    </row>
    <row r="11" s="2" customFormat="1" ht="16.5" customHeight="1">
      <c r="A11" s="37"/>
      <c r="B11" s="43"/>
      <c r="C11" s="37"/>
      <c r="D11" s="37"/>
      <c r="E11" s="154" t="s">
        <v>737</v>
      </c>
      <c r="F11" s="37"/>
      <c r="G11" s="37"/>
      <c r="H11" s="37"/>
      <c r="I11" s="37"/>
      <c r="J11" s="37"/>
      <c r="K11" s="37"/>
      <c r="L11" s="37"/>
      <c r="M11" s="62"/>
      <c r="S11" s="37"/>
      <c r="T11" s="37"/>
      <c r="U11" s="37"/>
      <c r="V11" s="37"/>
      <c r="W11" s="37"/>
      <c r="X11" s="37"/>
      <c r="Y11" s="37"/>
      <c r="Z11" s="37"/>
      <c r="AA11" s="37"/>
      <c r="AB11" s="37"/>
      <c r="AC11" s="37"/>
      <c r="AD11" s="37"/>
      <c r="AE11" s="37"/>
    </row>
    <row r="12" s="2" customFormat="1">
      <c r="A12" s="37"/>
      <c r="B12" s="43"/>
      <c r="C12" s="37"/>
      <c r="D12" s="37"/>
      <c r="E12" s="37"/>
      <c r="F12" s="37"/>
      <c r="G12" s="37"/>
      <c r="H12" s="37"/>
      <c r="I12" s="37"/>
      <c r="J12" s="37"/>
      <c r="K12" s="37"/>
      <c r="L12" s="37"/>
      <c r="M12" s="62"/>
      <c r="S12" s="37"/>
      <c r="T12" s="37"/>
      <c r="U12" s="37"/>
      <c r="V12" s="37"/>
      <c r="W12" s="37"/>
      <c r="X12" s="37"/>
      <c r="Y12" s="37"/>
      <c r="Z12" s="37"/>
      <c r="AA12" s="37"/>
      <c r="AB12" s="37"/>
      <c r="AC12" s="37"/>
      <c r="AD12" s="37"/>
      <c r="AE12" s="37"/>
    </row>
    <row r="13" s="2" customFormat="1" ht="12" customHeight="1">
      <c r="A13" s="37"/>
      <c r="B13" s="43"/>
      <c r="C13" s="37"/>
      <c r="D13" s="152" t="s">
        <v>19</v>
      </c>
      <c r="E13" s="37"/>
      <c r="F13" s="143" t="s">
        <v>1</v>
      </c>
      <c r="G13" s="37"/>
      <c r="H13" s="37"/>
      <c r="I13" s="152" t="s">
        <v>20</v>
      </c>
      <c r="J13" s="143" t="s">
        <v>1</v>
      </c>
      <c r="K13" s="37"/>
      <c r="L13" s="37"/>
      <c r="M13" s="62"/>
      <c r="S13" s="37"/>
      <c r="T13" s="37"/>
      <c r="U13" s="37"/>
      <c r="V13" s="37"/>
      <c r="W13" s="37"/>
      <c r="X13" s="37"/>
      <c r="Y13" s="37"/>
      <c r="Z13" s="37"/>
      <c r="AA13" s="37"/>
      <c r="AB13" s="37"/>
      <c r="AC13" s="37"/>
      <c r="AD13" s="37"/>
      <c r="AE13" s="37"/>
    </row>
    <row r="14" s="2" customFormat="1" ht="12" customHeight="1">
      <c r="A14" s="37"/>
      <c r="B14" s="43"/>
      <c r="C14" s="37"/>
      <c r="D14" s="152" t="s">
        <v>21</v>
      </c>
      <c r="E14" s="37"/>
      <c r="F14" s="143" t="s">
        <v>22</v>
      </c>
      <c r="G14" s="37"/>
      <c r="H14" s="37"/>
      <c r="I14" s="152" t="s">
        <v>23</v>
      </c>
      <c r="J14" s="155" t="str">
        <f>'Rekapitulace stavby'!AN8</f>
        <v>6. 2. 2025</v>
      </c>
      <c r="K14" s="37"/>
      <c r="L14" s="37"/>
      <c r="M14" s="62"/>
      <c r="S14" s="37"/>
      <c r="T14" s="37"/>
      <c r="U14" s="37"/>
      <c r="V14" s="37"/>
      <c r="W14" s="37"/>
      <c r="X14" s="37"/>
      <c r="Y14" s="37"/>
      <c r="Z14" s="37"/>
      <c r="AA14" s="37"/>
      <c r="AB14" s="37"/>
      <c r="AC14" s="37"/>
      <c r="AD14" s="37"/>
      <c r="AE14" s="37"/>
    </row>
    <row r="15" s="2" customFormat="1" ht="10.8" customHeight="1">
      <c r="A15" s="37"/>
      <c r="B15" s="43"/>
      <c r="C15" s="37"/>
      <c r="D15" s="37"/>
      <c r="E15" s="37"/>
      <c r="F15" s="37"/>
      <c r="G15" s="37"/>
      <c r="H15" s="37"/>
      <c r="I15" s="37"/>
      <c r="J15" s="37"/>
      <c r="K15" s="37"/>
      <c r="L15" s="37"/>
      <c r="M15" s="62"/>
      <c r="S15" s="37"/>
      <c r="T15" s="37"/>
      <c r="U15" s="37"/>
      <c r="V15" s="37"/>
      <c r="W15" s="37"/>
      <c r="X15" s="37"/>
      <c r="Y15" s="37"/>
      <c r="Z15" s="37"/>
      <c r="AA15" s="37"/>
      <c r="AB15" s="37"/>
      <c r="AC15" s="37"/>
      <c r="AD15" s="37"/>
      <c r="AE15" s="37"/>
    </row>
    <row r="16" s="2" customFormat="1" ht="12" customHeight="1">
      <c r="A16" s="37"/>
      <c r="B16" s="43"/>
      <c r="C16" s="37"/>
      <c r="D16" s="152" t="s">
        <v>25</v>
      </c>
      <c r="E16" s="37"/>
      <c r="F16" s="37"/>
      <c r="G16" s="37"/>
      <c r="H16" s="37"/>
      <c r="I16" s="152" t="s">
        <v>26</v>
      </c>
      <c r="J16" s="143" t="s">
        <v>27</v>
      </c>
      <c r="K16" s="37"/>
      <c r="L16" s="37"/>
      <c r="M16" s="62"/>
      <c r="S16" s="37"/>
      <c r="T16" s="37"/>
      <c r="U16" s="37"/>
      <c r="V16" s="37"/>
      <c r="W16" s="37"/>
      <c r="X16" s="37"/>
      <c r="Y16" s="37"/>
      <c r="Z16" s="37"/>
      <c r="AA16" s="37"/>
      <c r="AB16" s="37"/>
      <c r="AC16" s="37"/>
      <c r="AD16" s="37"/>
      <c r="AE16" s="37"/>
    </row>
    <row r="17" s="2" customFormat="1" ht="18" customHeight="1">
      <c r="A17" s="37"/>
      <c r="B17" s="43"/>
      <c r="C17" s="37"/>
      <c r="D17" s="37"/>
      <c r="E17" s="143" t="s">
        <v>28</v>
      </c>
      <c r="F17" s="37"/>
      <c r="G17" s="37"/>
      <c r="H17" s="37"/>
      <c r="I17" s="152" t="s">
        <v>29</v>
      </c>
      <c r="J17" s="143" t="s">
        <v>1</v>
      </c>
      <c r="K17" s="37"/>
      <c r="L17" s="37"/>
      <c r="M17" s="62"/>
      <c r="S17" s="37"/>
      <c r="T17" s="37"/>
      <c r="U17" s="37"/>
      <c r="V17" s="37"/>
      <c r="W17" s="37"/>
      <c r="X17" s="37"/>
      <c r="Y17" s="37"/>
      <c r="Z17" s="37"/>
      <c r="AA17" s="37"/>
      <c r="AB17" s="37"/>
      <c r="AC17" s="37"/>
      <c r="AD17" s="37"/>
      <c r="AE17" s="37"/>
    </row>
    <row r="18" s="2" customFormat="1" ht="6.96" customHeight="1">
      <c r="A18" s="37"/>
      <c r="B18" s="43"/>
      <c r="C18" s="37"/>
      <c r="D18" s="37"/>
      <c r="E18" s="37"/>
      <c r="F18" s="37"/>
      <c r="G18" s="37"/>
      <c r="H18" s="37"/>
      <c r="I18" s="37"/>
      <c r="J18" s="37"/>
      <c r="K18" s="37"/>
      <c r="L18" s="37"/>
      <c r="M18" s="62"/>
      <c r="S18" s="37"/>
      <c r="T18" s="37"/>
      <c r="U18" s="37"/>
      <c r="V18" s="37"/>
      <c r="W18" s="37"/>
      <c r="X18" s="37"/>
      <c r="Y18" s="37"/>
      <c r="Z18" s="37"/>
      <c r="AA18" s="37"/>
      <c r="AB18" s="37"/>
      <c r="AC18" s="37"/>
      <c r="AD18" s="37"/>
      <c r="AE18" s="37"/>
    </row>
    <row r="19" s="2" customFormat="1" ht="12" customHeight="1">
      <c r="A19" s="37"/>
      <c r="B19" s="43"/>
      <c r="C19" s="37"/>
      <c r="D19" s="152" t="s">
        <v>30</v>
      </c>
      <c r="E19" s="37"/>
      <c r="F19" s="37"/>
      <c r="G19" s="37"/>
      <c r="H19" s="37"/>
      <c r="I19" s="152" t="s">
        <v>26</v>
      </c>
      <c r="J19" s="32" t="str">
        <f>'Rekapitulace stavby'!AN13</f>
        <v>Vyplň údaj</v>
      </c>
      <c r="K19" s="37"/>
      <c r="L19" s="37"/>
      <c r="M19" s="62"/>
      <c r="S19" s="37"/>
      <c r="T19" s="37"/>
      <c r="U19" s="37"/>
      <c r="V19" s="37"/>
      <c r="W19" s="37"/>
      <c r="X19" s="37"/>
      <c r="Y19" s="37"/>
      <c r="Z19" s="37"/>
      <c r="AA19" s="37"/>
      <c r="AB19" s="37"/>
      <c r="AC19" s="37"/>
      <c r="AD19" s="37"/>
      <c r="AE19" s="37"/>
    </row>
    <row r="20" s="2" customFormat="1" ht="18" customHeight="1">
      <c r="A20" s="37"/>
      <c r="B20" s="43"/>
      <c r="C20" s="37"/>
      <c r="D20" s="37"/>
      <c r="E20" s="32" t="str">
        <f>'Rekapitulace stavby'!E14</f>
        <v>Vyplň údaj</v>
      </c>
      <c r="F20" s="143"/>
      <c r="G20" s="143"/>
      <c r="H20" s="143"/>
      <c r="I20" s="152" t="s">
        <v>29</v>
      </c>
      <c r="J20" s="32" t="str">
        <f>'Rekapitulace stavby'!AN14</f>
        <v>Vyplň údaj</v>
      </c>
      <c r="K20" s="37"/>
      <c r="L20" s="37"/>
      <c r="M20" s="62"/>
      <c r="S20" s="37"/>
      <c r="T20" s="37"/>
      <c r="U20" s="37"/>
      <c r="V20" s="37"/>
      <c r="W20" s="37"/>
      <c r="X20" s="37"/>
      <c r="Y20" s="37"/>
      <c r="Z20" s="37"/>
      <c r="AA20" s="37"/>
      <c r="AB20" s="37"/>
      <c r="AC20" s="37"/>
      <c r="AD20" s="37"/>
      <c r="AE20" s="37"/>
    </row>
    <row r="21" s="2" customFormat="1" ht="6.96" customHeight="1">
      <c r="A21" s="37"/>
      <c r="B21" s="43"/>
      <c r="C21" s="37"/>
      <c r="D21" s="37"/>
      <c r="E21" s="37"/>
      <c r="F21" s="37"/>
      <c r="G21" s="37"/>
      <c r="H21" s="37"/>
      <c r="I21" s="37"/>
      <c r="J21" s="37"/>
      <c r="K21" s="37"/>
      <c r="L21" s="37"/>
      <c r="M21" s="62"/>
      <c r="S21" s="37"/>
      <c r="T21" s="37"/>
      <c r="U21" s="37"/>
      <c r="V21" s="37"/>
      <c r="W21" s="37"/>
      <c r="X21" s="37"/>
      <c r="Y21" s="37"/>
      <c r="Z21" s="37"/>
      <c r="AA21" s="37"/>
      <c r="AB21" s="37"/>
      <c r="AC21" s="37"/>
      <c r="AD21" s="37"/>
      <c r="AE21" s="37"/>
    </row>
    <row r="22" s="2" customFormat="1" ht="12" customHeight="1">
      <c r="A22" s="37"/>
      <c r="B22" s="43"/>
      <c r="C22" s="37"/>
      <c r="D22" s="152" t="s">
        <v>32</v>
      </c>
      <c r="E22" s="37"/>
      <c r="F22" s="37"/>
      <c r="G22" s="37"/>
      <c r="H22" s="37"/>
      <c r="I22" s="152" t="s">
        <v>26</v>
      </c>
      <c r="J22" s="143" t="s">
        <v>33</v>
      </c>
      <c r="K22" s="37"/>
      <c r="L22" s="37"/>
      <c r="M22" s="62"/>
      <c r="S22" s="37"/>
      <c r="T22" s="37"/>
      <c r="U22" s="37"/>
      <c r="V22" s="37"/>
      <c r="W22" s="37"/>
      <c r="X22" s="37"/>
      <c r="Y22" s="37"/>
      <c r="Z22" s="37"/>
      <c r="AA22" s="37"/>
      <c r="AB22" s="37"/>
      <c r="AC22" s="37"/>
      <c r="AD22" s="37"/>
      <c r="AE22" s="37"/>
    </row>
    <row r="23" s="2" customFormat="1" ht="18" customHeight="1">
      <c r="A23" s="37"/>
      <c r="B23" s="43"/>
      <c r="C23" s="37"/>
      <c r="D23" s="37"/>
      <c r="E23" s="143" t="s">
        <v>34</v>
      </c>
      <c r="F23" s="37"/>
      <c r="G23" s="37"/>
      <c r="H23" s="37"/>
      <c r="I23" s="152" t="s">
        <v>29</v>
      </c>
      <c r="J23" s="143" t="s">
        <v>1</v>
      </c>
      <c r="K23" s="37"/>
      <c r="L23" s="37"/>
      <c r="M23" s="62"/>
      <c r="S23" s="37"/>
      <c r="T23" s="37"/>
      <c r="U23" s="37"/>
      <c r="V23" s="37"/>
      <c r="W23" s="37"/>
      <c r="X23" s="37"/>
      <c r="Y23" s="37"/>
      <c r="Z23" s="37"/>
      <c r="AA23" s="37"/>
      <c r="AB23" s="37"/>
      <c r="AC23" s="37"/>
      <c r="AD23" s="37"/>
      <c r="AE23" s="37"/>
    </row>
    <row r="24" s="2" customFormat="1" ht="6.96" customHeight="1">
      <c r="A24" s="37"/>
      <c r="B24" s="43"/>
      <c r="C24" s="37"/>
      <c r="D24" s="37"/>
      <c r="E24" s="37"/>
      <c r="F24" s="37"/>
      <c r="G24" s="37"/>
      <c r="H24" s="37"/>
      <c r="I24" s="37"/>
      <c r="J24" s="37"/>
      <c r="K24" s="37"/>
      <c r="L24" s="37"/>
      <c r="M24" s="62"/>
      <c r="S24" s="37"/>
      <c r="T24" s="37"/>
      <c r="U24" s="37"/>
      <c r="V24" s="37"/>
      <c r="W24" s="37"/>
      <c r="X24" s="37"/>
      <c r="Y24" s="37"/>
      <c r="Z24" s="37"/>
      <c r="AA24" s="37"/>
      <c r="AB24" s="37"/>
      <c r="AC24" s="37"/>
      <c r="AD24" s="37"/>
      <c r="AE24" s="37"/>
    </row>
    <row r="25" s="2" customFormat="1" ht="12" customHeight="1">
      <c r="A25" s="37"/>
      <c r="B25" s="43"/>
      <c r="C25" s="37"/>
      <c r="D25" s="152" t="s">
        <v>35</v>
      </c>
      <c r="E25" s="37"/>
      <c r="F25" s="37"/>
      <c r="G25" s="37"/>
      <c r="H25" s="37"/>
      <c r="I25" s="152" t="s">
        <v>26</v>
      </c>
      <c r="J25" s="143" t="str">
        <f>IF('Rekapitulace stavby'!AN19="","",'Rekapitulace stavby'!AN19)</f>
        <v/>
      </c>
      <c r="K25" s="37"/>
      <c r="L25" s="37"/>
      <c r="M25" s="62"/>
      <c r="S25" s="37"/>
      <c r="T25" s="37"/>
      <c r="U25" s="37"/>
      <c r="V25" s="37"/>
      <c r="W25" s="37"/>
      <c r="X25" s="37"/>
      <c r="Y25" s="37"/>
      <c r="Z25" s="37"/>
      <c r="AA25" s="37"/>
      <c r="AB25" s="37"/>
      <c r="AC25" s="37"/>
      <c r="AD25" s="37"/>
      <c r="AE25" s="37"/>
    </row>
    <row r="26" s="2" customFormat="1" ht="18" customHeight="1">
      <c r="A26" s="37"/>
      <c r="B26" s="43"/>
      <c r="C26" s="37"/>
      <c r="D26" s="37"/>
      <c r="E26" s="143" t="str">
        <f>IF('Rekapitulace stavby'!E20="","",'Rekapitulace stavby'!E20)</f>
        <v xml:space="preserve"> </v>
      </c>
      <c r="F26" s="37"/>
      <c r="G26" s="37"/>
      <c r="H26" s="37"/>
      <c r="I26" s="152" t="s">
        <v>29</v>
      </c>
      <c r="J26" s="143" t="str">
        <f>IF('Rekapitulace stavby'!AN20="","",'Rekapitulace stavby'!AN20)</f>
        <v/>
      </c>
      <c r="K26" s="37"/>
      <c r="L26" s="37"/>
      <c r="M26" s="62"/>
      <c r="S26" s="37"/>
      <c r="T26" s="37"/>
      <c r="U26" s="37"/>
      <c r="V26" s="37"/>
      <c r="W26" s="37"/>
      <c r="X26" s="37"/>
      <c r="Y26" s="37"/>
      <c r="Z26" s="37"/>
      <c r="AA26" s="37"/>
      <c r="AB26" s="37"/>
      <c r="AC26" s="37"/>
      <c r="AD26" s="37"/>
      <c r="AE26" s="37"/>
    </row>
    <row r="27" s="2" customFormat="1" ht="6.96" customHeight="1">
      <c r="A27" s="37"/>
      <c r="B27" s="43"/>
      <c r="C27" s="37"/>
      <c r="D27" s="37"/>
      <c r="E27" s="37"/>
      <c r="F27" s="37"/>
      <c r="G27" s="37"/>
      <c r="H27" s="37"/>
      <c r="I27" s="37"/>
      <c r="J27" s="37"/>
      <c r="K27" s="37"/>
      <c r="L27" s="37"/>
      <c r="M27" s="62"/>
      <c r="S27" s="37"/>
      <c r="T27" s="37"/>
      <c r="U27" s="37"/>
      <c r="V27" s="37"/>
      <c r="W27" s="37"/>
      <c r="X27" s="37"/>
      <c r="Y27" s="37"/>
      <c r="Z27" s="37"/>
      <c r="AA27" s="37"/>
      <c r="AB27" s="37"/>
      <c r="AC27" s="37"/>
      <c r="AD27" s="37"/>
      <c r="AE27" s="37"/>
    </row>
    <row r="28" s="2" customFormat="1" ht="12" customHeight="1">
      <c r="A28" s="37"/>
      <c r="B28" s="43"/>
      <c r="C28" s="37"/>
      <c r="D28" s="152" t="s">
        <v>37</v>
      </c>
      <c r="E28" s="37"/>
      <c r="F28" s="37"/>
      <c r="G28" s="37"/>
      <c r="H28" s="37"/>
      <c r="I28" s="37"/>
      <c r="J28" s="37"/>
      <c r="K28" s="37"/>
      <c r="L28" s="37"/>
      <c r="M28" s="62"/>
      <c r="S28" s="37"/>
      <c r="T28" s="37"/>
      <c r="U28" s="37"/>
      <c r="V28" s="37"/>
      <c r="W28" s="37"/>
      <c r="X28" s="37"/>
      <c r="Y28" s="37"/>
      <c r="Z28" s="37"/>
      <c r="AA28" s="37"/>
      <c r="AB28" s="37"/>
      <c r="AC28" s="37"/>
      <c r="AD28" s="37"/>
      <c r="AE28" s="37"/>
    </row>
    <row r="29" s="8" customFormat="1" ht="16.5" customHeight="1">
      <c r="A29" s="156"/>
      <c r="B29" s="157"/>
      <c r="C29" s="156"/>
      <c r="D29" s="156"/>
      <c r="E29" s="158" t="s">
        <v>1</v>
      </c>
      <c r="F29" s="158"/>
      <c r="G29" s="158"/>
      <c r="H29" s="158"/>
      <c r="I29" s="156"/>
      <c r="J29" s="156"/>
      <c r="K29" s="156"/>
      <c r="L29" s="156"/>
      <c r="M29" s="159"/>
      <c r="S29" s="156"/>
      <c r="T29" s="156"/>
      <c r="U29" s="156"/>
      <c r="V29" s="156"/>
      <c r="W29" s="156"/>
      <c r="X29" s="156"/>
      <c r="Y29" s="156"/>
      <c r="Z29" s="156"/>
      <c r="AA29" s="156"/>
      <c r="AB29" s="156"/>
      <c r="AC29" s="156"/>
      <c r="AD29" s="156"/>
      <c r="AE29" s="156"/>
    </row>
    <row r="30" s="2" customFormat="1" ht="6.96" customHeight="1">
      <c r="A30" s="37"/>
      <c r="B30" s="43"/>
      <c r="C30" s="37"/>
      <c r="D30" s="37"/>
      <c r="E30" s="37"/>
      <c r="F30" s="37"/>
      <c r="G30" s="37"/>
      <c r="H30" s="37"/>
      <c r="I30" s="37"/>
      <c r="J30" s="37"/>
      <c r="K30" s="37"/>
      <c r="L30" s="37"/>
      <c r="M30" s="62"/>
      <c r="S30" s="37"/>
      <c r="T30" s="37"/>
      <c r="U30" s="37"/>
      <c r="V30" s="37"/>
      <c r="W30" s="37"/>
      <c r="X30" s="37"/>
      <c r="Y30" s="37"/>
      <c r="Z30" s="37"/>
      <c r="AA30" s="37"/>
      <c r="AB30" s="37"/>
      <c r="AC30" s="37"/>
      <c r="AD30" s="37"/>
      <c r="AE30" s="37"/>
    </row>
    <row r="31" s="2" customFormat="1" ht="6.96" customHeight="1">
      <c r="A31" s="37"/>
      <c r="B31" s="43"/>
      <c r="C31" s="37"/>
      <c r="D31" s="160"/>
      <c r="E31" s="160"/>
      <c r="F31" s="160"/>
      <c r="G31" s="160"/>
      <c r="H31" s="160"/>
      <c r="I31" s="160"/>
      <c r="J31" s="160"/>
      <c r="K31" s="160"/>
      <c r="L31" s="160"/>
      <c r="M31" s="62"/>
      <c r="S31" s="37"/>
      <c r="T31" s="37"/>
      <c r="U31" s="37"/>
      <c r="V31" s="37"/>
      <c r="W31" s="37"/>
      <c r="X31" s="37"/>
      <c r="Y31" s="37"/>
      <c r="Z31" s="37"/>
      <c r="AA31" s="37"/>
      <c r="AB31" s="37"/>
      <c r="AC31" s="37"/>
      <c r="AD31" s="37"/>
      <c r="AE31" s="37"/>
    </row>
    <row r="32" s="2" customFormat="1">
      <c r="A32" s="37"/>
      <c r="B32" s="43"/>
      <c r="C32" s="37"/>
      <c r="D32" s="37"/>
      <c r="E32" s="152" t="s">
        <v>124</v>
      </c>
      <c r="F32" s="37"/>
      <c r="G32" s="37"/>
      <c r="H32" s="37"/>
      <c r="I32" s="37"/>
      <c r="J32" s="37"/>
      <c r="K32" s="161">
        <f>I98</f>
        <v>0</v>
      </c>
      <c r="L32" s="37"/>
      <c r="M32" s="62"/>
      <c r="S32" s="37"/>
      <c r="T32" s="37"/>
      <c r="U32" s="37"/>
      <c r="V32" s="37"/>
      <c r="W32" s="37"/>
      <c r="X32" s="37"/>
      <c r="Y32" s="37"/>
      <c r="Z32" s="37"/>
      <c r="AA32" s="37"/>
      <c r="AB32" s="37"/>
      <c r="AC32" s="37"/>
      <c r="AD32" s="37"/>
      <c r="AE32" s="37"/>
    </row>
    <row r="33" s="2" customFormat="1">
      <c r="A33" s="37"/>
      <c r="B33" s="43"/>
      <c r="C33" s="37"/>
      <c r="D33" s="37"/>
      <c r="E33" s="152" t="s">
        <v>125</v>
      </c>
      <c r="F33" s="37"/>
      <c r="G33" s="37"/>
      <c r="H33" s="37"/>
      <c r="I33" s="37"/>
      <c r="J33" s="37"/>
      <c r="K33" s="161">
        <f>J98</f>
        <v>0</v>
      </c>
      <c r="L33" s="37"/>
      <c r="M33" s="62"/>
      <c r="S33" s="37"/>
      <c r="T33" s="37"/>
      <c r="U33" s="37"/>
      <c r="V33" s="37"/>
      <c r="W33" s="37"/>
      <c r="X33" s="37"/>
      <c r="Y33" s="37"/>
      <c r="Z33" s="37"/>
      <c r="AA33" s="37"/>
      <c r="AB33" s="37"/>
      <c r="AC33" s="37"/>
      <c r="AD33" s="37"/>
      <c r="AE33" s="37"/>
    </row>
    <row r="34" s="2" customFormat="1" ht="25.44" customHeight="1">
      <c r="A34" s="37"/>
      <c r="B34" s="43"/>
      <c r="C34" s="37"/>
      <c r="D34" s="162" t="s">
        <v>38</v>
      </c>
      <c r="E34" s="37"/>
      <c r="F34" s="37"/>
      <c r="G34" s="37"/>
      <c r="H34" s="37"/>
      <c r="I34" s="37"/>
      <c r="J34" s="37"/>
      <c r="K34" s="163">
        <f>ROUND(K122, 2)</f>
        <v>0</v>
      </c>
      <c r="L34" s="37"/>
      <c r="M34" s="62"/>
      <c r="S34" s="37"/>
      <c r="T34" s="37"/>
      <c r="U34" s="37"/>
      <c r="V34" s="37"/>
      <c r="W34" s="37"/>
      <c r="X34" s="37"/>
      <c r="Y34" s="37"/>
      <c r="Z34" s="37"/>
      <c r="AA34" s="37"/>
      <c r="AB34" s="37"/>
      <c r="AC34" s="37"/>
      <c r="AD34" s="37"/>
      <c r="AE34" s="37"/>
    </row>
    <row r="35" s="2" customFormat="1" ht="6.96" customHeight="1">
      <c r="A35" s="37"/>
      <c r="B35" s="43"/>
      <c r="C35" s="37"/>
      <c r="D35" s="160"/>
      <c r="E35" s="160"/>
      <c r="F35" s="160"/>
      <c r="G35" s="160"/>
      <c r="H35" s="160"/>
      <c r="I35" s="160"/>
      <c r="J35" s="160"/>
      <c r="K35" s="160"/>
      <c r="L35" s="160"/>
      <c r="M35" s="62"/>
      <c r="S35" s="37"/>
      <c r="T35" s="37"/>
      <c r="U35" s="37"/>
      <c r="V35" s="37"/>
      <c r="W35" s="37"/>
      <c r="X35" s="37"/>
      <c r="Y35" s="37"/>
      <c r="Z35" s="37"/>
      <c r="AA35" s="37"/>
      <c r="AB35" s="37"/>
      <c r="AC35" s="37"/>
      <c r="AD35" s="37"/>
      <c r="AE35" s="37"/>
    </row>
    <row r="36" s="2" customFormat="1" ht="14.4" customHeight="1">
      <c r="A36" s="37"/>
      <c r="B36" s="43"/>
      <c r="C36" s="37"/>
      <c r="D36" s="37"/>
      <c r="E36" s="37"/>
      <c r="F36" s="164" t="s">
        <v>40</v>
      </c>
      <c r="G36" s="37"/>
      <c r="H36" s="37"/>
      <c r="I36" s="164" t="s">
        <v>39</v>
      </c>
      <c r="J36" s="37"/>
      <c r="K36" s="164" t="s">
        <v>41</v>
      </c>
      <c r="L36" s="37"/>
      <c r="M36" s="62"/>
      <c r="S36" s="37"/>
      <c r="T36" s="37"/>
      <c r="U36" s="37"/>
      <c r="V36" s="37"/>
      <c r="W36" s="37"/>
      <c r="X36" s="37"/>
      <c r="Y36" s="37"/>
      <c r="Z36" s="37"/>
      <c r="AA36" s="37"/>
      <c r="AB36" s="37"/>
      <c r="AC36" s="37"/>
      <c r="AD36" s="37"/>
      <c r="AE36" s="37"/>
    </row>
    <row r="37" s="2" customFormat="1" ht="14.4" customHeight="1">
      <c r="A37" s="37"/>
      <c r="B37" s="43"/>
      <c r="C37" s="37"/>
      <c r="D37" s="165" t="s">
        <v>42</v>
      </c>
      <c r="E37" s="152" t="s">
        <v>43</v>
      </c>
      <c r="F37" s="161">
        <f>ROUND((SUM(BE122:BE147)),  2)</f>
        <v>0</v>
      </c>
      <c r="G37" s="37"/>
      <c r="H37" s="37"/>
      <c r="I37" s="166">
        <v>0.20999999999999999</v>
      </c>
      <c r="J37" s="37"/>
      <c r="K37" s="161">
        <f>ROUND(((SUM(BE122:BE147))*I37),  2)</f>
        <v>0</v>
      </c>
      <c r="L37" s="37"/>
      <c r="M37" s="62"/>
      <c r="S37" s="37"/>
      <c r="T37" s="37"/>
      <c r="U37" s="37"/>
      <c r="V37" s="37"/>
      <c r="W37" s="37"/>
      <c r="X37" s="37"/>
      <c r="Y37" s="37"/>
      <c r="Z37" s="37"/>
      <c r="AA37" s="37"/>
      <c r="AB37" s="37"/>
      <c r="AC37" s="37"/>
      <c r="AD37" s="37"/>
      <c r="AE37" s="37"/>
    </row>
    <row r="38" s="2" customFormat="1" ht="14.4" customHeight="1">
      <c r="A38" s="37"/>
      <c r="B38" s="43"/>
      <c r="C38" s="37"/>
      <c r="D38" s="37"/>
      <c r="E38" s="152" t="s">
        <v>44</v>
      </c>
      <c r="F38" s="161">
        <f>ROUND((SUM(BF122:BF147)),  2)</f>
        <v>0</v>
      </c>
      <c r="G38" s="37"/>
      <c r="H38" s="37"/>
      <c r="I38" s="166">
        <v>0.12</v>
      </c>
      <c r="J38" s="37"/>
      <c r="K38" s="161">
        <f>ROUND(((SUM(BF122:BF147))*I38),  2)</f>
        <v>0</v>
      </c>
      <c r="L38" s="37"/>
      <c r="M38" s="62"/>
      <c r="S38" s="37"/>
      <c r="T38" s="37"/>
      <c r="U38" s="37"/>
      <c r="V38" s="37"/>
      <c r="W38" s="37"/>
      <c r="X38" s="37"/>
      <c r="Y38" s="37"/>
      <c r="Z38" s="37"/>
      <c r="AA38" s="37"/>
      <c r="AB38" s="37"/>
      <c r="AC38" s="37"/>
      <c r="AD38" s="37"/>
      <c r="AE38" s="37"/>
    </row>
    <row r="39" hidden="1" s="2" customFormat="1" ht="14.4" customHeight="1">
      <c r="A39" s="37"/>
      <c r="B39" s="43"/>
      <c r="C39" s="37"/>
      <c r="D39" s="37"/>
      <c r="E39" s="152" t="s">
        <v>45</v>
      </c>
      <c r="F39" s="161">
        <f>ROUND((SUM(BG122:BG147)),  2)</f>
        <v>0</v>
      </c>
      <c r="G39" s="37"/>
      <c r="H39" s="37"/>
      <c r="I39" s="166">
        <v>0.20999999999999999</v>
      </c>
      <c r="J39" s="37"/>
      <c r="K39" s="161">
        <f>0</f>
        <v>0</v>
      </c>
      <c r="L39" s="37"/>
      <c r="M39" s="62"/>
      <c r="S39" s="37"/>
      <c r="T39" s="37"/>
      <c r="U39" s="37"/>
      <c r="V39" s="37"/>
      <c r="W39" s="37"/>
      <c r="X39" s="37"/>
      <c r="Y39" s="37"/>
      <c r="Z39" s="37"/>
      <c r="AA39" s="37"/>
      <c r="AB39" s="37"/>
      <c r="AC39" s="37"/>
      <c r="AD39" s="37"/>
      <c r="AE39" s="37"/>
    </row>
    <row r="40" hidden="1" s="2" customFormat="1" ht="14.4" customHeight="1">
      <c r="A40" s="37"/>
      <c r="B40" s="43"/>
      <c r="C40" s="37"/>
      <c r="D40" s="37"/>
      <c r="E40" s="152" t="s">
        <v>46</v>
      </c>
      <c r="F40" s="161">
        <f>ROUND((SUM(BH122:BH147)),  2)</f>
        <v>0</v>
      </c>
      <c r="G40" s="37"/>
      <c r="H40" s="37"/>
      <c r="I40" s="166">
        <v>0.12</v>
      </c>
      <c r="J40" s="37"/>
      <c r="K40" s="161">
        <f>0</f>
        <v>0</v>
      </c>
      <c r="L40" s="37"/>
      <c r="M40" s="62"/>
      <c r="S40" s="37"/>
      <c r="T40" s="37"/>
      <c r="U40" s="37"/>
      <c r="V40" s="37"/>
      <c r="W40" s="37"/>
      <c r="X40" s="37"/>
      <c r="Y40" s="37"/>
      <c r="Z40" s="37"/>
      <c r="AA40" s="37"/>
      <c r="AB40" s="37"/>
      <c r="AC40" s="37"/>
      <c r="AD40" s="37"/>
      <c r="AE40" s="37"/>
    </row>
    <row r="41" hidden="1" s="2" customFormat="1" ht="14.4" customHeight="1">
      <c r="A41" s="37"/>
      <c r="B41" s="43"/>
      <c r="C41" s="37"/>
      <c r="D41" s="37"/>
      <c r="E41" s="152" t="s">
        <v>47</v>
      </c>
      <c r="F41" s="161">
        <f>ROUND((SUM(BI122:BI147)),  2)</f>
        <v>0</v>
      </c>
      <c r="G41" s="37"/>
      <c r="H41" s="37"/>
      <c r="I41" s="166">
        <v>0</v>
      </c>
      <c r="J41" s="37"/>
      <c r="K41" s="161">
        <f>0</f>
        <v>0</v>
      </c>
      <c r="L41" s="37"/>
      <c r="M41" s="62"/>
      <c r="S41" s="37"/>
      <c r="T41" s="37"/>
      <c r="U41" s="37"/>
      <c r="V41" s="37"/>
      <c r="W41" s="37"/>
      <c r="X41" s="37"/>
      <c r="Y41" s="37"/>
      <c r="Z41" s="37"/>
      <c r="AA41" s="37"/>
      <c r="AB41" s="37"/>
      <c r="AC41" s="37"/>
      <c r="AD41" s="37"/>
      <c r="AE41" s="37"/>
    </row>
    <row r="42" s="2" customFormat="1" ht="6.96" customHeight="1">
      <c r="A42" s="37"/>
      <c r="B42" s="43"/>
      <c r="C42" s="37"/>
      <c r="D42" s="37"/>
      <c r="E42" s="37"/>
      <c r="F42" s="37"/>
      <c r="G42" s="37"/>
      <c r="H42" s="37"/>
      <c r="I42" s="37"/>
      <c r="J42" s="37"/>
      <c r="K42" s="37"/>
      <c r="L42" s="37"/>
      <c r="M42" s="62"/>
      <c r="S42" s="37"/>
      <c r="T42" s="37"/>
      <c r="U42" s="37"/>
      <c r="V42" s="37"/>
      <c r="W42" s="37"/>
      <c r="X42" s="37"/>
      <c r="Y42" s="37"/>
      <c r="Z42" s="37"/>
      <c r="AA42" s="37"/>
      <c r="AB42" s="37"/>
      <c r="AC42" s="37"/>
      <c r="AD42" s="37"/>
      <c r="AE42" s="37"/>
    </row>
    <row r="43" s="2" customFormat="1" ht="25.44" customHeight="1">
      <c r="A43" s="37"/>
      <c r="B43" s="43"/>
      <c r="C43" s="167"/>
      <c r="D43" s="168" t="s">
        <v>48</v>
      </c>
      <c r="E43" s="169"/>
      <c r="F43" s="169"/>
      <c r="G43" s="170" t="s">
        <v>49</v>
      </c>
      <c r="H43" s="171" t="s">
        <v>50</v>
      </c>
      <c r="I43" s="169"/>
      <c r="J43" s="169"/>
      <c r="K43" s="172">
        <f>SUM(K34:K41)</f>
        <v>0</v>
      </c>
      <c r="L43" s="173"/>
      <c r="M43" s="62"/>
      <c r="S43" s="37"/>
      <c r="T43" s="37"/>
      <c r="U43" s="37"/>
      <c r="V43" s="37"/>
      <c r="W43" s="37"/>
      <c r="X43" s="37"/>
      <c r="Y43" s="37"/>
      <c r="Z43" s="37"/>
      <c r="AA43" s="37"/>
      <c r="AB43" s="37"/>
      <c r="AC43" s="37"/>
      <c r="AD43" s="37"/>
      <c r="AE43" s="37"/>
    </row>
    <row r="44" s="2" customFormat="1" ht="14.4" customHeight="1">
      <c r="A44" s="37"/>
      <c r="B44" s="43"/>
      <c r="C44" s="37"/>
      <c r="D44" s="37"/>
      <c r="E44" s="37"/>
      <c r="F44" s="37"/>
      <c r="G44" s="37"/>
      <c r="H44" s="37"/>
      <c r="I44" s="37"/>
      <c r="J44" s="37"/>
      <c r="K44" s="37"/>
      <c r="L44" s="37"/>
      <c r="M44" s="62"/>
      <c r="S44" s="37"/>
      <c r="T44" s="37"/>
      <c r="U44" s="37"/>
      <c r="V44" s="37"/>
      <c r="W44" s="37"/>
      <c r="X44" s="37"/>
      <c r="Y44" s="37"/>
      <c r="Z44" s="37"/>
      <c r="AA44" s="37"/>
      <c r="AB44" s="37"/>
      <c r="AC44" s="37"/>
      <c r="AD44" s="37"/>
      <c r="AE44" s="37"/>
    </row>
    <row r="45" s="1" customFormat="1" ht="14.4" customHeight="1">
      <c r="B45" s="19"/>
      <c r="M45" s="19"/>
    </row>
    <row r="46" s="1" customFormat="1" ht="14.4" customHeight="1">
      <c r="B46" s="19"/>
      <c r="M46" s="19"/>
    </row>
    <row r="47" s="1" customFormat="1" ht="14.4" customHeight="1">
      <c r="B47" s="19"/>
      <c r="M47" s="19"/>
    </row>
    <row r="48" s="1" customFormat="1" ht="14.4" customHeight="1">
      <c r="B48" s="19"/>
      <c r="M48" s="19"/>
    </row>
    <row r="49" s="1" customFormat="1" ht="14.4" customHeight="1">
      <c r="B49" s="19"/>
      <c r="M49" s="19"/>
    </row>
    <row r="50" s="2" customFormat="1" ht="14.4" customHeight="1">
      <c r="B50" s="62"/>
      <c r="D50" s="174" t="s">
        <v>51</v>
      </c>
      <c r="E50" s="175"/>
      <c r="F50" s="175"/>
      <c r="G50" s="174" t="s">
        <v>52</v>
      </c>
      <c r="H50" s="175"/>
      <c r="I50" s="175"/>
      <c r="J50" s="175"/>
      <c r="K50" s="175"/>
      <c r="L50" s="175"/>
      <c r="M50" s="62"/>
    </row>
    <row r="51">
      <c r="B51" s="19"/>
      <c r="M51" s="19"/>
    </row>
    <row r="52">
      <c r="B52" s="19"/>
      <c r="M52" s="19"/>
    </row>
    <row r="53">
      <c r="B53" s="19"/>
      <c r="M53" s="19"/>
    </row>
    <row r="54">
      <c r="B54" s="19"/>
      <c r="M54" s="19"/>
    </row>
    <row r="55">
      <c r="B55" s="19"/>
      <c r="M55" s="19"/>
    </row>
    <row r="56">
      <c r="B56" s="19"/>
      <c r="M56" s="19"/>
    </row>
    <row r="57">
      <c r="B57" s="19"/>
      <c r="M57" s="19"/>
    </row>
    <row r="58">
      <c r="B58" s="19"/>
      <c r="M58" s="19"/>
    </row>
    <row r="59">
      <c r="B59" s="19"/>
      <c r="M59" s="19"/>
    </row>
    <row r="60">
      <c r="B60" s="19"/>
      <c r="M60" s="19"/>
    </row>
    <row r="61" s="2" customFormat="1">
      <c r="A61" s="37"/>
      <c r="B61" s="43"/>
      <c r="C61" s="37"/>
      <c r="D61" s="176" t="s">
        <v>53</v>
      </c>
      <c r="E61" s="177"/>
      <c r="F61" s="178" t="s">
        <v>54</v>
      </c>
      <c r="G61" s="176" t="s">
        <v>53</v>
      </c>
      <c r="H61" s="177"/>
      <c r="I61" s="177"/>
      <c r="J61" s="179" t="s">
        <v>54</v>
      </c>
      <c r="K61" s="177"/>
      <c r="L61" s="177"/>
      <c r="M61" s="62"/>
      <c r="S61" s="37"/>
      <c r="T61" s="37"/>
      <c r="U61" s="37"/>
      <c r="V61" s="37"/>
      <c r="W61" s="37"/>
      <c r="X61" s="37"/>
      <c r="Y61" s="37"/>
      <c r="Z61" s="37"/>
      <c r="AA61" s="37"/>
      <c r="AB61" s="37"/>
      <c r="AC61" s="37"/>
      <c r="AD61" s="37"/>
      <c r="AE61" s="37"/>
    </row>
    <row r="62">
      <c r="B62" s="19"/>
      <c r="M62" s="19"/>
    </row>
    <row r="63">
      <c r="B63" s="19"/>
      <c r="M63" s="19"/>
    </row>
    <row r="64">
      <c r="B64" s="19"/>
      <c r="M64" s="19"/>
    </row>
    <row r="65" s="2" customFormat="1">
      <c r="A65" s="37"/>
      <c r="B65" s="43"/>
      <c r="C65" s="37"/>
      <c r="D65" s="174" t="s">
        <v>55</v>
      </c>
      <c r="E65" s="180"/>
      <c r="F65" s="180"/>
      <c r="G65" s="174" t="s">
        <v>56</v>
      </c>
      <c r="H65" s="180"/>
      <c r="I65" s="180"/>
      <c r="J65" s="180"/>
      <c r="K65" s="180"/>
      <c r="L65" s="180"/>
      <c r="M65" s="62"/>
      <c r="S65" s="37"/>
      <c r="T65" s="37"/>
      <c r="U65" s="37"/>
      <c r="V65" s="37"/>
      <c r="W65" s="37"/>
      <c r="X65" s="37"/>
      <c r="Y65" s="37"/>
      <c r="Z65" s="37"/>
      <c r="AA65" s="37"/>
      <c r="AB65" s="37"/>
      <c r="AC65" s="37"/>
      <c r="AD65" s="37"/>
      <c r="AE65" s="37"/>
    </row>
    <row r="66">
      <c r="B66" s="19"/>
      <c r="M66" s="19"/>
    </row>
    <row r="67">
      <c r="B67" s="19"/>
      <c r="M67" s="19"/>
    </row>
    <row r="68">
      <c r="B68" s="19"/>
      <c r="M68" s="19"/>
    </row>
    <row r="69">
      <c r="B69" s="19"/>
      <c r="M69" s="19"/>
    </row>
    <row r="70">
      <c r="B70" s="19"/>
      <c r="M70" s="19"/>
    </row>
    <row r="71">
      <c r="B71" s="19"/>
      <c r="M71" s="19"/>
    </row>
    <row r="72">
      <c r="B72" s="19"/>
      <c r="M72" s="19"/>
    </row>
    <row r="73">
      <c r="B73" s="19"/>
      <c r="M73" s="19"/>
    </row>
    <row r="74">
      <c r="B74" s="19"/>
      <c r="M74" s="19"/>
    </row>
    <row r="75">
      <c r="B75" s="19"/>
      <c r="M75" s="19"/>
    </row>
    <row r="76" s="2" customFormat="1">
      <c r="A76" s="37"/>
      <c r="B76" s="43"/>
      <c r="C76" s="37"/>
      <c r="D76" s="176" t="s">
        <v>53</v>
      </c>
      <c r="E76" s="177"/>
      <c r="F76" s="178" t="s">
        <v>54</v>
      </c>
      <c r="G76" s="176" t="s">
        <v>53</v>
      </c>
      <c r="H76" s="177"/>
      <c r="I76" s="177"/>
      <c r="J76" s="179" t="s">
        <v>54</v>
      </c>
      <c r="K76" s="177"/>
      <c r="L76" s="177"/>
      <c r="M76" s="62"/>
      <c r="S76" s="37"/>
      <c r="T76" s="37"/>
      <c r="U76" s="37"/>
      <c r="V76" s="37"/>
      <c r="W76" s="37"/>
      <c r="X76" s="37"/>
      <c r="Y76" s="37"/>
      <c r="Z76" s="37"/>
      <c r="AA76" s="37"/>
      <c r="AB76" s="37"/>
      <c r="AC76" s="37"/>
      <c r="AD76" s="37"/>
      <c r="AE76" s="37"/>
    </row>
    <row r="77" s="2" customFormat="1" ht="14.4" customHeight="1">
      <c r="A77" s="37"/>
      <c r="B77" s="181"/>
      <c r="C77" s="182"/>
      <c r="D77" s="182"/>
      <c r="E77" s="182"/>
      <c r="F77" s="182"/>
      <c r="G77" s="182"/>
      <c r="H77" s="182"/>
      <c r="I77" s="182"/>
      <c r="J77" s="182"/>
      <c r="K77" s="182"/>
      <c r="L77" s="182"/>
      <c r="M77" s="62"/>
      <c r="S77" s="37"/>
      <c r="T77" s="37"/>
      <c r="U77" s="37"/>
      <c r="V77" s="37"/>
      <c r="W77" s="37"/>
      <c r="X77" s="37"/>
      <c r="Y77" s="37"/>
      <c r="Z77" s="37"/>
      <c r="AA77" s="37"/>
      <c r="AB77" s="37"/>
      <c r="AC77" s="37"/>
      <c r="AD77" s="37"/>
      <c r="AE77" s="37"/>
    </row>
    <row r="81" s="2" customFormat="1" ht="6.96" customHeight="1">
      <c r="A81" s="37"/>
      <c r="B81" s="183"/>
      <c r="C81" s="184"/>
      <c r="D81" s="184"/>
      <c r="E81" s="184"/>
      <c r="F81" s="184"/>
      <c r="G81" s="184"/>
      <c r="H81" s="184"/>
      <c r="I81" s="184"/>
      <c r="J81" s="184"/>
      <c r="K81" s="184"/>
      <c r="L81" s="184"/>
      <c r="M81" s="62"/>
      <c r="S81" s="37"/>
      <c r="T81" s="37"/>
      <c r="U81" s="37"/>
      <c r="V81" s="37"/>
      <c r="W81" s="37"/>
      <c r="X81" s="37"/>
      <c r="Y81" s="37"/>
      <c r="Z81" s="37"/>
      <c r="AA81" s="37"/>
      <c r="AB81" s="37"/>
      <c r="AC81" s="37"/>
      <c r="AD81" s="37"/>
      <c r="AE81" s="37"/>
    </row>
    <row r="82" s="2" customFormat="1" ht="24.96" customHeight="1">
      <c r="A82" s="37"/>
      <c r="B82" s="38"/>
      <c r="C82" s="22" t="s">
        <v>126</v>
      </c>
      <c r="D82" s="39"/>
      <c r="E82" s="39"/>
      <c r="F82" s="39"/>
      <c r="G82" s="39"/>
      <c r="H82" s="39"/>
      <c r="I82" s="39"/>
      <c r="J82" s="39"/>
      <c r="K82" s="39"/>
      <c r="L82" s="39"/>
      <c r="M82" s="62"/>
      <c r="S82" s="37"/>
      <c r="T82" s="37"/>
      <c r="U82" s="37"/>
      <c r="V82" s="37"/>
      <c r="W82" s="37"/>
      <c r="X82" s="37"/>
      <c r="Y82" s="37"/>
      <c r="Z82" s="37"/>
      <c r="AA82" s="37"/>
      <c r="AB82" s="37"/>
      <c r="AC82" s="37"/>
      <c r="AD82" s="37"/>
      <c r="AE82" s="37"/>
    </row>
    <row r="83" s="2" customFormat="1" ht="6.96" customHeight="1">
      <c r="A83" s="37"/>
      <c r="B83" s="38"/>
      <c r="C83" s="39"/>
      <c r="D83" s="39"/>
      <c r="E83" s="39"/>
      <c r="F83" s="39"/>
      <c r="G83" s="39"/>
      <c r="H83" s="39"/>
      <c r="I83" s="39"/>
      <c r="J83" s="39"/>
      <c r="K83" s="39"/>
      <c r="L83" s="39"/>
      <c r="M83" s="62"/>
      <c r="S83" s="37"/>
      <c r="T83" s="37"/>
      <c r="U83" s="37"/>
      <c r="V83" s="37"/>
      <c r="W83" s="37"/>
      <c r="X83" s="37"/>
      <c r="Y83" s="37"/>
      <c r="Z83" s="37"/>
      <c r="AA83" s="37"/>
      <c r="AB83" s="37"/>
      <c r="AC83" s="37"/>
      <c r="AD83" s="37"/>
      <c r="AE83" s="37"/>
    </row>
    <row r="84" s="2" customFormat="1" ht="12" customHeight="1">
      <c r="A84" s="37"/>
      <c r="B84" s="38"/>
      <c r="C84" s="31" t="s">
        <v>17</v>
      </c>
      <c r="D84" s="39"/>
      <c r="E84" s="39"/>
      <c r="F84" s="39"/>
      <c r="G84" s="39"/>
      <c r="H84" s="39"/>
      <c r="I84" s="39"/>
      <c r="J84" s="39"/>
      <c r="K84" s="39"/>
      <c r="L84" s="39"/>
      <c r="M84" s="62"/>
      <c r="S84" s="37"/>
      <c r="T84" s="37"/>
      <c r="U84" s="37"/>
      <c r="V84" s="37"/>
      <c r="W84" s="37"/>
      <c r="X84" s="37"/>
      <c r="Y84" s="37"/>
      <c r="Z84" s="37"/>
      <c r="AA84" s="37"/>
      <c r="AB84" s="37"/>
      <c r="AC84" s="37"/>
      <c r="AD84" s="37"/>
      <c r="AE84" s="37"/>
    </row>
    <row r="85" s="2" customFormat="1" ht="16.5" customHeight="1">
      <c r="A85" s="37"/>
      <c r="B85" s="38"/>
      <c r="C85" s="39"/>
      <c r="D85" s="39"/>
      <c r="E85" s="185" t="str">
        <f>E7</f>
        <v>29-22 - Domov ´PRAMEN´ - úprava zahrady - II.etapa</v>
      </c>
      <c r="F85" s="31"/>
      <c r="G85" s="31"/>
      <c r="H85" s="31"/>
      <c r="I85" s="39"/>
      <c r="J85" s="39"/>
      <c r="K85" s="39"/>
      <c r="L85" s="39"/>
      <c r="M85" s="62"/>
      <c r="S85" s="37"/>
      <c r="T85" s="37"/>
      <c r="U85" s="37"/>
      <c r="V85" s="37"/>
      <c r="W85" s="37"/>
      <c r="X85" s="37"/>
      <c r="Y85" s="37"/>
      <c r="Z85" s="37"/>
      <c r="AA85" s="37"/>
      <c r="AB85" s="37"/>
      <c r="AC85" s="37"/>
      <c r="AD85" s="37"/>
      <c r="AE85" s="37"/>
    </row>
    <row r="86" s="1" customFormat="1" ht="12" customHeight="1">
      <c r="B86" s="20"/>
      <c r="C86" s="31" t="s">
        <v>120</v>
      </c>
      <c r="D86" s="21"/>
      <c r="E86" s="21"/>
      <c r="F86" s="21"/>
      <c r="G86" s="21"/>
      <c r="H86" s="21"/>
      <c r="I86" s="21"/>
      <c r="J86" s="21"/>
      <c r="K86" s="21"/>
      <c r="L86" s="21"/>
      <c r="M86" s="19"/>
    </row>
    <row r="87" s="2" customFormat="1" ht="16.5" customHeight="1">
      <c r="A87" s="37"/>
      <c r="B87" s="38"/>
      <c r="C87" s="39"/>
      <c r="D87" s="39"/>
      <c r="E87" s="185" t="s">
        <v>735</v>
      </c>
      <c r="F87" s="39"/>
      <c r="G87" s="39"/>
      <c r="H87" s="39"/>
      <c r="I87" s="39"/>
      <c r="J87" s="39"/>
      <c r="K87" s="39"/>
      <c r="L87" s="39"/>
      <c r="M87" s="62"/>
      <c r="S87" s="37"/>
      <c r="T87" s="37"/>
      <c r="U87" s="37"/>
      <c r="V87" s="37"/>
      <c r="W87" s="37"/>
      <c r="X87" s="37"/>
      <c r="Y87" s="37"/>
      <c r="Z87" s="37"/>
      <c r="AA87" s="37"/>
      <c r="AB87" s="37"/>
      <c r="AC87" s="37"/>
      <c r="AD87" s="37"/>
      <c r="AE87" s="37"/>
    </row>
    <row r="88" s="2" customFormat="1" ht="12" customHeight="1">
      <c r="A88" s="37"/>
      <c r="B88" s="38"/>
      <c r="C88" s="31" t="s">
        <v>736</v>
      </c>
      <c r="D88" s="39"/>
      <c r="E88" s="39"/>
      <c r="F88" s="39"/>
      <c r="G88" s="39"/>
      <c r="H88" s="39"/>
      <c r="I88" s="39"/>
      <c r="J88" s="39"/>
      <c r="K88" s="39"/>
      <c r="L88" s="39"/>
      <c r="M88" s="62"/>
      <c r="S88" s="37"/>
      <c r="T88" s="37"/>
      <c r="U88" s="37"/>
      <c r="V88" s="37"/>
      <c r="W88" s="37"/>
      <c r="X88" s="37"/>
      <c r="Y88" s="37"/>
      <c r="Z88" s="37"/>
      <c r="AA88" s="37"/>
      <c r="AB88" s="37"/>
      <c r="AC88" s="37"/>
      <c r="AD88" s="37"/>
      <c r="AE88" s="37"/>
    </row>
    <row r="89" s="2" customFormat="1" ht="16.5" customHeight="1">
      <c r="A89" s="37"/>
      <c r="B89" s="38"/>
      <c r="C89" s="39"/>
      <c r="D89" s="39"/>
      <c r="E89" s="75" t="str">
        <f>E11</f>
        <v>SO 209.1 - Květnatá louka</v>
      </c>
      <c r="F89" s="39"/>
      <c r="G89" s="39"/>
      <c r="H89" s="39"/>
      <c r="I89" s="39"/>
      <c r="J89" s="39"/>
      <c r="K89" s="39"/>
      <c r="L89" s="39"/>
      <c r="M89" s="62"/>
      <c r="S89" s="37"/>
      <c r="T89" s="37"/>
      <c r="U89" s="37"/>
      <c r="V89" s="37"/>
      <c r="W89" s="37"/>
      <c r="X89" s="37"/>
      <c r="Y89" s="37"/>
      <c r="Z89" s="37"/>
      <c r="AA89" s="37"/>
      <c r="AB89" s="37"/>
      <c r="AC89" s="37"/>
      <c r="AD89" s="37"/>
      <c r="AE89" s="37"/>
    </row>
    <row r="90" s="2" customFormat="1" ht="6.96" customHeight="1">
      <c r="A90" s="37"/>
      <c r="B90" s="38"/>
      <c r="C90" s="39"/>
      <c r="D90" s="39"/>
      <c r="E90" s="39"/>
      <c r="F90" s="39"/>
      <c r="G90" s="39"/>
      <c r="H90" s="39"/>
      <c r="I90" s="39"/>
      <c r="J90" s="39"/>
      <c r="K90" s="39"/>
      <c r="L90" s="39"/>
      <c r="M90" s="62"/>
      <c r="S90" s="37"/>
      <c r="T90" s="37"/>
      <c r="U90" s="37"/>
      <c r="V90" s="37"/>
      <c r="W90" s="37"/>
      <c r="X90" s="37"/>
      <c r="Y90" s="37"/>
      <c r="Z90" s="37"/>
      <c r="AA90" s="37"/>
      <c r="AB90" s="37"/>
      <c r="AC90" s="37"/>
      <c r="AD90" s="37"/>
      <c r="AE90" s="37"/>
    </row>
    <row r="91" s="2" customFormat="1" ht="12" customHeight="1">
      <c r="A91" s="37"/>
      <c r="B91" s="38"/>
      <c r="C91" s="31" t="s">
        <v>21</v>
      </c>
      <c r="D91" s="39"/>
      <c r="E91" s="39"/>
      <c r="F91" s="26" t="str">
        <f>F14</f>
        <v>Mnichov u Mar. Lázní</v>
      </c>
      <c r="G91" s="39"/>
      <c r="H91" s="39"/>
      <c r="I91" s="31" t="s">
        <v>23</v>
      </c>
      <c r="J91" s="78" t="str">
        <f>IF(J14="","",J14)</f>
        <v>6. 2. 2025</v>
      </c>
      <c r="K91" s="39"/>
      <c r="L91" s="39"/>
      <c r="M91" s="62"/>
      <c r="S91" s="37"/>
      <c r="T91" s="37"/>
      <c r="U91" s="37"/>
      <c r="V91" s="37"/>
      <c r="W91" s="37"/>
      <c r="X91" s="37"/>
      <c r="Y91" s="37"/>
      <c r="Z91" s="37"/>
      <c r="AA91" s="37"/>
      <c r="AB91" s="37"/>
      <c r="AC91" s="37"/>
      <c r="AD91" s="37"/>
      <c r="AE91" s="37"/>
    </row>
    <row r="92" s="2" customFormat="1" ht="6.96" customHeight="1">
      <c r="A92" s="37"/>
      <c r="B92" s="38"/>
      <c r="C92" s="39"/>
      <c r="D92" s="39"/>
      <c r="E92" s="39"/>
      <c r="F92" s="39"/>
      <c r="G92" s="39"/>
      <c r="H92" s="39"/>
      <c r="I92" s="39"/>
      <c r="J92" s="39"/>
      <c r="K92" s="39"/>
      <c r="L92" s="39"/>
      <c r="M92" s="62"/>
      <c r="S92" s="37"/>
      <c r="T92" s="37"/>
      <c r="U92" s="37"/>
      <c r="V92" s="37"/>
      <c r="W92" s="37"/>
      <c r="X92" s="37"/>
      <c r="Y92" s="37"/>
      <c r="Z92" s="37"/>
      <c r="AA92" s="37"/>
      <c r="AB92" s="37"/>
      <c r="AC92" s="37"/>
      <c r="AD92" s="37"/>
      <c r="AE92" s="37"/>
    </row>
    <row r="93" s="2" customFormat="1" ht="25.65" customHeight="1">
      <c r="A93" s="37"/>
      <c r="B93" s="38"/>
      <c r="C93" s="31" t="s">
        <v>25</v>
      </c>
      <c r="D93" s="39"/>
      <c r="E93" s="39"/>
      <c r="F93" s="26" t="str">
        <f>E17</f>
        <v xml:space="preserve">Domov pro osoby se zdravotním postižením Pramen </v>
      </c>
      <c r="G93" s="39"/>
      <c r="H93" s="39"/>
      <c r="I93" s="31" t="s">
        <v>32</v>
      </c>
      <c r="J93" s="35" t="str">
        <f>E23</f>
        <v>Ing. Tomáš Prinz, DiS.</v>
      </c>
      <c r="K93" s="39"/>
      <c r="L93" s="39"/>
      <c r="M93" s="62"/>
      <c r="S93" s="37"/>
      <c r="T93" s="37"/>
      <c r="U93" s="37"/>
      <c r="V93" s="37"/>
      <c r="W93" s="37"/>
      <c r="X93" s="37"/>
      <c r="Y93" s="37"/>
      <c r="Z93" s="37"/>
      <c r="AA93" s="37"/>
      <c r="AB93" s="37"/>
      <c r="AC93" s="37"/>
      <c r="AD93" s="37"/>
      <c r="AE93" s="37"/>
    </row>
    <row r="94" s="2" customFormat="1" ht="15.15" customHeight="1">
      <c r="A94" s="37"/>
      <c r="B94" s="38"/>
      <c r="C94" s="31" t="s">
        <v>30</v>
      </c>
      <c r="D94" s="39"/>
      <c r="E94" s="39"/>
      <c r="F94" s="26" t="str">
        <f>IF(E20="","",E20)</f>
        <v>Vyplň údaj</v>
      </c>
      <c r="G94" s="39"/>
      <c r="H94" s="39"/>
      <c r="I94" s="31" t="s">
        <v>35</v>
      </c>
      <c r="J94" s="35" t="str">
        <f>E26</f>
        <v xml:space="preserve"> </v>
      </c>
      <c r="K94" s="39"/>
      <c r="L94" s="39"/>
      <c r="M94" s="62"/>
      <c r="S94" s="37"/>
      <c r="T94" s="37"/>
      <c r="U94" s="37"/>
      <c r="V94" s="37"/>
      <c r="W94" s="37"/>
      <c r="X94" s="37"/>
      <c r="Y94" s="37"/>
      <c r="Z94" s="37"/>
      <c r="AA94" s="37"/>
      <c r="AB94" s="37"/>
      <c r="AC94" s="37"/>
      <c r="AD94" s="37"/>
      <c r="AE94" s="37"/>
    </row>
    <row r="95" s="2" customFormat="1" ht="10.32" customHeight="1">
      <c r="A95" s="37"/>
      <c r="B95" s="38"/>
      <c r="C95" s="39"/>
      <c r="D95" s="39"/>
      <c r="E95" s="39"/>
      <c r="F95" s="39"/>
      <c r="G95" s="39"/>
      <c r="H95" s="39"/>
      <c r="I95" s="39"/>
      <c r="J95" s="39"/>
      <c r="K95" s="39"/>
      <c r="L95" s="39"/>
      <c r="M95" s="62"/>
      <c r="S95" s="37"/>
      <c r="T95" s="37"/>
      <c r="U95" s="37"/>
      <c r="V95" s="37"/>
      <c r="W95" s="37"/>
      <c r="X95" s="37"/>
      <c r="Y95" s="37"/>
      <c r="Z95" s="37"/>
      <c r="AA95" s="37"/>
      <c r="AB95" s="37"/>
      <c r="AC95" s="37"/>
      <c r="AD95" s="37"/>
      <c r="AE95" s="37"/>
    </row>
    <row r="96" s="2" customFormat="1" ht="29.28" customHeight="1">
      <c r="A96" s="37"/>
      <c r="B96" s="38"/>
      <c r="C96" s="186" t="s">
        <v>127</v>
      </c>
      <c r="D96" s="187"/>
      <c r="E96" s="187"/>
      <c r="F96" s="187"/>
      <c r="G96" s="187"/>
      <c r="H96" s="187"/>
      <c r="I96" s="188" t="s">
        <v>128</v>
      </c>
      <c r="J96" s="188" t="s">
        <v>129</v>
      </c>
      <c r="K96" s="188" t="s">
        <v>130</v>
      </c>
      <c r="L96" s="187"/>
      <c r="M96" s="62"/>
      <c r="S96" s="37"/>
      <c r="T96" s="37"/>
      <c r="U96" s="37"/>
      <c r="V96" s="37"/>
      <c r="W96" s="37"/>
      <c r="X96" s="37"/>
      <c r="Y96" s="37"/>
      <c r="Z96" s="37"/>
      <c r="AA96" s="37"/>
      <c r="AB96" s="37"/>
      <c r="AC96" s="37"/>
      <c r="AD96" s="37"/>
      <c r="AE96" s="37"/>
    </row>
    <row r="97" s="2" customFormat="1" ht="10.32" customHeight="1">
      <c r="A97" s="37"/>
      <c r="B97" s="38"/>
      <c r="C97" s="39"/>
      <c r="D97" s="39"/>
      <c r="E97" s="39"/>
      <c r="F97" s="39"/>
      <c r="G97" s="39"/>
      <c r="H97" s="39"/>
      <c r="I97" s="39"/>
      <c r="J97" s="39"/>
      <c r="K97" s="39"/>
      <c r="L97" s="39"/>
      <c r="M97" s="62"/>
      <c r="S97" s="37"/>
      <c r="T97" s="37"/>
      <c r="U97" s="37"/>
      <c r="V97" s="37"/>
      <c r="W97" s="37"/>
      <c r="X97" s="37"/>
      <c r="Y97" s="37"/>
      <c r="Z97" s="37"/>
      <c r="AA97" s="37"/>
      <c r="AB97" s="37"/>
      <c r="AC97" s="37"/>
      <c r="AD97" s="37"/>
      <c r="AE97" s="37"/>
    </row>
    <row r="98" s="2" customFormat="1" ht="22.8" customHeight="1">
      <c r="A98" s="37"/>
      <c r="B98" s="38"/>
      <c r="C98" s="189" t="s">
        <v>131</v>
      </c>
      <c r="D98" s="39"/>
      <c r="E98" s="39"/>
      <c r="F98" s="39"/>
      <c r="G98" s="39"/>
      <c r="H98" s="39"/>
      <c r="I98" s="109">
        <f>Q122</f>
        <v>0</v>
      </c>
      <c r="J98" s="109">
        <f>R122</f>
        <v>0</v>
      </c>
      <c r="K98" s="109">
        <f>K122</f>
        <v>0</v>
      </c>
      <c r="L98" s="39"/>
      <c r="M98" s="62"/>
      <c r="S98" s="37"/>
      <c r="T98" s="37"/>
      <c r="U98" s="37"/>
      <c r="V98" s="37"/>
      <c r="W98" s="37"/>
      <c r="X98" s="37"/>
      <c r="Y98" s="37"/>
      <c r="Z98" s="37"/>
      <c r="AA98" s="37"/>
      <c r="AB98" s="37"/>
      <c r="AC98" s="37"/>
      <c r="AD98" s="37"/>
      <c r="AE98" s="37"/>
      <c r="AU98" s="16" t="s">
        <v>132</v>
      </c>
    </row>
    <row r="99" s="9" customFormat="1" ht="24.96" customHeight="1">
      <c r="A99" s="9"/>
      <c r="B99" s="190"/>
      <c r="C99" s="191"/>
      <c r="D99" s="192" t="s">
        <v>133</v>
      </c>
      <c r="E99" s="193"/>
      <c r="F99" s="193"/>
      <c r="G99" s="193"/>
      <c r="H99" s="193"/>
      <c r="I99" s="194">
        <f>Q123</f>
        <v>0</v>
      </c>
      <c r="J99" s="194">
        <f>R123</f>
        <v>0</v>
      </c>
      <c r="K99" s="194">
        <f>K123</f>
        <v>0</v>
      </c>
      <c r="L99" s="191"/>
      <c r="M99" s="195"/>
      <c r="S99" s="9"/>
      <c r="T99" s="9"/>
      <c r="U99" s="9"/>
      <c r="V99" s="9"/>
      <c r="W99" s="9"/>
      <c r="X99" s="9"/>
      <c r="Y99" s="9"/>
      <c r="Z99" s="9"/>
      <c r="AA99" s="9"/>
      <c r="AB99" s="9"/>
      <c r="AC99" s="9"/>
      <c r="AD99" s="9"/>
      <c r="AE99" s="9"/>
    </row>
    <row r="100" s="10" customFormat="1" ht="19.92" customHeight="1">
      <c r="A100" s="10"/>
      <c r="B100" s="196"/>
      <c r="C100" s="135"/>
      <c r="D100" s="197" t="s">
        <v>134</v>
      </c>
      <c r="E100" s="198"/>
      <c r="F100" s="198"/>
      <c r="G100" s="198"/>
      <c r="H100" s="198"/>
      <c r="I100" s="199">
        <f>Q124</f>
        <v>0</v>
      </c>
      <c r="J100" s="199">
        <f>R124</f>
        <v>0</v>
      </c>
      <c r="K100" s="199">
        <f>K124</f>
        <v>0</v>
      </c>
      <c r="L100" s="135"/>
      <c r="M100" s="200"/>
      <c r="S100" s="10"/>
      <c r="T100" s="10"/>
      <c r="U100" s="10"/>
      <c r="V100" s="10"/>
      <c r="W100" s="10"/>
      <c r="X100" s="10"/>
      <c r="Y100" s="10"/>
      <c r="Z100" s="10"/>
      <c r="AA100" s="10"/>
      <c r="AB100" s="10"/>
      <c r="AC100" s="10"/>
      <c r="AD100" s="10"/>
      <c r="AE100" s="10"/>
    </row>
    <row r="101" s="2" customFormat="1" ht="21.84" customHeight="1">
      <c r="A101" s="37"/>
      <c r="B101" s="38"/>
      <c r="C101" s="39"/>
      <c r="D101" s="39"/>
      <c r="E101" s="39"/>
      <c r="F101" s="39"/>
      <c r="G101" s="39"/>
      <c r="H101" s="39"/>
      <c r="I101" s="39"/>
      <c r="J101" s="39"/>
      <c r="K101" s="39"/>
      <c r="L101" s="39"/>
      <c r="M101" s="62"/>
      <c r="S101" s="37"/>
      <c r="T101" s="37"/>
      <c r="U101" s="37"/>
      <c r="V101" s="37"/>
      <c r="W101" s="37"/>
      <c r="X101" s="37"/>
      <c r="Y101" s="37"/>
      <c r="Z101" s="37"/>
      <c r="AA101" s="37"/>
      <c r="AB101" s="37"/>
      <c r="AC101" s="37"/>
      <c r="AD101" s="37"/>
      <c r="AE101" s="37"/>
    </row>
    <row r="102" s="2" customFormat="1" ht="6.96" customHeight="1">
      <c r="A102" s="37"/>
      <c r="B102" s="65"/>
      <c r="C102" s="66"/>
      <c r="D102" s="66"/>
      <c r="E102" s="66"/>
      <c r="F102" s="66"/>
      <c r="G102" s="66"/>
      <c r="H102" s="66"/>
      <c r="I102" s="66"/>
      <c r="J102" s="66"/>
      <c r="K102" s="66"/>
      <c r="L102" s="66"/>
      <c r="M102" s="62"/>
      <c r="S102" s="37"/>
      <c r="T102" s="37"/>
      <c r="U102" s="37"/>
      <c r="V102" s="37"/>
      <c r="W102" s="37"/>
      <c r="X102" s="37"/>
      <c r="Y102" s="37"/>
      <c r="Z102" s="37"/>
      <c r="AA102" s="37"/>
      <c r="AB102" s="37"/>
      <c r="AC102" s="37"/>
      <c r="AD102" s="37"/>
      <c r="AE102" s="37"/>
    </row>
    <row r="106" s="2" customFormat="1" ht="6.96" customHeight="1">
      <c r="A106" s="37"/>
      <c r="B106" s="67"/>
      <c r="C106" s="68"/>
      <c r="D106" s="68"/>
      <c r="E106" s="68"/>
      <c r="F106" s="68"/>
      <c r="G106" s="68"/>
      <c r="H106" s="68"/>
      <c r="I106" s="68"/>
      <c r="J106" s="68"/>
      <c r="K106" s="68"/>
      <c r="L106" s="68"/>
      <c r="M106" s="62"/>
      <c r="S106" s="37"/>
      <c r="T106" s="37"/>
      <c r="U106" s="37"/>
      <c r="V106" s="37"/>
      <c r="W106" s="37"/>
      <c r="X106" s="37"/>
      <c r="Y106" s="37"/>
      <c r="Z106" s="37"/>
      <c r="AA106" s="37"/>
      <c r="AB106" s="37"/>
      <c r="AC106" s="37"/>
      <c r="AD106" s="37"/>
      <c r="AE106" s="37"/>
    </row>
    <row r="107" s="2" customFormat="1" ht="24.96" customHeight="1">
      <c r="A107" s="37"/>
      <c r="B107" s="38"/>
      <c r="C107" s="22" t="s">
        <v>136</v>
      </c>
      <c r="D107" s="39"/>
      <c r="E107" s="39"/>
      <c r="F107" s="39"/>
      <c r="G107" s="39"/>
      <c r="H107" s="39"/>
      <c r="I107" s="39"/>
      <c r="J107" s="39"/>
      <c r="K107" s="39"/>
      <c r="L107" s="39"/>
      <c r="M107" s="62"/>
      <c r="S107" s="37"/>
      <c r="T107" s="37"/>
      <c r="U107" s="37"/>
      <c r="V107" s="37"/>
      <c r="W107" s="37"/>
      <c r="X107" s="37"/>
      <c r="Y107" s="37"/>
      <c r="Z107" s="37"/>
      <c r="AA107" s="37"/>
      <c r="AB107" s="37"/>
      <c r="AC107" s="37"/>
      <c r="AD107" s="37"/>
      <c r="AE107" s="37"/>
    </row>
    <row r="108" s="2" customFormat="1" ht="6.96" customHeight="1">
      <c r="A108" s="37"/>
      <c r="B108" s="38"/>
      <c r="C108" s="39"/>
      <c r="D108" s="39"/>
      <c r="E108" s="39"/>
      <c r="F108" s="39"/>
      <c r="G108" s="39"/>
      <c r="H108" s="39"/>
      <c r="I108" s="39"/>
      <c r="J108" s="39"/>
      <c r="K108" s="39"/>
      <c r="L108" s="39"/>
      <c r="M108" s="62"/>
      <c r="S108" s="37"/>
      <c r="T108" s="37"/>
      <c r="U108" s="37"/>
      <c r="V108" s="37"/>
      <c r="W108" s="37"/>
      <c r="X108" s="37"/>
      <c r="Y108" s="37"/>
      <c r="Z108" s="37"/>
      <c r="AA108" s="37"/>
      <c r="AB108" s="37"/>
      <c r="AC108" s="37"/>
      <c r="AD108" s="37"/>
      <c r="AE108" s="37"/>
    </row>
    <row r="109" s="2" customFormat="1" ht="12" customHeight="1">
      <c r="A109" s="37"/>
      <c r="B109" s="38"/>
      <c r="C109" s="31" t="s">
        <v>17</v>
      </c>
      <c r="D109" s="39"/>
      <c r="E109" s="39"/>
      <c r="F109" s="39"/>
      <c r="G109" s="39"/>
      <c r="H109" s="39"/>
      <c r="I109" s="39"/>
      <c r="J109" s="39"/>
      <c r="K109" s="39"/>
      <c r="L109" s="39"/>
      <c r="M109" s="62"/>
      <c r="S109" s="37"/>
      <c r="T109" s="37"/>
      <c r="U109" s="37"/>
      <c r="V109" s="37"/>
      <c r="W109" s="37"/>
      <c r="X109" s="37"/>
      <c r="Y109" s="37"/>
      <c r="Z109" s="37"/>
      <c r="AA109" s="37"/>
      <c r="AB109" s="37"/>
      <c r="AC109" s="37"/>
      <c r="AD109" s="37"/>
      <c r="AE109" s="37"/>
    </row>
    <row r="110" s="2" customFormat="1" ht="16.5" customHeight="1">
      <c r="A110" s="37"/>
      <c r="B110" s="38"/>
      <c r="C110" s="39"/>
      <c r="D110" s="39"/>
      <c r="E110" s="185" t="str">
        <f>E7</f>
        <v>29-22 - Domov ´PRAMEN´ - úprava zahrady - II.etapa</v>
      </c>
      <c r="F110" s="31"/>
      <c r="G110" s="31"/>
      <c r="H110" s="31"/>
      <c r="I110" s="39"/>
      <c r="J110" s="39"/>
      <c r="K110" s="39"/>
      <c r="L110" s="39"/>
      <c r="M110" s="62"/>
      <c r="S110" s="37"/>
      <c r="T110" s="37"/>
      <c r="U110" s="37"/>
      <c r="V110" s="37"/>
      <c r="W110" s="37"/>
      <c r="X110" s="37"/>
      <c r="Y110" s="37"/>
      <c r="Z110" s="37"/>
      <c r="AA110" s="37"/>
      <c r="AB110" s="37"/>
      <c r="AC110" s="37"/>
      <c r="AD110" s="37"/>
      <c r="AE110" s="37"/>
    </row>
    <row r="111" s="1" customFormat="1" ht="12" customHeight="1">
      <c r="B111" s="20"/>
      <c r="C111" s="31" t="s">
        <v>120</v>
      </c>
      <c r="D111" s="21"/>
      <c r="E111" s="21"/>
      <c r="F111" s="21"/>
      <c r="G111" s="21"/>
      <c r="H111" s="21"/>
      <c r="I111" s="21"/>
      <c r="J111" s="21"/>
      <c r="K111" s="21"/>
      <c r="L111" s="21"/>
      <c r="M111" s="19"/>
    </row>
    <row r="112" s="2" customFormat="1" ht="16.5" customHeight="1">
      <c r="A112" s="37"/>
      <c r="B112" s="38"/>
      <c r="C112" s="39"/>
      <c r="D112" s="39"/>
      <c r="E112" s="185" t="s">
        <v>735</v>
      </c>
      <c r="F112" s="39"/>
      <c r="G112" s="39"/>
      <c r="H112" s="39"/>
      <c r="I112" s="39"/>
      <c r="J112" s="39"/>
      <c r="K112" s="39"/>
      <c r="L112" s="39"/>
      <c r="M112" s="62"/>
      <c r="S112" s="37"/>
      <c r="T112" s="37"/>
      <c r="U112" s="37"/>
      <c r="V112" s="37"/>
      <c r="W112" s="37"/>
      <c r="X112" s="37"/>
      <c r="Y112" s="37"/>
      <c r="Z112" s="37"/>
      <c r="AA112" s="37"/>
      <c r="AB112" s="37"/>
      <c r="AC112" s="37"/>
      <c r="AD112" s="37"/>
      <c r="AE112" s="37"/>
    </row>
    <row r="113" s="2" customFormat="1" ht="12" customHeight="1">
      <c r="A113" s="37"/>
      <c r="B113" s="38"/>
      <c r="C113" s="31" t="s">
        <v>736</v>
      </c>
      <c r="D113" s="39"/>
      <c r="E113" s="39"/>
      <c r="F113" s="39"/>
      <c r="G113" s="39"/>
      <c r="H113" s="39"/>
      <c r="I113" s="39"/>
      <c r="J113" s="39"/>
      <c r="K113" s="39"/>
      <c r="L113" s="39"/>
      <c r="M113" s="62"/>
      <c r="S113" s="37"/>
      <c r="T113" s="37"/>
      <c r="U113" s="37"/>
      <c r="V113" s="37"/>
      <c r="W113" s="37"/>
      <c r="X113" s="37"/>
      <c r="Y113" s="37"/>
      <c r="Z113" s="37"/>
      <c r="AA113" s="37"/>
      <c r="AB113" s="37"/>
      <c r="AC113" s="37"/>
      <c r="AD113" s="37"/>
      <c r="AE113" s="37"/>
    </row>
    <row r="114" s="2" customFormat="1" ht="16.5" customHeight="1">
      <c r="A114" s="37"/>
      <c r="B114" s="38"/>
      <c r="C114" s="39"/>
      <c r="D114" s="39"/>
      <c r="E114" s="75" t="str">
        <f>E11</f>
        <v>SO 209.1 - Květnatá louka</v>
      </c>
      <c r="F114" s="39"/>
      <c r="G114" s="39"/>
      <c r="H114" s="39"/>
      <c r="I114" s="39"/>
      <c r="J114" s="39"/>
      <c r="K114" s="39"/>
      <c r="L114" s="39"/>
      <c r="M114" s="62"/>
      <c r="S114" s="37"/>
      <c r="T114" s="37"/>
      <c r="U114" s="37"/>
      <c r="V114" s="37"/>
      <c r="W114" s="37"/>
      <c r="X114" s="37"/>
      <c r="Y114" s="37"/>
      <c r="Z114" s="37"/>
      <c r="AA114" s="37"/>
      <c r="AB114" s="37"/>
      <c r="AC114" s="37"/>
      <c r="AD114" s="37"/>
      <c r="AE114" s="37"/>
    </row>
    <row r="115" s="2" customFormat="1" ht="6.96" customHeight="1">
      <c r="A115" s="37"/>
      <c r="B115" s="38"/>
      <c r="C115" s="39"/>
      <c r="D115" s="39"/>
      <c r="E115" s="39"/>
      <c r="F115" s="39"/>
      <c r="G115" s="39"/>
      <c r="H115" s="39"/>
      <c r="I115" s="39"/>
      <c r="J115" s="39"/>
      <c r="K115" s="39"/>
      <c r="L115" s="39"/>
      <c r="M115" s="62"/>
      <c r="S115" s="37"/>
      <c r="T115" s="37"/>
      <c r="U115" s="37"/>
      <c r="V115" s="37"/>
      <c r="W115" s="37"/>
      <c r="X115" s="37"/>
      <c r="Y115" s="37"/>
      <c r="Z115" s="37"/>
      <c r="AA115" s="37"/>
      <c r="AB115" s="37"/>
      <c r="AC115" s="37"/>
      <c r="AD115" s="37"/>
      <c r="AE115" s="37"/>
    </row>
    <row r="116" s="2" customFormat="1" ht="12" customHeight="1">
      <c r="A116" s="37"/>
      <c r="B116" s="38"/>
      <c r="C116" s="31" t="s">
        <v>21</v>
      </c>
      <c r="D116" s="39"/>
      <c r="E116" s="39"/>
      <c r="F116" s="26" t="str">
        <f>F14</f>
        <v>Mnichov u Mar. Lázní</v>
      </c>
      <c r="G116" s="39"/>
      <c r="H116" s="39"/>
      <c r="I116" s="31" t="s">
        <v>23</v>
      </c>
      <c r="J116" s="78" t="str">
        <f>IF(J14="","",J14)</f>
        <v>6. 2. 2025</v>
      </c>
      <c r="K116" s="39"/>
      <c r="L116" s="39"/>
      <c r="M116" s="62"/>
      <c r="S116" s="37"/>
      <c r="T116" s="37"/>
      <c r="U116" s="37"/>
      <c r="V116" s="37"/>
      <c r="W116" s="37"/>
      <c r="X116" s="37"/>
      <c r="Y116" s="37"/>
      <c r="Z116" s="37"/>
      <c r="AA116" s="37"/>
      <c r="AB116" s="37"/>
      <c r="AC116" s="37"/>
      <c r="AD116" s="37"/>
      <c r="AE116" s="37"/>
    </row>
    <row r="117" s="2" customFormat="1" ht="6.96" customHeight="1">
      <c r="A117" s="37"/>
      <c r="B117" s="38"/>
      <c r="C117" s="39"/>
      <c r="D117" s="39"/>
      <c r="E117" s="39"/>
      <c r="F117" s="39"/>
      <c r="G117" s="39"/>
      <c r="H117" s="39"/>
      <c r="I117" s="39"/>
      <c r="J117" s="39"/>
      <c r="K117" s="39"/>
      <c r="L117" s="39"/>
      <c r="M117" s="62"/>
      <c r="S117" s="37"/>
      <c r="T117" s="37"/>
      <c r="U117" s="37"/>
      <c r="V117" s="37"/>
      <c r="W117" s="37"/>
      <c r="X117" s="37"/>
      <c r="Y117" s="37"/>
      <c r="Z117" s="37"/>
      <c r="AA117" s="37"/>
      <c r="AB117" s="37"/>
      <c r="AC117" s="37"/>
      <c r="AD117" s="37"/>
      <c r="AE117" s="37"/>
    </row>
    <row r="118" s="2" customFormat="1" ht="25.65" customHeight="1">
      <c r="A118" s="37"/>
      <c r="B118" s="38"/>
      <c r="C118" s="31" t="s">
        <v>25</v>
      </c>
      <c r="D118" s="39"/>
      <c r="E118" s="39"/>
      <c r="F118" s="26" t="str">
        <f>E17</f>
        <v xml:space="preserve">Domov pro osoby se zdravotním postižením Pramen </v>
      </c>
      <c r="G118" s="39"/>
      <c r="H118" s="39"/>
      <c r="I118" s="31" t="s">
        <v>32</v>
      </c>
      <c r="J118" s="35" t="str">
        <f>E23</f>
        <v>Ing. Tomáš Prinz, DiS.</v>
      </c>
      <c r="K118" s="39"/>
      <c r="L118" s="39"/>
      <c r="M118" s="62"/>
      <c r="S118" s="37"/>
      <c r="T118" s="37"/>
      <c r="U118" s="37"/>
      <c r="V118" s="37"/>
      <c r="W118" s="37"/>
      <c r="X118" s="37"/>
      <c r="Y118" s="37"/>
      <c r="Z118" s="37"/>
      <c r="AA118" s="37"/>
      <c r="AB118" s="37"/>
      <c r="AC118" s="37"/>
      <c r="AD118" s="37"/>
      <c r="AE118" s="37"/>
    </row>
    <row r="119" s="2" customFormat="1" ht="15.15" customHeight="1">
      <c r="A119" s="37"/>
      <c r="B119" s="38"/>
      <c r="C119" s="31" t="s">
        <v>30</v>
      </c>
      <c r="D119" s="39"/>
      <c r="E119" s="39"/>
      <c r="F119" s="26" t="str">
        <f>IF(E20="","",E20)</f>
        <v>Vyplň údaj</v>
      </c>
      <c r="G119" s="39"/>
      <c r="H119" s="39"/>
      <c r="I119" s="31" t="s">
        <v>35</v>
      </c>
      <c r="J119" s="35" t="str">
        <f>E26</f>
        <v xml:space="preserve"> </v>
      </c>
      <c r="K119" s="39"/>
      <c r="L119" s="39"/>
      <c r="M119" s="62"/>
      <c r="S119" s="37"/>
      <c r="T119" s="37"/>
      <c r="U119" s="37"/>
      <c r="V119" s="37"/>
      <c r="W119" s="37"/>
      <c r="X119" s="37"/>
      <c r="Y119" s="37"/>
      <c r="Z119" s="37"/>
      <c r="AA119" s="37"/>
      <c r="AB119" s="37"/>
      <c r="AC119" s="37"/>
      <c r="AD119" s="37"/>
      <c r="AE119" s="37"/>
    </row>
    <row r="120" s="2" customFormat="1" ht="10.32" customHeight="1">
      <c r="A120" s="37"/>
      <c r="B120" s="38"/>
      <c r="C120" s="39"/>
      <c r="D120" s="39"/>
      <c r="E120" s="39"/>
      <c r="F120" s="39"/>
      <c r="G120" s="39"/>
      <c r="H120" s="39"/>
      <c r="I120" s="39"/>
      <c r="J120" s="39"/>
      <c r="K120" s="39"/>
      <c r="L120" s="39"/>
      <c r="M120" s="62"/>
      <c r="S120" s="37"/>
      <c r="T120" s="37"/>
      <c r="U120" s="37"/>
      <c r="V120" s="37"/>
      <c r="W120" s="37"/>
      <c r="X120" s="37"/>
      <c r="Y120" s="37"/>
      <c r="Z120" s="37"/>
      <c r="AA120" s="37"/>
      <c r="AB120" s="37"/>
      <c r="AC120" s="37"/>
      <c r="AD120" s="37"/>
      <c r="AE120" s="37"/>
    </row>
    <row r="121" s="11" customFormat="1" ht="29.28" customHeight="1">
      <c r="A121" s="201"/>
      <c r="B121" s="202"/>
      <c r="C121" s="203" t="s">
        <v>137</v>
      </c>
      <c r="D121" s="204" t="s">
        <v>63</v>
      </c>
      <c r="E121" s="204" t="s">
        <v>59</v>
      </c>
      <c r="F121" s="204" t="s">
        <v>60</v>
      </c>
      <c r="G121" s="204" t="s">
        <v>138</v>
      </c>
      <c r="H121" s="204" t="s">
        <v>139</v>
      </c>
      <c r="I121" s="204" t="s">
        <v>140</v>
      </c>
      <c r="J121" s="204" t="s">
        <v>141</v>
      </c>
      <c r="K121" s="204" t="s">
        <v>130</v>
      </c>
      <c r="L121" s="205" t="s">
        <v>142</v>
      </c>
      <c r="M121" s="206"/>
      <c r="N121" s="99" t="s">
        <v>1</v>
      </c>
      <c r="O121" s="100" t="s">
        <v>42</v>
      </c>
      <c r="P121" s="100" t="s">
        <v>143</v>
      </c>
      <c r="Q121" s="100" t="s">
        <v>144</v>
      </c>
      <c r="R121" s="100" t="s">
        <v>145</v>
      </c>
      <c r="S121" s="100" t="s">
        <v>146</v>
      </c>
      <c r="T121" s="100" t="s">
        <v>147</v>
      </c>
      <c r="U121" s="100" t="s">
        <v>148</v>
      </c>
      <c r="V121" s="100" t="s">
        <v>149</v>
      </c>
      <c r="W121" s="100" t="s">
        <v>150</v>
      </c>
      <c r="X121" s="101" t="s">
        <v>151</v>
      </c>
      <c r="Y121" s="201"/>
      <c r="Z121" s="201"/>
      <c r="AA121" s="201"/>
      <c r="AB121" s="201"/>
      <c r="AC121" s="201"/>
      <c r="AD121" s="201"/>
      <c r="AE121" s="201"/>
    </row>
    <row r="122" s="2" customFormat="1" ht="22.8" customHeight="1">
      <c r="A122" s="37"/>
      <c r="B122" s="38"/>
      <c r="C122" s="106" t="s">
        <v>152</v>
      </c>
      <c r="D122" s="39"/>
      <c r="E122" s="39"/>
      <c r="F122" s="39"/>
      <c r="G122" s="39"/>
      <c r="H122" s="39"/>
      <c r="I122" s="39"/>
      <c r="J122" s="39"/>
      <c r="K122" s="207">
        <f>BK122</f>
        <v>0</v>
      </c>
      <c r="L122" s="39"/>
      <c r="M122" s="43"/>
      <c r="N122" s="102"/>
      <c r="O122" s="208"/>
      <c r="P122" s="103"/>
      <c r="Q122" s="209">
        <f>Q123</f>
        <v>0</v>
      </c>
      <c r="R122" s="209">
        <f>R123</f>
        <v>0</v>
      </c>
      <c r="S122" s="103"/>
      <c r="T122" s="210">
        <f>T123</f>
        <v>0</v>
      </c>
      <c r="U122" s="103"/>
      <c r="V122" s="210">
        <f>V123</f>
        <v>0.00024000000000000001</v>
      </c>
      <c r="W122" s="103"/>
      <c r="X122" s="211">
        <f>X123</f>
        <v>0</v>
      </c>
      <c r="Y122" s="37"/>
      <c r="Z122" s="37"/>
      <c r="AA122" s="37"/>
      <c r="AB122" s="37"/>
      <c r="AC122" s="37"/>
      <c r="AD122" s="37"/>
      <c r="AE122" s="37"/>
      <c r="AT122" s="16" t="s">
        <v>79</v>
      </c>
      <c r="AU122" s="16" t="s">
        <v>132</v>
      </c>
      <c r="BK122" s="212">
        <f>BK123</f>
        <v>0</v>
      </c>
    </row>
    <row r="123" s="12" customFormat="1" ht="25.92" customHeight="1">
      <c r="A123" s="12"/>
      <c r="B123" s="213"/>
      <c r="C123" s="214"/>
      <c r="D123" s="215" t="s">
        <v>79</v>
      </c>
      <c r="E123" s="216" t="s">
        <v>153</v>
      </c>
      <c r="F123" s="216" t="s">
        <v>154</v>
      </c>
      <c r="G123" s="214"/>
      <c r="H123" s="214"/>
      <c r="I123" s="217"/>
      <c r="J123" s="217"/>
      <c r="K123" s="218">
        <f>BK123</f>
        <v>0</v>
      </c>
      <c r="L123" s="214"/>
      <c r="M123" s="219"/>
      <c r="N123" s="220"/>
      <c r="O123" s="221"/>
      <c r="P123" s="221"/>
      <c r="Q123" s="222">
        <f>Q124</f>
        <v>0</v>
      </c>
      <c r="R123" s="222">
        <f>R124</f>
        <v>0</v>
      </c>
      <c r="S123" s="221"/>
      <c r="T123" s="223">
        <f>T124</f>
        <v>0</v>
      </c>
      <c r="U123" s="221"/>
      <c r="V123" s="223">
        <f>V124</f>
        <v>0.00024000000000000001</v>
      </c>
      <c r="W123" s="221"/>
      <c r="X123" s="224">
        <f>X124</f>
        <v>0</v>
      </c>
      <c r="Y123" s="12"/>
      <c r="Z123" s="12"/>
      <c r="AA123" s="12"/>
      <c r="AB123" s="12"/>
      <c r="AC123" s="12"/>
      <c r="AD123" s="12"/>
      <c r="AE123" s="12"/>
      <c r="AR123" s="225" t="s">
        <v>88</v>
      </c>
      <c r="AT123" s="226" t="s">
        <v>79</v>
      </c>
      <c r="AU123" s="226" t="s">
        <v>80</v>
      </c>
      <c r="AY123" s="225" t="s">
        <v>155</v>
      </c>
      <c r="BK123" s="227">
        <f>BK124</f>
        <v>0</v>
      </c>
    </row>
    <row r="124" s="12" customFormat="1" ht="22.8" customHeight="1">
      <c r="A124" s="12"/>
      <c r="B124" s="213"/>
      <c r="C124" s="214"/>
      <c r="D124" s="215" t="s">
        <v>79</v>
      </c>
      <c r="E124" s="228" t="s">
        <v>88</v>
      </c>
      <c r="F124" s="228" t="s">
        <v>156</v>
      </c>
      <c r="G124" s="214"/>
      <c r="H124" s="214"/>
      <c r="I124" s="217"/>
      <c r="J124" s="217"/>
      <c r="K124" s="229">
        <f>BK124</f>
        <v>0</v>
      </c>
      <c r="L124" s="214"/>
      <c r="M124" s="219"/>
      <c r="N124" s="220"/>
      <c r="O124" s="221"/>
      <c r="P124" s="221"/>
      <c r="Q124" s="222">
        <f>SUM(Q125:Q147)</f>
        <v>0</v>
      </c>
      <c r="R124" s="222">
        <f>SUM(R125:R147)</f>
        <v>0</v>
      </c>
      <c r="S124" s="221"/>
      <c r="T124" s="223">
        <f>SUM(T125:T147)</f>
        <v>0</v>
      </c>
      <c r="U124" s="221"/>
      <c r="V124" s="223">
        <f>SUM(V125:V147)</f>
        <v>0.00024000000000000001</v>
      </c>
      <c r="W124" s="221"/>
      <c r="X124" s="224">
        <f>SUM(X125:X147)</f>
        <v>0</v>
      </c>
      <c r="Y124" s="12"/>
      <c r="Z124" s="12"/>
      <c r="AA124" s="12"/>
      <c r="AB124" s="12"/>
      <c r="AC124" s="12"/>
      <c r="AD124" s="12"/>
      <c r="AE124" s="12"/>
      <c r="AR124" s="225" t="s">
        <v>88</v>
      </c>
      <c r="AT124" s="226" t="s">
        <v>79</v>
      </c>
      <c r="AU124" s="226" t="s">
        <v>88</v>
      </c>
      <c r="AY124" s="225" t="s">
        <v>155</v>
      </c>
      <c r="BK124" s="227">
        <f>SUM(BK125:BK147)</f>
        <v>0</v>
      </c>
    </row>
    <row r="125" s="2" customFormat="1" ht="37.8" customHeight="1">
      <c r="A125" s="37"/>
      <c r="B125" s="38"/>
      <c r="C125" s="230" t="s">
        <v>88</v>
      </c>
      <c r="D125" s="230" t="s">
        <v>157</v>
      </c>
      <c r="E125" s="231" t="s">
        <v>738</v>
      </c>
      <c r="F125" s="232" t="s">
        <v>739</v>
      </c>
      <c r="G125" s="233" t="s">
        <v>160</v>
      </c>
      <c r="H125" s="234">
        <v>601.63</v>
      </c>
      <c r="I125" s="235"/>
      <c r="J125" s="235"/>
      <c r="K125" s="236">
        <f>ROUND(P125*H125,2)</f>
        <v>0</v>
      </c>
      <c r="L125" s="232" t="s">
        <v>170</v>
      </c>
      <c r="M125" s="43"/>
      <c r="N125" s="237" t="s">
        <v>1</v>
      </c>
      <c r="O125" s="238" t="s">
        <v>43</v>
      </c>
      <c r="P125" s="239">
        <f>I125+J125</f>
        <v>0</v>
      </c>
      <c r="Q125" s="239">
        <f>ROUND(I125*H125,2)</f>
        <v>0</v>
      </c>
      <c r="R125" s="239">
        <f>ROUND(J125*H125,2)</f>
        <v>0</v>
      </c>
      <c r="S125" s="90"/>
      <c r="T125" s="240">
        <f>S125*H125</f>
        <v>0</v>
      </c>
      <c r="U125" s="240">
        <v>0</v>
      </c>
      <c r="V125" s="240">
        <f>U125*H125</f>
        <v>0</v>
      </c>
      <c r="W125" s="240">
        <v>0</v>
      </c>
      <c r="X125" s="241">
        <f>W125*H125</f>
        <v>0</v>
      </c>
      <c r="Y125" s="37"/>
      <c r="Z125" s="37"/>
      <c r="AA125" s="37"/>
      <c r="AB125" s="37"/>
      <c r="AC125" s="37"/>
      <c r="AD125" s="37"/>
      <c r="AE125" s="37"/>
      <c r="AR125" s="242" t="s">
        <v>161</v>
      </c>
      <c r="AT125" s="242" t="s">
        <v>157</v>
      </c>
      <c r="AU125" s="242" t="s">
        <v>90</v>
      </c>
      <c r="AY125" s="16" t="s">
        <v>155</v>
      </c>
      <c r="BE125" s="243">
        <f>IF(O125="základní",K125,0)</f>
        <v>0</v>
      </c>
      <c r="BF125" s="243">
        <f>IF(O125="snížená",K125,0)</f>
        <v>0</v>
      </c>
      <c r="BG125" s="243">
        <f>IF(O125="zákl. přenesená",K125,0)</f>
        <v>0</v>
      </c>
      <c r="BH125" s="243">
        <f>IF(O125="sníž. přenesená",K125,0)</f>
        <v>0</v>
      </c>
      <c r="BI125" s="243">
        <f>IF(O125="nulová",K125,0)</f>
        <v>0</v>
      </c>
      <c r="BJ125" s="16" t="s">
        <v>88</v>
      </c>
      <c r="BK125" s="243">
        <f>ROUND(P125*H125,2)</f>
        <v>0</v>
      </c>
      <c r="BL125" s="16" t="s">
        <v>161</v>
      </c>
      <c r="BM125" s="242" t="s">
        <v>740</v>
      </c>
    </row>
    <row r="126" s="2" customFormat="1">
      <c r="A126" s="37"/>
      <c r="B126" s="38"/>
      <c r="C126" s="39"/>
      <c r="D126" s="271" t="s">
        <v>172</v>
      </c>
      <c r="E126" s="39"/>
      <c r="F126" s="272" t="s">
        <v>741</v>
      </c>
      <c r="G126" s="39"/>
      <c r="H126" s="39"/>
      <c r="I126" s="246"/>
      <c r="J126" s="246"/>
      <c r="K126" s="39"/>
      <c r="L126" s="39"/>
      <c r="M126" s="43"/>
      <c r="N126" s="247"/>
      <c r="O126" s="248"/>
      <c r="P126" s="90"/>
      <c r="Q126" s="90"/>
      <c r="R126" s="90"/>
      <c r="S126" s="90"/>
      <c r="T126" s="90"/>
      <c r="U126" s="90"/>
      <c r="V126" s="90"/>
      <c r="W126" s="90"/>
      <c r="X126" s="91"/>
      <c r="Y126" s="37"/>
      <c r="Z126" s="37"/>
      <c r="AA126" s="37"/>
      <c r="AB126" s="37"/>
      <c r="AC126" s="37"/>
      <c r="AD126" s="37"/>
      <c r="AE126" s="37"/>
      <c r="AT126" s="16" t="s">
        <v>172</v>
      </c>
      <c r="AU126" s="16" t="s">
        <v>90</v>
      </c>
    </row>
    <row r="127" s="13" customFormat="1">
      <c r="A127" s="13"/>
      <c r="B127" s="249"/>
      <c r="C127" s="250"/>
      <c r="D127" s="244" t="s">
        <v>165</v>
      </c>
      <c r="E127" s="251" t="s">
        <v>1</v>
      </c>
      <c r="F127" s="252" t="s">
        <v>742</v>
      </c>
      <c r="G127" s="250"/>
      <c r="H127" s="253">
        <v>601.63</v>
      </c>
      <c r="I127" s="254"/>
      <c r="J127" s="254"/>
      <c r="K127" s="250"/>
      <c r="L127" s="250"/>
      <c r="M127" s="255"/>
      <c r="N127" s="256"/>
      <c r="O127" s="257"/>
      <c r="P127" s="257"/>
      <c r="Q127" s="257"/>
      <c r="R127" s="257"/>
      <c r="S127" s="257"/>
      <c r="T127" s="257"/>
      <c r="U127" s="257"/>
      <c r="V127" s="257"/>
      <c r="W127" s="257"/>
      <c r="X127" s="258"/>
      <c r="Y127" s="13"/>
      <c r="Z127" s="13"/>
      <c r="AA127" s="13"/>
      <c r="AB127" s="13"/>
      <c r="AC127" s="13"/>
      <c r="AD127" s="13"/>
      <c r="AE127" s="13"/>
      <c r="AT127" s="259" t="s">
        <v>165</v>
      </c>
      <c r="AU127" s="259" t="s">
        <v>90</v>
      </c>
      <c r="AV127" s="13" t="s">
        <v>90</v>
      </c>
      <c r="AW127" s="13" t="s">
        <v>5</v>
      </c>
      <c r="AX127" s="13" t="s">
        <v>88</v>
      </c>
      <c r="AY127" s="259" t="s">
        <v>155</v>
      </c>
    </row>
    <row r="128" s="2" customFormat="1" ht="16.5" customHeight="1">
      <c r="A128" s="37"/>
      <c r="B128" s="38"/>
      <c r="C128" s="279" t="s">
        <v>90</v>
      </c>
      <c r="D128" s="279" t="s">
        <v>281</v>
      </c>
      <c r="E128" s="280" t="s">
        <v>220</v>
      </c>
      <c r="F128" s="281" t="s">
        <v>743</v>
      </c>
      <c r="G128" s="282" t="s">
        <v>744</v>
      </c>
      <c r="H128" s="283">
        <v>2406.52</v>
      </c>
      <c r="I128" s="284"/>
      <c r="J128" s="285"/>
      <c r="K128" s="286">
        <f>ROUND(P128*H128,2)</f>
        <v>0</v>
      </c>
      <c r="L128" s="281" t="s">
        <v>1</v>
      </c>
      <c r="M128" s="287"/>
      <c r="N128" s="288" t="s">
        <v>1</v>
      </c>
      <c r="O128" s="238" t="s">
        <v>43</v>
      </c>
      <c r="P128" s="239">
        <f>I128+J128</f>
        <v>0</v>
      </c>
      <c r="Q128" s="239">
        <f>ROUND(I128*H128,2)</f>
        <v>0</v>
      </c>
      <c r="R128" s="239">
        <f>ROUND(J128*H128,2)</f>
        <v>0</v>
      </c>
      <c r="S128" s="90"/>
      <c r="T128" s="240">
        <f>S128*H128</f>
        <v>0</v>
      </c>
      <c r="U128" s="240">
        <v>0</v>
      </c>
      <c r="V128" s="240">
        <f>U128*H128</f>
        <v>0</v>
      </c>
      <c r="W128" s="240">
        <v>0</v>
      </c>
      <c r="X128" s="241">
        <f>W128*H128</f>
        <v>0</v>
      </c>
      <c r="Y128" s="37"/>
      <c r="Z128" s="37"/>
      <c r="AA128" s="37"/>
      <c r="AB128" s="37"/>
      <c r="AC128" s="37"/>
      <c r="AD128" s="37"/>
      <c r="AE128" s="37"/>
      <c r="AR128" s="242" t="s">
        <v>202</v>
      </c>
      <c r="AT128" s="242" t="s">
        <v>281</v>
      </c>
      <c r="AU128" s="242" t="s">
        <v>90</v>
      </c>
      <c r="AY128" s="16" t="s">
        <v>155</v>
      </c>
      <c r="BE128" s="243">
        <f>IF(O128="základní",K128,0)</f>
        <v>0</v>
      </c>
      <c r="BF128" s="243">
        <f>IF(O128="snížená",K128,0)</f>
        <v>0</v>
      </c>
      <c r="BG128" s="243">
        <f>IF(O128="zákl. přenesená",K128,0)</f>
        <v>0</v>
      </c>
      <c r="BH128" s="243">
        <f>IF(O128="sníž. přenesená",K128,0)</f>
        <v>0</v>
      </c>
      <c r="BI128" s="243">
        <f>IF(O128="nulová",K128,0)</f>
        <v>0</v>
      </c>
      <c r="BJ128" s="16" t="s">
        <v>88</v>
      </c>
      <c r="BK128" s="243">
        <f>ROUND(P128*H128,2)</f>
        <v>0</v>
      </c>
      <c r="BL128" s="16" t="s">
        <v>161</v>
      </c>
      <c r="BM128" s="242" t="s">
        <v>745</v>
      </c>
    </row>
    <row r="129" s="2" customFormat="1">
      <c r="A129" s="37"/>
      <c r="B129" s="38"/>
      <c r="C129" s="39"/>
      <c r="D129" s="244" t="s">
        <v>163</v>
      </c>
      <c r="E129" s="39"/>
      <c r="F129" s="245" t="s">
        <v>746</v>
      </c>
      <c r="G129" s="39"/>
      <c r="H129" s="39"/>
      <c r="I129" s="246"/>
      <c r="J129" s="246"/>
      <c r="K129" s="39"/>
      <c r="L129" s="39"/>
      <c r="M129" s="43"/>
      <c r="N129" s="247"/>
      <c r="O129" s="248"/>
      <c r="P129" s="90"/>
      <c r="Q129" s="90"/>
      <c r="R129" s="90"/>
      <c r="S129" s="90"/>
      <c r="T129" s="90"/>
      <c r="U129" s="90"/>
      <c r="V129" s="90"/>
      <c r="W129" s="90"/>
      <c r="X129" s="91"/>
      <c r="Y129" s="37"/>
      <c r="Z129" s="37"/>
      <c r="AA129" s="37"/>
      <c r="AB129" s="37"/>
      <c r="AC129" s="37"/>
      <c r="AD129" s="37"/>
      <c r="AE129" s="37"/>
      <c r="AT129" s="16" t="s">
        <v>163</v>
      </c>
      <c r="AU129" s="16" t="s">
        <v>90</v>
      </c>
    </row>
    <row r="130" s="13" customFormat="1">
      <c r="A130" s="13"/>
      <c r="B130" s="249"/>
      <c r="C130" s="250"/>
      <c r="D130" s="244" t="s">
        <v>165</v>
      </c>
      <c r="E130" s="251" t="s">
        <v>1</v>
      </c>
      <c r="F130" s="252" t="s">
        <v>747</v>
      </c>
      <c r="G130" s="250"/>
      <c r="H130" s="253">
        <v>2406.52</v>
      </c>
      <c r="I130" s="254"/>
      <c r="J130" s="254"/>
      <c r="K130" s="250"/>
      <c r="L130" s="250"/>
      <c r="M130" s="255"/>
      <c r="N130" s="256"/>
      <c r="O130" s="257"/>
      <c r="P130" s="257"/>
      <c r="Q130" s="257"/>
      <c r="R130" s="257"/>
      <c r="S130" s="257"/>
      <c r="T130" s="257"/>
      <c r="U130" s="257"/>
      <c r="V130" s="257"/>
      <c r="W130" s="257"/>
      <c r="X130" s="258"/>
      <c r="Y130" s="13"/>
      <c r="Z130" s="13"/>
      <c r="AA130" s="13"/>
      <c r="AB130" s="13"/>
      <c r="AC130" s="13"/>
      <c r="AD130" s="13"/>
      <c r="AE130" s="13"/>
      <c r="AT130" s="259" t="s">
        <v>165</v>
      </c>
      <c r="AU130" s="259" t="s">
        <v>90</v>
      </c>
      <c r="AV130" s="13" t="s">
        <v>90</v>
      </c>
      <c r="AW130" s="13" t="s">
        <v>5</v>
      </c>
      <c r="AX130" s="13" t="s">
        <v>88</v>
      </c>
      <c r="AY130" s="259" t="s">
        <v>155</v>
      </c>
    </row>
    <row r="131" s="2" customFormat="1" ht="24.15" customHeight="1">
      <c r="A131" s="37"/>
      <c r="B131" s="38"/>
      <c r="C131" s="230" t="s">
        <v>175</v>
      </c>
      <c r="D131" s="230" t="s">
        <v>157</v>
      </c>
      <c r="E131" s="231" t="s">
        <v>748</v>
      </c>
      <c r="F131" s="232" t="s">
        <v>749</v>
      </c>
      <c r="G131" s="233" t="s">
        <v>160</v>
      </c>
      <c r="H131" s="234">
        <v>1203.26</v>
      </c>
      <c r="I131" s="235"/>
      <c r="J131" s="235"/>
      <c r="K131" s="236">
        <f>ROUND(P131*H131,2)</f>
        <v>0</v>
      </c>
      <c r="L131" s="232" t="s">
        <v>170</v>
      </c>
      <c r="M131" s="43"/>
      <c r="N131" s="237" t="s">
        <v>1</v>
      </c>
      <c r="O131" s="238" t="s">
        <v>43</v>
      </c>
      <c r="P131" s="239">
        <f>I131+J131</f>
        <v>0</v>
      </c>
      <c r="Q131" s="239">
        <f>ROUND(I131*H131,2)</f>
        <v>0</v>
      </c>
      <c r="R131" s="239">
        <f>ROUND(J131*H131,2)</f>
        <v>0</v>
      </c>
      <c r="S131" s="90"/>
      <c r="T131" s="240">
        <f>S131*H131</f>
        <v>0</v>
      </c>
      <c r="U131" s="240">
        <v>0</v>
      </c>
      <c r="V131" s="240">
        <f>U131*H131</f>
        <v>0</v>
      </c>
      <c r="W131" s="240">
        <v>0</v>
      </c>
      <c r="X131" s="241">
        <f>W131*H131</f>
        <v>0</v>
      </c>
      <c r="Y131" s="37"/>
      <c r="Z131" s="37"/>
      <c r="AA131" s="37"/>
      <c r="AB131" s="37"/>
      <c r="AC131" s="37"/>
      <c r="AD131" s="37"/>
      <c r="AE131" s="37"/>
      <c r="AR131" s="242" t="s">
        <v>161</v>
      </c>
      <c r="AT131" s="242" t="s">
        <v>157</v>
      </c>
      <c r="AU131" s="242" t="s">
        <v>90</v>
      </c>
      <c r="AY131" s="16" t="s">
        <v>155</v>
      </c>
      <c r="BE131" s="243">
        <f>IF(O131="základní",K131,0)</f>
        <v>0</v>
      </c>
      <c r="BF131" s="243">
        <f>IF(O131="snížená",K131,0)</f>
        <v>0</v>
      </c>
      <c r="BG131" s="243">
        <f>IF(O131="zákl. přenesená",K131,0)</f>
        <v>0</v>
      </c>
      <c r="BH131" s="243">
        <f>IF(O131="sníž. přenesená",K131,0)</f>
        <v>0</v>
      </c>
      <c r="BI131" s="243">
        <f>IF(O131="nulová",K131,0)</f>
        <v>0</v>
      </c>
      <c r="BJ131" s="16" t="s">
        <v>88</v>
      </c>
      <c r="BK131" s="243">
        <f>ROUND(P131*H131,2)</f>
        <v>0</v>
      </c>
      <c r="BL131" s="16" t="s">
        <v>161</v>
      </c>
      <c r="BM131" s="242" t="s">
        <v>750</v>
      </c>
    </row>
    <row r="132" s="2" customFormat="1">
      <c r="A132" s="37"/>
      <c r="B132" s="38"/>
      <c r="C132" s="39"/>
      <c r="D132" s="271" t="s">
        <v>172</v>
      </c>
      <c r="E132" s="39"/>
      <c r="F132" s="272" t="s">
        <v>751</v>
      </c>
      <c r="G132" s="39"/>
      <c r="H132" s="39"/>
      <c r="I132" s="246"/>
      <c r="J132" s="246"/>
      <c r="K132" s="39"/>
      <c r="L132" s="39"/>
      <c r="M132" s="43"/>
      <c r="N132" s="247"/>
      <c r="O132" s="248"/>
      <c r="P132" s="90"/>
      <c r="Q132" s="90"/>
      <c r="R132" s="90"/>
      <c r="S132" s="90"/>
      <c r="T132" s="90"/>
      <c r="U132" s="90"/>
      <c r="V132" s="90"/>
      <c r="W132" s="90"/>
      <c r="X132" s="91"/>
      <c r="Y132" s="37"/>
      <c r="Z132" s="37"/>
      <c r="AA132" s="37"/>
      <c r="AB132" s="37"/>
      <c r="AC132" s="37"/>
      <c r="AD132" s="37"/>
      <c r="AE132" s="37"/>
      <c r="AT132" s="16" t="s">
        <v>172</v>
      </c>
      <c r="AU132" s="16" t="s">
        <v>90</v>
      </c>
    </row>
    <row r="133" s="13" customFormat="1">
      <c r="A133" s="13"/>
      <c r="B133" s="249"/>
      <c r="C133" s="250"/>
      <c r="D133" s="244" t="s">
        <v>165</v>
      </c>
      <c r="E133" s="250"/>
      <c r="F133" s="252" t="s">
        <v>752</v>
      </c>
      <c r="G133" s="250"/>
      <c r="H133" s="253">
        <v>1203.26</v>
      </c>
      <c r="I133" s="254"/>
      <c r="J133" s="254"/>
      <c r="K133" s="250"/>
      <c r="L133" s="250"/>
      <c r="M133" s="255"/>
      <c r="N133" s="256"/>
      <c r="O133" s="257"/>
      <c r="P133" s="257"/>
      <c r="Q133" s="257"/>
      <c r="R133" s="257"/>
      <c r="S133" s="257"/>
      <c r="T133" s="257"/>
      <c r="U133" s="257"/>
      <c r="V133" s="257"/>
      <c r="W133" s="257"/>
      <c r="X133" s="258"/>
      <c r="Y133" s="13"/>
      <c r="Z133" s="13"/>
      <c r="AA133" s="13"/>
      <c r="AB133" s="13"/>
      <c r="AC133" s="13"/>
      <c r="AD133" s="13"/>
      <c r="AE133" s="13"/>
      <c r="AT133" s="259" t="s">
        <v>165</v>
      </c>
      <c r="AU133" s="259" t="s">
        <v>90</v>
      </c>
      <c r="AV133" s="13" t="s">
        <v>90</v>
      </c>
      <c r="AW133" s="13" t="s">
        <v>4</v>
      </c>
      <c r="AX133" s="13" t="s">
        <v>88</v>
      </c>
      <c r="AY133" s="259" t="s">
        <v>155</v>
      </c>
    </row>
    <row r="134" s="2" customFormat="1" ht="24.15" customHeight="1">
      <c r="A134" s="37"/>
      <c r="B134" s="38"/>
      <c r="C134" s="230" t="s">
        <v>161</v>
      </c>
      <c r="D134" s="230" t="s">
        <v>157</v>
      </c>
      <c r="E134" s="231" t="s">
        <v>753</v>
      </c>
      <c r="F134" s="232" t="s">
        <v>754</v>
      </c>
      <c r="G134" s="233" t="s">
        <v>160</v>
      </c>
      <c r="H134" s="234">
        <v>601.63</v>
      </c>
      <c r="I134" s="235"/>
      <c r="J134" s="235"/>
      <c r="K134" s="236">
        <f>ROUND(P134*H134,2)</f>
        <v>0</v>
      </c>
      <c r="L134" s="232" t="s">
        <v>170</v>
      </c>
      <c r="M134" s="43"/>
      <c r="N134" s="237" t="s">
        <v>1</v>
      </c>
      <c r="O134" s="238" t="s">
        <v>43</v>
      </c>
      <c r="P134" s="239">
        <f>I134+J134</f>
        <v>0</v>
      </c>
      <c r="Q134" s="239">
        <f>ROUND(I134*H134,2)</f>
        <v>0</v>
      </c>
      <c r="R134" s="239">
        <f>ROUND(J134*H134,2)</f>
        <v>0</v>
      </c>
      <c r="S134" s="90"/>
      <c r="T134" s="240">
        <f>S134*H134</f>
        <v>0</v>
      </c>
      <c r="U134" s="240">
        <v>0</v>
      </c>
      <c r="V134" s="240">
        <f>U134*H134</f>
        <v>0</v>
      </c>
      <c r="W134" s="240">
        <v>0</v>
      </c>
      <c r="X134" s="241">
        <f>W134*H134</f>
        <v>0</v>
      </c>
      <c r="Y134" s="37"/>
      <c r="Z134" s="37"/>
      <c r="AA134" s="37"/>
      <c r="AB134" s="37"/>
      <c r="AC134" s="37"/>
      <c r="AD134" s="37"/>
      <c r="AE134" s="37"/>
      <c r="AR134" s="242" t="s">
        <v>161</v>
      </c>
      <c r="AT134" s="242" t="s">
        <v>157</v>
      </c>
      <c r="AU134" s="242" t="s">
        <v>90</v>
      </c>
      <c r="AY134" s="16" t="s">
        <v>155</v>
      </c>
      <c r="BE134" s="243">
        <f>IF(O134="základní",K134,0)</f>
        <v>0</v>
      </c>
      <c r="BF134" s="243">
        <f>IF(O134="snížená",K134,0)</f>
        <v>0</v>
      </c>
      <c r="BG134" s="243">
        <f>IF(O134="zákl. přenesená",K134,0)</f>
        <v>0</v>
      </c>
      <c r="BH134" s="243">
        <f>IF(O134="sníž. přenesená",K134,0)</f>
        <v>0</v>
      </c>
      <c r="BI134" s="243">
        <f>IF(O134="nulová",K134,0)</f>
        <v>0</v>
      </c>
      <c r="BJ134" s="16" t="s">
        <v>88</v>
      </c>
      <c r="BK134" s="243">
        <f>ROUND(P134*H134,2)</f>
        <v>0</v>
      </c>
      <c r="BL134" s="16" t="s">
        <v>161</v>
      </c>
      <c r="BM134" s="242" t="s">
        <v>755</v>
      </c>
    </row>
    <row r="135" s="2" customFormat="1">
      <c r="A135" s="37"/>
      <c r="B135" s="38"/>
      <c r="C135" s="39"/>
      <c r="D135" s="271" t="s">
        <v>172</v>
      </c>
      <c r="E135" s="39"/>
      <c r="F135" s="272" t="s">
        <v>756</v>
      </c>
      <c r="G135" s="39"/>
      <c r="H135" s="39"/>
      <c r="I135" s="246"/>
      <c r="J135" s="246"/>
      <c r="K135" s="39"/>
      <c r="L135" s="39"/>
      <c r="M135" s="43"/>
      <c r="N135" s="247"/>
      <c r="O135" s="248"/>
      <c r="P135" s="90"/>
      <c r="Q135" s="90"/>
      <c r="R135" s="90"/>
      <c r="S135" s="90"/>
      <c r="T135" s="90"/>
      <c r="U135" s="90"/>
      <c r="V135" s="90"/>
      <c r="W135" s="90"/>
      <c r="X135" s="91"/>
      <c r="Y135" s="37"/>
      <c r="Z135" s="37"/>
      <c r="AA135" s="37"/>
      <c r="AB135" s="37"/>
      <c r="AC135" s="37"/>
      <c r="AD135" s="37"/>
      <c r="AE135" s="37"/>
      <c r="AT135" s="16" t="s">
        <v>172</v>
      </c>
      <c r="AU135" s="16" t="s">
        <v>90</v>
      </c>
    </row>
    <row r="136" s="2" customFormat="1">
      <c r="A136" s="37"/>
      <c r="B136" s="38"/>
      <c r="C136" s="230" t="s">
        <v>186</v>
      </c>
      <c r="D136" s="230" t="s">
        <v>157</v>
      </c>
      <c r="E136" s="231" t="s">
        <v>757</v>
      </c>
      <c r="F136" s="232" t="s">
        <v>758</v>
      </c>
      <c r="G136" s="233" t="s">
        <v>160</v>
      </c>
      <c r="H136" s="234">
        <v>1804.8900000000001</v>
      </c>
      <c r="I136" s="235"/>
      <c r="J136" s="235"/>
      <c r="K136" s="236">
        <f>ROUND(P136*H136,2)</f>
        <v>0</v>
      </c>
      <c r="L136" s="232" t="s">
        <v>170</v>
      </c>
      <c r="M136" s="43"/>
      <c r="N136" s="237" t="s">
        <v>1</v>
      </c>
      <c r="O136" s="238" t="s">
        <v>43</v>
      </c>
      <c r="P136" s="239">
        <f>I136+J136</f>
        <v>0</v>
      </c>
      <c r="Q136" s="239">
        <f>ROUND(I136*H136,2)</f>
        <v>0</v>
      </c>
      <c r="R136" s="239">
        <f>ROUND(J136*H136,2)</f>
        <v>0</v>
      </c>
      <c r="S136" s="90"/>
      <c r="T136" s="240">
        <f>S136*H136</f>
        <v>0</v>
      </c>
      <c r="U136" s="240">
        <v>0</v>
      </c>
      <c r="V136" s="240">
        <f>U136*H136</f>
        <v>0</v>
      </c>
      <c r="W136" s="240">
        <v>0</v>
      </c>
      <c r="X136" s="241">
        <f>W136*H136</f>
        <v>0</v>
      </c>
      <c r="Y136" s="37"/>
      <c r="Z136" s="37"/>
      <c r="AA136" s="37"/>
      <c r="AB136" s="37"/>
      <c r="AC136" s="37"/>
      <c r="AD136" s="37"/>
      <c r="AE136" s="37"/>
      <c r="AR136" s="242" t="s">
        <v>161</v>
      </c>
      <c r="AT136" s="242" t="s">
        <v>157</v>
      </c>
      <c r="AU136" s="242" t="s">
        <v>90</v>
      </c>
      <c r="AY136" s="16" t="s">
        <v>155</v>
      </c>
      <c r="BE136" s="243">
        <f>IF(O136="základní",K136,0)</f>
        <v>0</v>
      </c>
      <c r="BF136" s="243">
        <f>IF(O136="snížená",K136,0)</f>
        <v>0</v>
      </c>
      <c r="BG136" s="243">
        <f>IF(O136="zákl. přenesená",K136,0)</f>
        <v>0</v>
      </c>
      <c r="BH136" s="243">
        <f>IF(O136="sníž. přenesená",K136,0)</f>
        <v>0</v>
      </c>
      <c r="BI136" s="243">
        <f>IF(O136="nulová",K136,0)</f>
        <v>0</v>
      </c>
      <c r="BJ136" s="16" t="s">
        <v>88</v>
      </c>
      <c r="BK136" s="243">
        <f>ROUND(P136*H136,2)</f>
        <v>0</v>
      </c>
      <c r="BL136" s="16" t="s">
        <v>161</v>
      </c>
      <c r="BM136" s="242" t="s">
        <v>759</v>
      </c>
    </row>
    <row r="137" s="2" customFormat="1">
      <c r="A137" s="37"/>
      <c r="B137" s="38"/>
      <c r="C137" s="39"/>
      <c r="D137" s="271" t="s">
        <v>172</v>
      </c>
      <c r="E137" s="39"/>
      <c r="F137" s="272" t="s">
        <v>760</v>
      </c>
      <c r="G137" s="39"/>
      <c r="H137" s="39"/>
      <c r="I137" s="246"/>
      <c r="J137" s="246"/>
      <c r="K137" s="39"/>
      <c r="L137" s="39"/>
      <c r="M137" s="43"/>
      <c r="N137" s="247"/>
      <c r="O137" s="248"/>
      <c r="P137" s="90"/>
      <c r="Q137" s="90"/>
      <c r="R137" s="90"/>
      <c r="S137" s="90"/>
      <c r="T137" s="90"/>
      <c r="U137" s="90"/>
      <c r="V137" s="90"/>
      <c r="W137" s="90"/>
      <c r="X137" s="91"/>
      <c r="Y137" s="37"/>
      <c r="Z137" s="37"/>
      <c r="AA137" s="37"/>
      <c r="AB137" s="37"/>
      <c r="AC137" s="37"/>
      <c r="AD137" s="37"/>
      <c r="AE137" s="37"/>
      <c r="AT137" s="16" t="s">
        <v>172</v>
      </c>
      <c r="AU137" s="16" t="s">
        <v>90</v>
      </c>
    </row>
    <row r="138" s="13" customFormat="1">
      <c r="A138" s="13"/>
      <c r="B138" s="249"/>
      <c r="C138" s="250"/>
      <c r="D138" s="244" t="s">
        <v>165</v>
      </c>
      <c r="E138" s="250"/>
      <c r="F138" s="252" t="s">
        <v>761</v>
      </c>
      <c r="G138" s="250"/>
      <c r="H138" s="253">
        <v>1804.8900000000001</v>
      </c>
      <c r="I138" s="254"/>
      <c r="J138" s="254"/>
      <c r="K138" s="250"/>
      <c r="L138" s="250"/>
      <c r="M138" s="255"/>
      <c r="N138" s="256"/>
      <c r="O138" s="257"/>
      <c r="P138" s="257"/>
      <c r="Q138" s="257"/>
      <c r="R138" s="257"/>
      <c r="S138" s="257"/>
      <c r="T138" s="257"/>
      <c r="U138" s="257"/>
      <c r="V138" s="257"/>
      <c r="W138" s="257"/>
      <c r="X138" s="258"/>
      <c r="Y138" s="13"/>
      <c r="Z138" s="13"/>
      <c r="AA138" s="13"/>
      <c r="AB138" s="13"/>
      <c r="AC138" s="13"/>
      <c r="AD138" s="13"/>
      <c r="AE138" s="13"/>
      <c r="AT138" s="259" t="s">
        <v>165</v>
      </c>
      <c r="AU138" s="259" t="s">
        <v>90</v>
      </c>
      <c r="AV138" s="13" t="s">
        <v>90</v>
      </c>
      <c r="AW138" s="13" t="s">
        <v>4</v>
      </c>
      <c r="AX138" s="13" t="s">
        <v>88</v>
      </c>
      <c r="AY138" s="259" t="s">
        <v>155</v>
      </c>
    </row>
    <row r="139" s="2" customFormat="1">
      <c r="A139" s="37"/>
      <c r="B139" s="38"/>
      <c r="C139" s="230" t="s">
        <v>192</v>
      </c>
      <c r="D139" s="230" t="s">
        <v>157</v>
      </c>
      <c r="E139" s="231" t="s">
        <v>762</v>
      </c>
      <c r="F139" s="232" t="s">
        <v>763</v>
      </c>
      <c r="G139" s="233" t="s">
        <v>160</v>
      </c>
      <c r="H139" s="234">
        <v>1203.26</v>
      </c>
      <c r="I139" s="235"/>
      <c r="J139" s="235"/>
      <c r="K139" s="236">
        <f>ROUND(P139*H139,2)</f>
        <v>0</v>
      </c>
      <c r="L139" s="232" t="s">
        <v>170</v>
      </c>
      <c r="M139" s="43"/>
      <c r="N139" s="237" t="s">
        <v>1</v>
      </c>
      <c r="O139" s="238" t="s">
        <v>43</v>
      </c>
      <c r="P139" s="239">
        <f>I139+J139</f>
        <v>0</v>
      </c>
      <c r="Q139" s="239">
        <f>ROUND(I139*H139,2)</f>
        <v>0</v>
      </c>
      <c r="R139" s="239">
        <f>ROUND(J139*H139,2)</f>
        <v>0</v>
      </c>
      <c r="S139" s="90"/>
      <c r="T139" s="240">
        <f>S139*H139</f>
        <v>0</v>
      </c>
      <c r="U139" s="240">
        <v>0</v>
      </c>
      <c r="V139" s="240">
        <f>U139*H139</f>
        <v>0</v>
      </c>
      <c r="W139" s="240">
        <v>0</v>
      </c>
      <c r="X139" s="241">
        <f>W139*H139</f>
        <v>0</v>
      </c>
      <c r="Y139" s="37"/>
      <c r="Z139" s="37"/>
      <c r="AA139" s="37"/>
      <c r="AB139" s="37"/>
      <c r="AC139" s="37"/>
      <c r="AD139" s="37"/>
      <c r="AE139" s="37"/>
      <c r="AR139" s="242" t="s">
        <v>161</v>
      </c>
      <c r="AT139" s="242" t="s">
        <v>157</v>
      </c>
      <c r="AU139" s="242" t="s">
        <v>90</v>
      </c>
      <c r="AY139" s="16" t="s">
        <v>155</v>
      </c>
      <c r="BE139" s="243">
        <f>IF(O139="základní",K139,0)</f>
        <v>0</v>
      </c>
      <c r="BF139" s="243">
        <f>IF(O139="snížená",K139,0)</f>
        <v>0</v>
      </c>
      <c r="BG139" s="243">
        <f>IF(O139="zákl. přenesená",K139,0)</f>
        <v>0</v>
      </c>
      <c r="BH139" s="243">
        <f>IF(O139="sníž. přenesená",K139,0)</f>
        <v>0</v>
      </c>
      <c r="BI139" s="243">
        <f>IF(O139="nulová",K139,0)</f>
        <v>0</v>
      </c>
      <c r="BJ139" s="16" t="s">
        <v>88</v>
      </c>
      <c r="BK139" s="243">
        <f>ROUND(P139*H139,2)</f>
        <v>0</v>
      </c>
      <c r="BL139" s="16" t="s">
        <v>161</v>
      </c>
      <c r="BM139" s="242" t="s">
        <v>764</v>
      </c>
    </row>
    <row r="140" s="2" customFormat="1">
      <c r="A140" s="37"/>
      <c r="B140" s="38"/>
      <c r="C140" s="39"/>
      <c r="D140" s="271" t="s">
        <v>172</v>
      </c>
      <c r="E140" s="39"/>
      <c r="F140" s="272" t="s">
        <v>765</v>
      </c>
      <c r="G140" s="39"/>
      <c r="H140" s="39"/>
      <c r="I140" s="246"/>
      <c r="J140" s="246"/>
      <c r="K140" s="39"/>
      <c r="L140" s="39"/>
      <c r="M140" s="43"/>
      <c r="N140" s="247"/>
      <c r="O140" s="248"/>
      <c r="P140" s="90"/>
      <c r="Q140" s="90"/>
      <c r="R140" s="90"/>
      <c r="S140" s="90"/>
      <c r="T140" s="90"/>
      <c r="U140" s="90"/>
      <c r="V140" s="90"/>
      <c r="W140" s="90"/>
      <c r="X140" s="91"/>
      <c r="Y140" s="37"/>
      <c r="Z140" s="37"/>
      <c r="AA140" s="37"/>
      <c r="AB140" s="37"/>
      <c r="AC140" s="37"/>
      <c r="AD140" s="37"/>
      <c r="AE140" s="37"/>
      <c r="AT140" s="16" t="s">
        <v>172</v>
      </c>
      <c r="AU140" s="16" t="s">
        <v>90</v>
      </c>
    </row>
    <row r="141" s="13" customFormat="1">
      <c r="A141" s="13"/>
      <c r="B141" s="249"/>
      <c r="C141" s="250"/>
      <c r="D141" s="244" t="s">
        <v>165</v>
      </c>
      <c r="E141" s="250"/>
      <c r="F141" s="252" t="s">
        <v>752</v>
      </c>
      <c r="G141" s="250"/>
      <c r="H141" s="253">
        <v>1203.26</v>
      </c>
      <c r="I141" s="254"/>
      <c r="J141" s="254"/>
      <c r="K141" s="250"/>
      <c r="L141" s="250"/>
      <c r="M141" s="255"/>
      <c r="N141" s="256"/>
      <c r="O141" s="257"/>
      <c r="P141" s="257"/>
      <c r="Q141" s="257"/>
      <c r="R141" s="257"/>
      <c r="S141" s="257"/>
      <c r="T141" s="257"/>
      <c r="U141" s="257"/>
      <c r="V141" s="257"/>
      <c r="W141" s="257"/>
      <c r="X141" s="258"/>
      <c r="Y141" s="13"/>
      <c r="Z141" s="13"/>
      <c r="AA141" s="13"/>
      <c r="AB141" s="13"/>
      <c r="AC141" s="13"/>
      <c r="AD141" s="13"/>
      <c r="AE141" s="13"/>
      <c r="AT141" s="259" t="s">
        <v>165</v>
      </c>
      <c r="AU141" s="259" t="s">
        <v>90</v>
      </c>
      <c r="AV141" s="13" t="s">
        <v>90</v>
      </c>
      <c r="AW141" s="13" t="s">
        <v>4</v>
      </c>
      <c r="AX141" s="13" t="s">
        <v>88</v>
      </c>
      <c r="AY141" s="259" t="s">
        <v>155</v>
      </c>
    </row>
    <row r="142" s="2" customFormat="1" ht="49.05" customHeight="1">
      <c r="A142" s="37"/>
      <c r="B142" s="38"/>
      <c r="C142" s="230" t="s">
        <v>197</v>
      </c>
      <c r="D142" s="230" t="s">
        <v>157</v>
      </c>
      <c r="E142" s="231" t="s">
        <v>766</v>
      </c>
      <c r="F142" s="232" t="s">
        <v>767</v>
      </c>
      <c r="G142" s="233" t="s">
        <v>160</v>
      </c>
      <c r="H142" s="234">
        <v>601.63</v>
      </c>
      <c r="I142" s="235"/>
      <c r="J142" s="235"/>
      <c r="K142" s="236">
        <f>ROUND(P142*H142,2)</f>
        <v>0</v>
      </c>
      <c r="L142" s="232" t="s">
        <v>170</v>
      </c>
      <c r="M142" s="43"/>
      <c r="N142" s="237" t="s">
        <v>1</v>
      </c>
      <c r="O142" s="238" t="s">
        <v>43</v>
      </c>
      <c r="P142" s="239">
        <f>I142+J142</f>
        <v>0</v>
      </c>
      <c r="Q142" s="239">
        <f>ROUND(I142*H142,2)</f>
        <v>0</v>
      </c>
      <c r="R142" s="239">
        <f>ROUND(J142*H142,2)</f>
        <v>0</v>
      </c>
      <c r="S142" s="90"/>
      <c r="T142" s="240">
        <f>S142*H142</f>
        <v>0</v>
      </c>
      <c r="U142" s="240">
        <v>0</v>
      </c>
      <c r="V142" s="240">
        <f>U142*H142</f>
        <v>0</v>
      </c>
      <c r="W142" s="240">
        <v>0</v>
      </c>
      <c r="X142" s="241">
        <f>W142*H142</f>
        <v>0</v>
      </c>
      <c r="Y142" s="37"/>
      <c r="Z142" s="37"/>
      <c r="AA142" s="37"/>
      <c r="AB142" s="37"/>
      <c r="AC142" s="37"/>
      <c r="AD142" s="37"/>
      <c r="AE142" s="37"/>
      <c r="AR142" s="242" t="s">
        <v>161</v>
      </c>
      <c r="AT142" s="242" t="s">
        <v>157</v>
      </c>
      <c r="AU142" s="242" t="s">
        <v>90</v>
      </c>
      <c r="AY142" s="16" t="s">
        <v>155</v>
      </c>
      <c r="BE142" s="243">
        <f>IF(O142="základní",K142,0)</f>
        <v>0</v>
      </c>
      <c r="BF142" s="243">
        <f>IF(O142="snížená",K142,0)</f>
        <v>0</v>
      </c>
      <c r="BG142" s="243">
        <f>IF(O142="zákl. přenesená",K142,0)</f>
        <v>0</v>
      </c>
      <c r="BH142" s="243">
        <f>IF(O142="sníž. přenesená",K142,0)</f>
        <v>0</v>
      </c>
      <c r="BI142" s="243">
        <f>IF(O142="nulová",K142,0)</f>
        <v>0</v>
      </c>
      <c r="BJ142" s="16" t="s">
        <v>88</v>
      </c>
      <c r="BK142" s="243">
        <f>ROUND(P142*H142,2)</f>
        <v>0</v>
      </c>
      <c r="BL142" s="16" t="s">
        <v>161</v>
      </c>
      <c r="BM142" s="242" t="s">
        <v>768</v>
      </c>
    </row>
    <row r="143" s="2" customFormat="1">
      <c r="A143" s="37"/>
      <c r="B143" s="38"/>
      <c r="C143" s="39"/>
      <c r="D143" s="271" t="s">
        <v>172</v>
      </c>
      <c r="E143" s="39"/>
      <c r="F143" s="272" t="s">
        <v>769</v>
      </c>
      <c r="G143" s="39"/>
      <c r="H143" s="39"/>
      <c r="I143" s="246"/>
      <c r="J143" s="246"/>
      <c r="K143" s="39"/>
      <c r="L143" s="39"/>
      <c r="M143" s="43"/>
      <c r="N143" s="247"/>
      <c r="O143" s="248"/>
      <c r="P143" s="90"/>
      <c r="Q143" s="90"/>
      <c r="R143" s="90"/>
      <c r="S143" s="90"/>
      <c r="T143" s="90"/>
      <c r="U143" s="90"/>
      <c r="V143" s="90"/>
      <c r="W143" s="90"/>
      <c r="X143" s="91"/>
      <c r="Y143" s="37"/>
      <c r="Z143" s="37"/>
      <c r="AA143" s="37"/>
      <c r="AB143" s="37"/>
      <c r="AC143" s="37"/>
      <c r="AD143" s="37"/>
      <c r="AE143" s="37"/>
      <c r="AT143" s="16" t="s">
        <v>172</v>
      </c>
      <c r="AU143" s="16" t="s">
        <v>90</v>
      </c>
    </row>
    <row r="144" s="2" customFormat="1" ht="24.15" customHeight="1">
      <c r="A144" s="37"/>
      <c r="B144" s="38"/>
      <c r="C144" s="279" t="s">
        <v>202</v>
      </c>
      <c r="D144" s="279" t="s">
        <v>281</v>
      </c>
      <c r="E144" s="280" t="s">
        <v>770</v>
      </c>
      <c r="F144" s="281" t="s">
        <v>771</v>
      </c>
      <c r="G144" s="282" t="s">
        <v>772</v>
      </c>
      <c r="H144" s="283">
        <v>0.23999999999999999</v>
      </c>
      <c r="I144" s="284"/>
      <c r="J144" s="285"/>
      <c r="K144" s="286">
        <f>ROUND(P144*H144,2)</f>
        <v>0</v>
      </c>
      <c r="L144" s="281" t="s">
        <v>170</v>
      </c>
      <c r="M144" s="287"/>
      <c r="N144" s="288" t="s">
        <v>1</v>
      </c>
      <c r="O144" s="238" t="s">
        <v>43</v>
      </c>
      <c r="P144" s="239">
        <f>I144+J144</f>
        <v>0</v>
      </c>
      <c r="Q144" s="239">
        <f>ROUND(I144*H144,2)</f>
        <v>0</v>
      </c>
      <c r="R144" s="239">
        <f>ROUND(J144*H144,2)</f>
        <v>0</v>
      </c>
      <c r="S144" s="90"/>
      <c r="T144" s="240">
        <f>S144*H144</f>
        <v>0</v>
      </c>
      <c r="U144" s="240">
        <v>0.001</v>
      </c>
      <c r="V144" s="240">
        <f>U144*H144</f>
        <v>0.00024000000000000001</v>
      </c>
      <c r="W144" s="240">
        <v>0</v>
      </c>
      <c r="X144" s="241">
        <f>W144*H144</f>
        <v>0</v>
      </c>
      <c r="Y144" s="37"/>
      <c r="Z144" s="37"/>
      <c r="AA144" s="37"/>
      <c r="AB144" s="37"/>
      <c r="AC144" s="37"/>
      <c r="AD144" s="37"/>
      <c r="AE144" s="37"/>
      <c r="AR144" s="242" t="s">
        <v>202</v>
      </c>
      <c r="AT144" s="242" t="s">
        <v>281</v>
      </c>
      <c r="AU144" s="242" t="s">
        <v>90</v>
      </c>
      <c r="AY144" s="16" t="s">
        <v>155</v>
      </c>
      <c r="BE144" s="243">
        <f>IF(O144="základní",K144,0)</f>
        <v>0</v>
      </c>
      <c r="BF144" s="243">
        <f>IF(O144="snížená",K144,0)</f>
        <v>0</v>
      </c>
      <c r="BG144" s="243">
        <f>IF(O144="zákl. přenesená",K144,0)</f>
        <v>0</v>
      </c>
      <c r="BH144" s="243">
        <f>IF(O144="sníž. přenesená",K144,0)</f>
        <v>0</v>
      </c>
      <c r="BI144" s="243">
        <f>IF(O144="nulová",K144,0)</f>
        <v>0</v>
      </c>
      <c r="BJ144" s="16" t="s">
        <v>88</v>
      </c>
      <c r="BK144" s="243">
        <f>ROUND(P144*H144,2)</f>
        <v>0</v>
      </c>
      <c r="BL144" s="16" t="s">
        <v>161</v>
      </c>
      <c r="BM144" s="242" t="s">
        <v>773</v>
      </c>
    </row>
    <row r="145" s="2" customFormat="1">
      <c r="A145" s="37"/>
      <c r="B145" s="38"/>
      <c r="C145" s="230" t="s">
        <v>208</v>
      </c>
      <c r="D145" s="230" t="s">
        <v>157</v>
      </c>
      <c r="E145" s="231" t="s">
        <v>774</v>
      </c>
      <c r="F145" s="232" t="s">
        <v>775</v>
      </c>
      <c r="G145" s="233" t="s">
        <v>178</v>
      </c>
      <c r="H145" s="234">
        <v>6.016</v>
      </c>
      <c r="I145" s="235"/>
      <c r="J145" s="235"/>
      <c r="K145" s="236">
        <f>ROUND(P145*H145,2)</f>
        <v>0</v>
      </c>
      <c r="L145" s="232" t="s">
        <v>170</v>
      </c>
      <c r="M145" s="43"/>
      <c r="N145" s="237" t="s">
        <v>1</v>
      </c>
      <c r="O145" s="238" t="s">
        <v>43</v>
      </c>
      <c r="P145" s="239">
        <f>I145+J145</f>
        <v>0</v>
      </c>
      <c r="Q145" s="239">
        <f>ROUND(I145*H145,2)</f>
        <v>0</v>
      </c>
      <c r="R145" s="239">
        <f>ROUND(J145*H145,2)</f>
        <v>0</v>
      </c>
      <c r="S145" s="90"/>
      <c r="T145" s="240">
        <f>S145*H145</f>
        <v>0</v>
      </c>
      <c r="U145" s="240">
        <v>0</v>
      </c>
      <c r="V145" s="240">
        <f>U145*H145</f>
        <v>0</v>
      </c>
      <c r="W145" s="240">
        <v>0</v>
      </c>
      <c r="X145" s="241">
        <f>W145*H145</f>
        <v>0</v>
      </c>
      <c r="Y145" s="37"/>
      <c r="Z145" s="37"/>
      <c r="AA145" s="37"/>
      <c r="AB145" s="37"/>
      <c r="AC145" s="37"/>
      <c r="AD145" s="37"/>
      <c r="AE145" s="37"/>
      <c r="AR145" s="242" t="s">
        <v>161</v>
      </c>
      <c r="AT145" s="242" t="s">
        <v>157</v>
      </c>
      <c r="AU145" s="242" t="s">
        <v>90</v>
      </c>
      <c r="AY145" s="16" t="s">
        <v>155</v>
      </c>
      <c r="BE145" s="243">
        <f>IF(O145="základní",K145,0)</f>
        <v>0</v>
      </c>
      <c r="BF145" s="243">
        <f>IF(O145="snížená",K145,0)</f>
        <v>0</v>
      </c>
      <c r="BG145" s="243">
        <f>IF(O145="zákl. přenesená",K145,0)</f>
        <v>0</v>
      </c>
      <c r="BH145" s="243">
        <f>IF(O145="sníž. přenesená",K145,0)</f>
        <v>0</v>
      </c>
      <c r="BI145" s="243">
        <f>IF(O145="nulová",K145,0)</f>
        <v>0</v>
      </c>
      <c r="BJ145" s="16" t="s">
        <v>88</v>
      </c>
      <c r="BK145" s="243">
        <f>ROUND(P145*H145,2)</f>
        <v>0</v>
      </c>
      <c r="BL145" s="16" t="s">
        <v>161</v>
      </c>
      <c r="BM145" s="242" t="s">
        <v>776</v>
      </c>
    </row>
    <row r="146" s="2" customFormat="1">
      <c r="A146" s="37"/>
      <c r="B146" s="38"/>
      <c r="C146" s="39"/>
      <c r="D146" s="271" t="s">
        <v>172</v>
      </c>
      <c r="E146" s="39"/>
      <c r="F146" s="272" t="s">
        <v>777</v>
      </c>
      <c r="G146" s="39"/>
      <c r="H146" s="39"/>
      <c r="I146" s="246"/>
      <c r="J146" s="246"/>
      <c r="K146" s="39"/>
      <c r="L146" s="39"/>
      <c r="M146" s="43"/>
      <c r="N146" s="247"/>
      <c r="O146" s="248"/>
      <c r="P146" s="90"/>
      <c r="Q146" s="90"/>
      <c r="R146" s="90"/>
      <c r="S146" s="90"/>
      <c r="T146" s="90"/>
      <c r="U146" s="90"/>
      <c r="V146" s="90"/>
      <c r="W146" s="90"/>
      <c r="X146" s="91"/>
      <c r="Y146" s="37"/>
      <c r="Z146" s="37"/>
      <c r="AA146" s="37"/>
      <c r="AB146" s="37"/>
      <c r="AC146" s="37"/>
      <c r="AD146" s="37"/>
      <c r="AE146" s="37"/>
      <c r="AT146" s="16" t="s">
        <v>172</v>
      </c>
      <c r="AU146" s="16" t="s">
        <v>90</v>
      </c>
    </row>
    <row r="147" s="13" customFormat="1">
      <c r="A147" s="13"/>
      <c r="B147" s="249"/>
      <c r="C147" s="250"/>
      <c r="D147" s="244" t="s">
        <v>165</v>
      </c>
      <c r="E147" s="251" t="s">
        <v>1</v>
      </c>
      <c r="F147" s="252" t="s">
        <v>778</v>
      </c>
      <c r="G147" s="250"/>
      <c r="H147" s="253">
        <v>6.016</v>
      </c>
      <c r="I147" s="254"/>
      <c r="J147" s="254"/>
      <c r="K147" s="250"/>
      <c r="L147" s="250"/>
      <c r="M147" s="255"/>
      <c r="N147" s="297"/>
      <c r="O147" s="298"/>
      <c r="P147" s="298"/>
      <c r="Q147" s="298"/>
      <c r="R147" s="298"/>
      <c r="S147" s="298"/>
      <c r="T147" s="298"/>
      <c r="U147" s="298"/>
      <c r="V147" s="298"/>
      <c r="W147" s="298"/>
      <c r="X147" s="299"/>
      <c r="Y147" s="13"/>
      <c r="Z147" s="13"/>
      <c r="AA147" s="13"/>
      <c r="AB147" s="13"/>
      <c r="AC147" s="13"/>
      <c r="AD147" s="13"/>
      <c r="AE147" s="13"/>
      <c r="AT147" s="259" t="s">
        <v>165</v>
      </c>
      <c r="AU147" s="259" t="s">
        <v>90</v>
      </c>
      <c r="AV147" s="13" t="s">
        <v>90</v>
      </c>
      <c r="AW147" s="13" t="s">
        <v>5</v>
      </c>
      <c r="AX147" s="13" t="s">
        <v>88</v>
      </c>
      <c r="AY147" s="259" t="s">
        <v>155</v>
      </c>
    </row>
    <row r="148" s="2" customFormat="1" ht="6.96" customHeight="1">
      <c r="A148" s="37"/>
      <c r="B148" s="65"/>
      <c r="C148" s="66"/>
      <c r="D148" s="66"/>
      <c r="E148" s="66"/>
      <c r="F148" s="66"/>
      <c r="G148" s="66"/>
      <c r="H148" s="66"/>
      <c r="I148" s="66"/>
      <c r="J148" s="66"/>
      <c r="K148" s="66"/>
      <c r="L148" s="66"/>
      <c r="M148" s="43"/>
      <c r="N148" s="37"/>
      <c r="P148" s="37"/>
      <c r="Q148" s="37"/>
      <c r="R148" s="37"/>
      <c r="S148" s="37"/>
      <c r="T148" s="37"/>
      <c r="U148" s="37"/>
      <c r="V148" s="37"/>
      <c r="W148" s="37"/>
      <c r="X148" s="37"/>
      <c r="Y148" s="37"/>
      <c r="Z148" s="37"/>
      <c r="AA148" s="37"/>
      <c r="AB148" s="37"/>
      <c r="AC148" s="37"/>
      <c r="AD148" s="37"/>
      <c r="AE148" s="37"/>
    </row>
  </sheetData>
  <sheetProtection sheet="1" autoFilter="0" formatColumns="0" formatRows="0" objects="1" scenarios="1" spinCount="100000" saltValue="iwmGc0vWUz5/O9G/VWauBo3pu8tsMLtIKo1zzd1yMUmg8n6v0o+StIhkPysC2tEj6fH/cNCjlSRyQ7TY7E1uFA==" hashValue="7qang8wYlrybbJxylZcCX+fdD1lMhjka7GUtDuuvjmwf9iQmnv+XU+yfSoYCMhtdLt+8ozTFrlpnjouVciWMeQ==" algorithmName="SHA-512" password="CC35"/>
  <autoFilter ref="C121:L147"/>
  <mergeCells count="12">
    <mergeCell ref="E7:H7"/>
    <mergeCell ref="E9:H9"/>
    <mergeCell ref="E11:H11"/>
    <mergeCell ref="E20:H20"/>
    <mergeCell ref="E29:H29"/>
    <mergeCell ref="E85:H85"/>
    <mergeCell ref="E87:H87"/>
    <mergeCell ref="E89:H89"/>
    <mergeCell ref="E110:H110"/>
    <mergeCell ref="E112:H112"/>
    <mergeCell ref="E114:H114"/>
    <mergeCell ref="M2:Z2"/>
  </mergeCells>
  <hyperlinks>
    <hyperlink ref="F126" r:id="rId1" display="https://podminky.urs.cz/item/CS_URS_2025_01/181411121"/>
    <hyperlink ref="F132" r:id="rId2" display="https://podminky.urs.cz/item/CS_URS_2025_01/183403113"/>
    <hyperlink ref="F135" r:id="rId3" display="https://podminky.urs.cz/item/CS_URS_2025_01/183403151"/>
    <hyperlink ref="F137" r:id="rId4" display="https://podminky.urs.cz/item/CS_URS_2025_01/183403153"/>
    <hyperlink ref="F140" r:id="rId5" display="https://podminky.urs.cz/item/CS_URS_2025_01/183403161"/>
    <hyperlink ref="F143" r:id="rId6" display="https://podminky.urs.cz/item/CS_URS_2025_01/184813511"/>
    <hyperlink ref="F146" r:id="rId7" display="https://podminky.urs.cz/item/CS_URS_2025_01/185804312"/>
  </hyperlinks>
  <pageMargins left="0.39375" right="0.39375" top="0.39375" bottom="0.39375" header="0" footer="0"/>
  <pageSetup paperSize="9" orientation="portrait" blackAndWhite="1" fitToHeight="100"/>
  <headerFooter>
    <oddFooter>&amp;CStrana &amp;P z &amp;N</oddFooter>
  </headerFooter>
  <drawing r:id="rId8"/>
</worksheet>
</file>

<file path=xl/worksheets/sheet9.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15.5" style="1" customWidth="1"/>
    <col min="13" max="13" width="9.332031" style="1" customWidth="1"/>
    <col min="14" max="14" width="10.83203" style="1" hidden="1" customWidth="1"/>
    <col min="15" max="15" width="9.332031" style="1" hidden="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4.16016" style="1" hidden="1" customWidth="1"/>
    <col min="22" max="22" width="14.16016" style="1" hidden="1" customWidth="1"/>
    <col min="23" max="23" width="14.16016" style="1" hidden="1" customWidth="1"/>
    <col min="24" max="24" width="14.16016" style="1" hidden="1" customWidth="1"/>
    <col min="25" max="25" width="12.33203" style="1" hidden="1" customWidth="1"/>
    <col min="26" max="26" width="16.33203" style="1" customWidth="1"/>
    <col min="27" max="27" width="12.33203" style="1" customWidth="1"/>
    <col min="28" max="28" width="15"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M2" s="1"/>
      <c r="N2" s="1"/>
      <c r="O2" s="1"/>
      <c r="P2" s="1"/>
      <c r="Q2" s="1"/>
      <c r="R2" s="1"/>
      <c r="S2" s="1"/>
      <c r="T2" s="1"/>
      <c r="U2" s="1"/>
      <c r="V2" s="1"/>
      <c r="W2" s="1"/>
      <c r="X2" s="1"/>
      <c r="Y2" s="1"/>
      <c r="Z2" s="1"/>
      <c r="AT2" s="16" t="s">
        <v>115</v>
      </c>
    </row>
    <row r="3" s="1" customFormat="1" ht="6.96" customHeight="1">
      <c r="B3" s="148"/>
      <c r="C3" s="149"/>
      <c r="D3" s="149"/>
      <c r="E3" s="149"/>
      <c r="F3" s="149"/>
      <c r="G3" s="149"/>
      <c r="H3" s="149"/>
      <c r="I3" s="149"/>
      <c r="J3" s="149"/>
      <c r="K3" s="149"/>
      <c r="L3" s="149"/>
      <c r="M3" s="19"/>
      <c r="AT3" s="16" t="s">
        <v>90</v>
      </c>
    </row>
    <row r="4" s="1" customFormat="1" ht="24.96" customHeight="1">
      <c r="B4" s="19"/>
      <c r="D4" s="150" t="s">
        <v>119</v>
      </c>
      <c r="M4" s="19"/>
      <c r="N4" s="151" t="s">
        <v>11</v>
      </c>
      <c r="AT4" s="16" t="s">
        <v>4</v>
      </c>
    </row>
    <row r="5" s="1" customFormat="1" ht="6.96" customHeight="1">
      <c r="B5" s="19"/>
      <c r="M5" s="19"/>
    </row>
    <row r="6" s="1" customFormat="1" ht="12" customHeight="1">
      <c r="B6" s="19"/>
      <c r="D6" s="152" t="s">
        <v>17</v>
      </c>
      <c r="M6" s="19"/>
    </row>
    <row r="7" s="1" customFormat="1" ht="16.5" customHeight="1">
      <c r="B7" s="19"/>
      <c r="E7" s="153" t="str">
        <f>'Rekapitulace stavby'!K6</f>
        <v>29-22 - Domov ´PRAMEN´ - úprava zahrady - II.etapa</v>
      </c>
      <c r="F7" s="152"/>
      <c r="G7" s="152"/>
      <c r="H7" s="152"/>
      <c r="M7" s="19"/>
    </row>
    <row r="8" s="1" customFormat="1" ht="12" customHeight="1">
      <c r="B8" s="19"/>
      <c r="D8" s="152" t="s">
        <v>120</v>
      </c>
      <c r="M8" s="19"/>
    </row>
    <row r="9" s="2" customFormat="1" ht="16.5" customHeight="1">
      <c r="A9" s="37"/>
      <c r="B9" s="43"/>
      <c r="C9" s="37"/>
      <c r="D9" s="37"/>
      <c r="E9" s="153" t="s">
        <v>735</v>
      </c>
      <c r="F9" s="37"/>
      <c r="G9" s="37"/>
      <c r="H9" s="37"/>
      <c r="I9" s="37"/>
      <c r="J9" s="37"/>
      <c r="K9" s="37"/>
      <c r="L9" s="37"/>
      <c r="M9" s="62"/>
      <c r="S9" s="37"/>
      <c r="T9" s="37"/>
      <c r="U9" s="37"/>
      <c r="V9" s="37"/>
      <c r="W9" s="37"/>
      <c r="X9" s="37"/>
      <c r="Y9" s="37"/>
      <c r="Z9" s="37"/>
      <c r="AA9" s="37"/>
      <c r="AB9" s="37"/>
      <c r="AC9" s="37"/>
      <c r="AD9" s="37"/>
      <c r="AE9" s="37"/>
    </row>
    <row r="10" s="2" customFormat="1" ht="12" customHeight="1">
      <c r="A10" s="37"/>
      <c r="B10" s="43"/>
      <c r="C10" s="37"/>
      <c r="D10" s="152" t="s">
        <v>736</v>
      </c>
      <c r="E10" s="37"/>
      <c r="F10" s="37"/>
      <c r="G10" s="37"/>
      <c r="H10" s="37"/>
      <c r="I10" s="37"/>
      <c r="J10" s="37"/>
      <c r="K10" s="37"/>
      <c r="L10" s="37"/>
      <c r="M10" s="62"/>
      <c r="S10" s="37"/>
      <c r="T10" s="37"/>
      <c r="U10" s="37"/>
      <c r="V10" s="37"/>
      <c r="W10" s="37"/>
      <c r="X10" s="37"/>
      <c r="Y10" s="37"/>
      <c r="Z10" s="37"/>
      <c r="AA10" s="37"/>
      <c r="AB10" s="37"/>
      <c r="AC10" s="37"/>
      <c r="AD10" s="37"/>
      <c r="AE10" s="37"/>
    </row>
    <row r="11" s="2" customFormat="1" ht="16.5" customHeight="1">
      <c r="A11" s="37"/>
      <c r="B11" s="43"/>
      <c r="C11" s="37"/>
      <c r="D11" s="37"/>
      <c r="E11" s="154" t="s">
        <v>779</v>
      </c>
      <c r="F11" s="37"/>
      <c r="G11" s="37"/>
      <c r="H11" s="37"/>
      <c r="I11" s="37"/>
      <c r="J11" s="37"/>
      <c r="K11" s="37"/>
      <c r="L11" s="37"/>
      <c r="M11" s="62"/>
      <c r="S11" s="37"/>
      <c r="T11" s="37"/>
      <c r="U11" s="37"/>
      <c r="V11" s="37"/>
      <c r="W11" s="37"/>
      <c r="X11" s="37"/>
      <c r="Y11" s="37"/>
      <c r="Z11" s="37"/>
      <c r="AA11" s="37"/>
      <c r="AB11" s="37"/>
      <c r="AC11" s="37"/>
      <c r="AD11" s="37"/>
      <c r="AE11" s="37"/>
    </row>
    <row r="12" s="2" customFormat="1">
      <c r="A12" s="37"/>
      <c r="B12" s="43"/>
      <c r="C12" s="37"/>
      <c r="D12" s="37"/>
      <c r="E12" s="37"/>
      <c r="F12" s="37"/>
      <c r="G12" s="37"/>
      <c r="H12" s="37"/>
      <c r="I12" s="37"/>
      <c r="J12" s="37"/>
      <c r="K12" s="37"/>
      <c r="L12" s="37"/>
      <c r="M12" s="62"/>
      <c r="S12" s="37"/>
      <c r="T12" s="37"/>
      <c r="U12" s="37"/>
      <c r="V12" s="37"/>
      <c r="W12" s="37"/>
      <c r="X12" s="37"/>
      <c r="Y12" s="37"/>
      <c r="Z12" s="37"/>
      <c r="AA12" s="37"/>
      <c r="AB12" s="37"/>
      <c r="AC12" s="37"/>
      <c r="AD12" s="37"/>
      <c r="AE12" s="37"/>
    </row>
    <row r="13" s="2" customFormat="1" ht="12" customHeight="1">
      <c r="A13" s="37"/>
      <c r="B13" s="43"/>
      <c r="C13" s="37"/>
      <c r="D13" s="152" t="s">
        <v>19</v>
      </c>
      <c r="E13" s="37"/>
      <c r="F13" s="143" t="s">
        <v>1</v>
      </c>
      <c r="G13" s="37"/>
      <c r="H13" s="37"/>
      <c r="I13" s="152" t="s">
        <v>20</v>
      </c>
      <c r="J13" s="143" t="s">
        <v>1</v>
      </c>
      <c r="K13" s="37"/>
      <c r="L13" s="37"/>
      <c r="M13" s="62"/>
      <c r="S13" s="37"/>
      <c r="T13" s="37"/>
      <c r="U13" s="37"/>
      <c r="V13" s="37"/>
      <c r="W13" s="37"/>
      <c r="X13" s="37"/>
      <c r="Y13" s="37"/>
      <c r="Z13" s="37"/>
      <c r="AA13" s="37"/>
      <c r="AB13" s="37"/>
      <c r="AC13" s="37"/>
      <c r="AD13" s="37"/>
      <c r="AE13" s="37"/>
    </row>
    <row r="14" s="2" customFormat="1" ht="12" customHeight="1">
      <c r="A14" s="37"/>
      <c r="B14" s="43"/>
      <c r="C14" s="37"/>
      <c r="D14" s="152" t="s">
        <v>21</v>
      </c>
      <c r="E14" s="37"/>
      <c r="F14" s="143" t="s">
        <v>22</v>
      </c>
      <c r="G14" s="37"/>
      <c r="H14" s="37"/>
      <c r="I14" s="152" t="s">
        <v>23</v>
      </c>
      <c r="J14" s="155" t="str">
        <f>'Rekapitulace stavby'!AN8</f>
        <v>6. 2. 2025</v>
      </c>
      <c r="K14" s="37"/>
      <c r="L14" s="37"/>
      <c r="M14" s="62"/>
      <c r="S14" s="37"/>
      <c r="T14" s="37"/>
      <c r="U14" s="37"/>
      <c r="V14" s="37"/>
      <c r="W14" s="37"/>
      <c r="X14" s="37"/>
      <c r="Y14" s="37"/>
      <c r="Z14" s="37"/>
      <c r="AA14" s="37"/>
      <c r="AB14" s="37"/>
      <c r="AC14" s="37"/>
      <c r="AD14" s="37"/>
      <c r="AE14" s="37"/>
    </row>
    <row r="15" s="2" customFormat="1" ht="10.8" customHeight="1">
      <c r="A15" s="37"/>
      <c r="B15" s="43"/>
      <c r="C15" s="37"/>
      <c r="D15" s="37"/>
      <c r="E15" s="37"/>
      <c r="F15" s="37"/>
      <c r="G15" s="37"/>
      <c r="H15" s="37"/>
      <c r="I15" s="37"/>
      <c r="J15" s="37"/>
      <c r="K15" s="37"/>
      <c r="L15" s="37"/>
      <c r="M15" s="62"/>
      <c r="S15" s="37"/>
      <c r="T15" s="37"/>
      <c r="U15" s="37"/>
      <c r="V15" s="37"/>
      <c r="W15" s="37"/>
      <c r="X15" s="37"/>
      <c r="Y15" s="37"/>
      <c r="Z15" s="37"/>
      <c r="AA15" s="37"/>
      <c r="AB15" s="37"/>
      <c r="AC15" s="37"/>
      <c r="AD15" s="37"/>
      <c r="AE15" s="37"/>
    </row>
    <row r="16" s="2" customFormat="1" ht="12" customHeight="1">
      <c r="A16" s="37"/>
      <c r="B16" s="43"/>
      <c r="C16" s="37"/>
      <c r="D16" s="152" t="s">
        <v>25</v>
      </c>
      <c r="E16" s="37"/>
      <c r="F16" s="37"/>
      <c r="G16" s="37"/>
      <c r="H16" s="37"/>
      <c r="I16" s="152" t="s">
        <v>26</v>
      </c>
      <c r="J16" s="143" t="s">
        <v>27</v>
      </c>
      <c r="K16" s="37"/>
      <c r="L16" s="37"/>
      <c r="M16" s="62"/>
      <c r="S16" s="37"/>
      <c r="T16" s="37"/>
      <c r="U16" s="37"/>
      <c r="V16" s="37"/>
      <c r="W16" s="37"/>
      <c r="X16" s="37"/>
      <c r="Y16" s="37"/>
      <c r="Z16" s="37"/>
      <c r="AA16" s="37"/>
      <c r="AB16" s="37"/>
      <c r="AC16" s="37"/>
      <c r="AD16" s="37"/>
      <c r="AE16" s="37"/>
    </row>
    <row r="17" s="2" customFormat="1" ht="18" customHeight="1">
      <c r="A17" s="37"/>
      <c r="B17" s="43"/>
      <c r="C17" s="37"/>
      <c r="D17" s="37"/>
      <c r="E17" s="143" t="s">
        <v>28</v>
      </c>
      <c r="F17" s="37"/>
      <c r="G17" s="37"/>
      <c r="H17" s="37"/>
      <c r="I17" s="152" t="s">
        <v>29</v>
      </c>
      <c r="J17" s="143" t="s">
        <v>1</v>
      </c>
      <c r="K17" s="37"/>
      <c r="L17" s="37"/>
      <c r="M17" s="62"/>
      <c r="S17" s="37"/>
      <c r="T17" s="37"/>
      <c r="U17" s="37"/>
      <c r="V17" s="37"/>
      <c r="W17" s="37"/>
      <c r="X17" s="37"/>
      <c r="Y17" s="37"/>
      <c r="Z17" s="37"/>
      <c r="AA17" s="37"/>
      <c r="AB17" s="37"/>
      <c r="AC17" s="37"/>
      <c r="AD17" s="37"/>
      <c r="AE17" s="37"/>
    </row>
    <row r="18" s="2" customFormat="1" ht="6.96" customHeight="1">
      <c r="A18" s="37"/>
      <c r="B18" s="43"/>
      <c r="C18" s="37"/>
      <c r="D18" s="37"/>
      <c r="E18" s="37"/>
      <c r="F18" s="37"/>
      <c r="G18" s="37"/>
      <c r="H18" s="37"/>
      <c r="I18" s="37"/>
      <c r="J18" s="37"/>
      <c r="K18" s="37"/>
      <c r="L18" s="37"/>
      <c r="M18" s="62"/>
      <c r="S18" s="37"/>
      <c r="T18" s="37"/>
      <c r="U18" s="37"/>
      <c r="V18" s="37"/>
      <c r="W18" s="37"/>
      <c r="X18" s="37"/>
      <c r="Y18" s="37"/>
      <c r="Z18" s="37"/>
      <c r="AA18" s="37"/>
      <c r="AB18" s="37"/>
      <c r="AC18" s="37"/>
      <c r="AD18" s="37"/>
      <c r="AE18" s="37"/>
    </row>
    <row r="19" s="2" customFormat="1" ht="12" customHeight="1">
      <c r="A19" s="37"/>
      <c r="B19" s="43"/>
      <c r="C19" s="37"/>
      <c r="D19" s="152" t="s">
        <v>30</v>
      </c>
      <c r="E19" s="37"/>
      <c r="F19" s="37"/>
      <c r="G19" s="37"/>
      <c r="H19" s="37"/>
      <c r="I19" s="152" t="s">
        <v>26</v>
      </c>
      <c r="J19" s="32" t="str">
        <f>'Rekapitulace stavby'!AN13</f>
        <v>Vyplň údaj</v>
      </c>
      <c r="K19" s="37"/>
      <c r="L19" s="37"/>
      <c r="M19" s="62"/>
      <c r="S19" s="37"/>
      <c r="T19" s="37"/>
      <c r="U19" s="37"/>
      <c r="V19" s="37"/>
      <c r="W19" s="37"/>
      <c r="X19" s="37"/>
      <c r="Y19" s="37"/>
      <c r="Z19" s="37"/>
      <c r="AA19" s="37"/>
      <c r="AB19" s="37"/>
      <c r="AC19" s="37"/>
      <c r="AD19" s="37"/>
      <c r="AE19" s="37"/>
    </row>
    <row r="20" s="2" customFormat="1" ht="18" customHeight="1">
      <c r="A20" s="37"/>
      <c r="B20" s="43"/>
      <c r="C20" s="37"/>
      <c r="D20" s="37"/>
      <c r="E20" s="32" t="str">
        <f>'Rekapitulace stavby'!E14</f>
        <v>Vyplň údaj</v>
      </c>
      <c r="F20" s="143"/>
      <c r="G20" s="143"/>
      <c r="H20" s="143"/>
      <c r="I20" s="152" t="s">
        <v>29</v>
      </c>
      <c r="J20" s="32" t="str">
        <f>'Rekapitulace stavby'!AN14</f>
        <v>Vyplň údaj</v>
      </c>
      <c r="K20" s="37"/>
      <c r="L20" s="37"/>
      <c r="M20" s="62"/>
      <c r="S20" s="37"/>
      <c r="T20" s="37"/>
      <c r="U20" s="37"/>
      <c r="V20" s="37"/>
      <c r="W20" s="37"/>
      <c r="X20" s="37"/>
      <c r="Y20" s="37"/>
      <c r="Z20" s="37"/>
      <c r="AA20" s="37"/>
      <c r="AB20" s="37"/>
      <c r="AC20" s="37"/>
      <c r="AD20" s="37"/>
      <c r="AE20" s="37"/>
    </row>
    <row r="21" s="2" customFormat="1" ht="6.96" customHeight="1">
      <c r="A21" s="37"/>
      <c r="B21" s="43"/>
      <c r="C21" s="37"/>
      <c r="D21" s="37"/>
      <c r="E21" s="37"/>
      <c r="F21" s="37"/>
      <c r="G21" s="37"/>
      <c r="H21" s="37"/>
      <c r="I21" s="37"/>
      <c r="J21" s="37"/>
      <c r="K21" s="37"/>
      <c r="L21" s="37"/>
      <c r="M21" s="62"/>
      <c r="S21" s="37"/>
      <c r="T21" s="37"/>
      <c r="U21" s="37"/>
      <c r="V21" s="37"/>
      <c r="W21" s="37"/>
      <c r="X21" s="37"/>
      <c r="Y21" s="37"/>
      <c r="Z21" s="37"/>
      <c r="AA21" s="37"/>
      <c r="AB21" s="37"/>
      <c r="AC21" s="37"/>
      <c r="AD21" s="37"/>
      <c r="AE21" s="37"/>
    </row>
    <row r="22" s="2" customFormat="1" ht="12" customHeight="1">
      <c r="A22" s="37"/>
      <c r="B22" s="43"/>
      <c r="C22" s="37"/>
      <c r="D22" s="152" t="s">
        <v>32</v>
      </c>
      <c r="E22" s="37"/>
      <c r="F22" s="37"/>
      <c r="G22" s="37"/>
      <c r="H22" s="37"/>
      <c r="I22" s="152" t="s">
        <v>26</v>
      </c>
      <c r="J22" s="143" t="s">
        <v>33</v>
      </c>
      <c r="K22" s="37"/>
      <c r="L22" s="37"/>
      <c r="M22" s="62"/>
      <c r="S22" s="37"/>
      <c r="T22" s="37"/>
      <c r="U22" s="37"/>
      <c r="V22" s="37"/>
      <c r="W22" s="37"/>
      <c r="X22" s="37"/>
      <c r="Y22" s="37"/>
      <c r="Z22" s="37"/>
      <c r="AA22" s="37"/>
      <c r="AB22" s="37"/>
      <c r="AC22" s="37"/>
      <c r="AD22" s="37"/>
      <c r="AE22" s="37"/>
    </row>
    <row r="23" s="2" customFormat="1" ht="18" customHeight="1">
      <c r="A23" s="37"/>
      <c r="B23" s="43"/>
      <c r="C23" s="37"/>
      <c r="D23" s="37"/>
      <c r="E23" s="143" t="s">
        <v>34</v>
      </c>
      <c r="F23" s="37"/>
      <c r="G23" s="37"/>
      <c r="H23" s="37"/>
      <c r="I23" s="152" t="s">
        <v>29</v>
      </c>
      <c r="J23" s="143" t="s">
        <v>1</v>
      </c>
      <c r="K23" s="37"/>
      <c r="L23" s="37"/>
      <c r="M23" s="62"/>
      <c r="S23" s="37"/>
      <c r="T23" s="37"/>
      <c r="U23" s="37"/>
      <c r="V23" s="37"/>
      <c r="W23" s="37"/>
      <c r="X23" s="37"/>
      <c r="Y23" s="37"/>
      <c r="Z23" s="37"/>
      <c r="AA23" s="37"/>
      <c r="AB23" s="37"/>
      <c r="AC23" s="37"/>
      <c r="AD23" s="37"/>
      <c r="AE23" s="37"/>
    </row>
    <row r="24" s="2" customFormat="1" ht="6.96" customHeight="1">
      <c r="A24" s="37"/>
      <c r="B24" s="43"/>
      <c r="C24" s="37"/>
      <c r="D24" s="37"/>
      <c r="E24" s="37"/>
      <c r="F24" s="37"/>
      <c r="G24" s="37"/>
      <c r="H24" s="37"/>
      <c r="I24" s="37"/>
      <c r="J24" s="37"/>
      <c r="K24" s="37"/>
      <c r="L24" s="37"/>
      <c r="M24" s="62"/>
      <c r="S24" s="37"/>
      <c r="T24" s="37"/>
      <c r="U24" s="37"/>
      <c r="V24" s="37"/>
      <c r="W24" s="37"/>
      <c r="X24" s="37"/>
      <c r="Y24" s="37"/>
      <c r="Z24" s="37"/>
      <c r="AA24" s="37"/>
      <c r="AB24" s="37"/>
      <c r="AC24" s="37"/>
      <c r="AD24" s="37"/>
      <c r="AE24" s="37"/>
    </row>
    <row r="25" s="2" customFormat="1" ht="12" customHeight="1">
      <c r="A25" s="37"/>
      <c r="B25" s="43"/>
      <c r="C25" s="37"/>
      <c r="D25" s="152" t="s">
        <v>35</v>
      </c>
      <c r="E25" s="37"/>
      <c r="F25" s="37"/>
      <c r="G25" s="37"/>
      <c r="H25" s="37"/>
      <c r="I25" s="152" t="s">
        <v>26</v>
      </c>
      <c r="J25" s="143" t="str">
        <f>IF('Rekapitulace stavby'!AN19="","",'Rekapitulace stavby'!AN19)</f>
        <v/>
      </c>
      <c r="K25" s="37"/>
      <c r="L25" s="37"/>
      <c r="M25" s="62"/>
      <c r="S25" s="37"/>
      <c r="T25" s="37"/>
      <c r="U25" s="37"/>
      <c r="V25" s="37"/>
      <c r="W25" s="37"/>
      <c r="X25" s="37"/>
      <c r="Y25" s="37"/>
      <c r="Z25" s="37"/>
      <c r="AA25" s="37"/>
      <c r="AB25" s="37"/>
      <c r="AC25" s="37"/>
      <c r="AD25" s="37"/>
      <c r="AE25" s="37"/>
    </row>
    <row r="26" s="2" customFormat="1" ht="18" customHeight="1">
      <c r="A26" s="37"/>
      <c r="B26" s="43"/>
      <c r="C26" s="37"/>
      <c r="D26" s="37"/>
      <c r="E26" s="143" t="str">
        <f>IF('Rekapitulace stavby'!E20="","",'Rekapitulace stavby'!E20)</f>
        <v xml:space="preserve"> </v>
      </c>
      <c r="F26" s="37"/>
      <c r="G26" s="37"/>
      <c r="H26" s="37"/>
      <c r="I26" s="152" t="s">
        <v>29</v>
      </c>
      <c r="J26" s="143" t="str">
        <f>IF('Rekapitulace stavby'!AN20="","",'Rekapitulace stavby'!AN20)</f>
        <v/>
      </c>
      <c r="K26" s="37"/>
      <c r="L26" s="37"/>
      <c r="M26" s="62"/>
      <c r="S26" s="37"/>
      <c r="T26" s="37"/>
      <c r="U26" s="37"/>
      <c r="V26" s="37"/>
      <c r="W26" s="37"/>
      <c r="X26" s="37"/>
      <c r="Y26" s="37"/>
      <c r="Z26" s="37"/>
      <c r="AA26" s="37"/>
      <c r="AB26" s="37"/>
      <c r="AC26" s="37"/>
      <c r="AD26" s="37"/>
      <c r="AE26" s="37"/>
    </row>
    <row r="27" s="2" customFormat="1" ht="6.96" customHeight="1">
      <c r="A27" s="37"/>
      <c r="B27" s="43"/>
      <c r="C27" s="37"/>
      <c r="D27" s="37"/>
      <c r="E27" s="37"/>
      <c r="F27" s="37"/>
      <c r="G27" s="37"/>
      <c r="H27" s="37"/>
      <c r="I27" s="37"/>
      <c r="J27" s="37"/>
      <c r="K27" s="37"/>
      <c r="L27" s="37"/>
      <c r="M27" s="62"/>
      <c r="S27" s="37"/>
      <c r="T27" s="37"/>
      <c r="U27" s="37"/>
      <c r="V27" s="37"/>
      <c r="W27" s="37"/>
      <c r="X27" s="37"/>
      <c r="Y27" s="37"/>
      <c r="Z27" s="37"/>
      <c r="AA27" s="37"/>
      <c r="AB27" s="37"/>
      <c r="AC27" s="37"/>
      <c r="AD27" s="37"/>
      <c r="AE27" s="37"/>
    </row>
    <row r="28" s="2" customFormat="1" ht="12" customHeight="1">
      <c r="A28" s="37"/>
      <c r="B28" s="43"/>
      <c r="C28" s="37"/>
      <c r="D28" s="152" t="s">
        <v>37</v>
      </c>
      <c r="E28" s="37"/>
      <c r="F28" s="37"/>
      <c r="G28" s="37"/>
      <c r="H28" s="37"/>
      <c r="I28" s="37"/>
      <c r="J28" s="37"/>
      <c r="K28" s="37"/>
      <c r="L28" s="37"/>
      <c r="M28" s="62"/>
      <c r="S28" s="37"/>
      <c r="T28" s="37"/>
      <c r="U28" s="37"/>
      <c r="V28" s="37"/>
      <c r="W28" s="37"/>
      <c r="X28" s="37"/>
      <c r="Y28" s="37"/>
      <c r="Z28" s="37"/>
      <c r="AA28" s="37"/>
      <c r="AB28" s="37"/>
      <c r="AC28" s="37"/>
      <c r="AD28" s="37"/>
      <c r="AE28" s="37"/>
    </row>
    <row r="29" s="8" customFormat="1" ht="16.5" customHeight="1">
      <c r="A29" s="156"/>
      <c r="B29" s="157"/>
      <c r="C29" s="156"/>
      <c r="D29" s="156"/>
      <c r="E29" s="158" t="s">
        <v>1</v>
      </c>
      <c r="F29" s="158"/>
      <c r="G29" s="158"/>
      <c r="H29" s="158"/>
      <c r="I29" s="156"/>
      <c r="J29" s="156"/>
      <c r="K29" s="156"/>
      <c r="L29" s="156"/>
      <c r="M29" s="159"/>
      <c r="S29" s="156"/>
      <c r="T29" s="156"/>
      <c r="U29" s="156"/>
      <c r="V29" s="156"/>
      <c r="W29" s="156"/>
      <c r="X29" s="156"/>
      <c r="Y29" s="156"/>
      <c r="Z29" s="156"/>
      <c r="AA29" s="156"/>
      <c r="AB29" s="156"/>
      <c r="AC29" s="156"/>
      <c r="AD29" s="156"/>
      <c r="AE29" s="156"/>
    </row>
    <row r="30" s="2" customFormat="1" ht="6.96" customHeight="1">
      <c r="A30" s="37"/>
      <c r="B30" s="43"/>
      <c r="C30" s="37"/>
      <c r="D30" s="37"/>
      <c r="E30" s="37"/>
      <c r="F30" s="37"/>
      <c r="G30" s="37"/>
      <c r="H30" s="37"/>
      <c r="I30" s="37"/>
      <c r="J30" s="37"/>
      <c r="K30" s="37"/>
      <c r="L30" s="37"/>
      <c r="M30" s="62"/>
      <c r="S30" s="37"/>
      <c r="T30" s="37"/>
      <c r="U30" s="37"/>
      <c r="V30" s="37"/>
      <c r="W30" s="37"/>
      <c r="X30" s="37"/>
      <c r="Y30" s="37"/>
      <c r="Z30" s="37"/>
      <c r="AA30" s="37"/>
      <c r="AB30" s="37"/>
      <c r="AC30" s="37"/>
      <c r="AD30" s="37"/>
      <c r="AE30" s="37"/>
    </row>
    <row r="31" s="2" customFormat="1" ht="6.96" customHeight="1">
      <c r="A31" s="37"/>
      <c r="B31" s="43"/>
      <c r="C31" s="37"/>
      <c r="D31" s="160"/>
      <c r="E31" s="160"/>
      <c r="F31" s="160"/>
      <c r="G31" s="160"/>
      <c r="H31" s="160"/>
      <c r="I31" s="160"/>
      <c r="J31" s="160"/>
      <c r="K31" s="160"/>
      <c r="L31" s="160"/>
      <c r="M31" s="62"/>
      <c r="S31" s="37"/>
      <c r="T31" s="37"/>
      <c r="U31" s="37"/>
      <c r="V31" s="37"/>
      <c r="W31" s="37"/>
      <c r="X31" s="37"/>
      <c r="Y31" s="37"/>
      <c r="Z31" s="37"/>
      <c r="AA31" s="37"/>
      <c r="AB31" s="37"/>
      <c r="AC31" s="37"/>
      <c r="AD31" s="37"/>
      <c r="AE31" s="37"/>
    </row>
    <row r="32" s="2" customFormat="1">
      <c r="A32" s="37"/>
      <c r="B32" s="43"/>
      <c r="C32" s="37"/>
      <c r="D32" s="37"/>
      <c r="E32" s="152" t="s">
        <v>124</v>
      </c>
      <c r="F32" s="37"/>
      <c r="G32" s="37"/>
      <c r="H32" s="37"/>
      <c r="I32" s="37"/>
      <c r="J32" s="37"/>
      <c r="K32" s="161">
        <f>I98</f>
        <v>0</v>
      </c>
      <c r="L32" s="37"/>
      <c r="M32" s="62"/>
      <c r="S32" s="37"/>
      <c r="T32" s="37"/>
      <c r="U32" s="37"/>
      <c r="V32" s="37"/>
      <c r="W32" s="37"/>
      <c r="X32" s="37"/>
      <c r="Y32" s="37"/>
      <c r="Z32" s="37"/>
      <c r="AA32" s="37"/>
      <c r="AB32" s="37"/>
      <c r="AC32" s="37"/>
      <c r="AD32" s="37"/>
      <c r="AE32" s="37"/>
    </row>
    <row r="33" s="2" customFormat="1">
      <c r="A33" s="37"/>
      <c r="B33" s="43"/>
      <c r="C33" s="37"/>
      <c r="D33" s="37"/>
      <c r="E33" s="152" t="s">
        <v>125</v>
      </c>
      <c r="F33" s="37"/>
      <c r="G33" s="37"/>
      <c r="H33" s="37"/>
      <c r="I33" s="37"/>
      <c r="J33" s="37"/>
      <c r="K33" s="161">
        <f>J98</f>
        <v>0</v>
      </c>
      <c r="L33" s="37"/>
      <c r="M33" s="62"/>
      <c r="S33" s="37"/>
      <c r="T33" s="37"/>
      <c r="U33" s="37"/>
      <c r="V33" s="37"/>
      <c r="W33" s="37"/>
      <c r="X33" s="37"/>
      <c r="Y33" s="37"/>
      <c r="Z33" s="37"/>
      <c r="AA33" s="37"/>
      <c r="AB33" s="37"/>
      <c r="AC33" s="37"/>
      <c r="AD33" s="37"/>
      <c r="AE33" s="37"/>
    </row>
    <row r="34" s="2" customFormat="1" ht="25.44" customHeight="1">
      <c r="A34" s="37"/>
      <c r="B34" s="43"/>
      <c r="C34" s="37"/>
      <c r="D34" s="162" t="s">
        <v>38</v>
      </c>
      <c r="E34" s="37"/>
      <c r="F34" s="37"/>
      <c r="G34" s="37"/>
      <c r="H34" s="37"/>
      <c r="I34" s="37"/>
      <c r="J34" s="37"/>
      <c r="K34" s="163">
        <f>ROUND(K123, 2)</f>
        <v>0</v>
      </c>
      <c r="L34" s="37"/>
      <c r="M34" s="62"/>
      <c r="S34" s="37"/>
      <c r="T34" s="37"/>
      <c r="U34" s="37"/>
      <c r="V34" s="37"/>
      <c r="W34" s="37"/>
      <c r="X34" s="37"/>
      <c r="Y34" s="37"/>
      <c r="Z34" s="37"/>
      <c r="AA34" s="37"/>
      <c r="AB34" s="37"/>
      <c r="AC34" s="37"/>
      <c r="AD34" s="37"/>
      <c r="AE34" s="37"/>
    </row>
    <row r="35" s="2" customFormat="1" ht="6.96" customHeight="1">
      <c r="A35" s="37"/>
      <c r="B35" s="43"/>
      <c r="C35" s="37"/>
      <c r="D35" s="160"/>
      <c r="E35" s="160"/>
      <c r="F35" s="160"/>
      <c r="G35" s="160"/>
      <c r="H35" s="160"/>
      <c r="I35" s="160"/>
      <c r="J35" s="160"/>
      <c r="K35" s="160"/>
      <c r="L35" s="160"/>
      <c r="M35" s="62"/>
      <c r="S35" s="37"/>
      <c r="T35" s="37"/>
      <c r="U35" s="37"/>
      <c r="V35" s="37"/>
      <c r="W35" s="37"/>
      <c r="X35" s="37"/>
      <c r="Y35" s="37"/>
      <c r="Z35" s="37"/>
      <c r="AA35" s="37"/>
      <c r="AB35" s="37"/>
      <c r="AC35" s="37"/>
      <c r="AD35" s="37"/>
      <c r="AE35" s="37"/>
    </row>
    <row r="36" s="2" customFormat="1" ht="14.4" customHeight="1">
      <c r="A36" s="37"/>
      <c r="B36" s="43"/>
      <c r="C36" s="37"/>
      <c r="D36" s="37"/>
      <c r="E36" s="37"/>
      <c r="F36" s="164" t="s">
        <v>40</v>
      </c>
      <c r="G36" s="37"/>
      <c r="H36" s="37"/>
      <c r="I36" s="164" t="s">
        <v>39</v>
      </c>
      <c r="J36" s="37"/>
      <c r="K36" s="164" t="s">
        <v>41</v>
      </c>
      <c r="L36" s="37"/>
      <c r="M36" s="62"/>
      <c r="S36" s="37"/>
      <c r="T36" s="37"/>
      <c r="U36" s="37"/>
      <c r="V36" s="37"/>
      <c r="W36" s="37"/>
      <c r="X36" s="37"/>
      <c r="Y36" s="37"/>
      <c r="Z36" s="37"/>
      <c r="AA36" s="37"/>
      <c r="AB36" s="37"/>
      <c r="AC36" s="37"/>
      <c r="AD36" s="37"/>
      <c r="AE36" s="37"/>
    </row>
    <row r="37" s="2" customFormat="1" ht="14.4" customHeight="1">
      <c r="A37" s="37"/>
      <c r="B37" s="43"/>
      <c r="C37" s="37"/>
      <c r="D37" s="165" t="s">
        <v>42</v>
      </c>
      <c r="E37" s="152" t="s">
        <v>43</v>
      </c>
      <c r="F37" s="161">
        <f>ROUND((SUM(BE123:BE155)),  2)</f>
        <v>0</v>
      </c>
      <c r="G37" s="37"/>
      <c r="H37" s="37"/>
      <c r="I37" s="166">
        <v>0.20999999999999999</v>
      </c>
      <c r="J37" s="37"/>
      <c r="K37" s="161">
        <f>ROUND(((SUM(BE123:BE155))*I37),  2)</f>
        <v>0</v>
      </c>
      <c r="L37" s="37"/>
      <c r="M37" s="62"/>
      <c r="S37" s="37"/>
      <c r="T37" s="37"/>
      <c r="U37" s="37"/>
      <c r="V37" s="37"/>
      <c r="W37" s="37"/>
      <c r="X37" s="37"/>
      <c r="Y37" s="37"/>
      <c r="Z37" s="37"/>
      <c r="AA37" s="37"/>
      <c r="AB37" s="37"/>
      <c r="AC37" s="37"/>
      <c r="AD37" s="37"/>
      <c r="AE37" s="37"/>
    </row>
    <row r="38" s="2" customFormat="1" ht="14.4" customHeight="1">
      <c r="A38" s="37"/>
      <c r="B38" s="43"/>
      <c r="C38" s="37"/>
      <c r="D38" s="37"/>
      <c r="E38" s="152" t="s">
        <v>44</v>
      </c>
      <c r="F38" s="161">
        <f>ROUND((SUM(BF123:BF155)),  2)</f>
        <v>0</v>
      </c>
      <c r="G38" s="37"/>
      <c r="H38" s="37"/>
      <c r="I38" s="166">
        <v>0.12</v>
      </c>
      <c r="J38" s="37"/>
      <c r="K38" s="161">
        <f>ROUND(((SUM(BF123:BF155))*I38),  2)</f>
        <v>0</v>
      </c>
      <c r="L38" s="37"/>
      <c r="M38" s="62"/>
      <c r="S38" s="37"/>
      <c r="T38" s="37"/>
      <c r="U38" s="37"/>
      <c r="V38" s="37"/>
      <c r="W38" s="37"/>
      <c r="X38" s="37"/>
      <c r="Y38" s="37"/>
      <c r="Z38" s="37"/>
      <c r="AA38" s="37"/>
      <c r="AB38" s="37"/>
      <c r="AC38" s="37"/>
      <c r="AD38" s="37"/>
      <c r="AE38" s="37"/>
    </row>
    <row r="39" hidden="1" s="2" customFormat="1" ht="14.4" customHeight="1">
      <c r="A39" s="37"/>
      <c r="B39" s="43"/>
      <c r="C39" s="37"/>
      <c r="D39" s="37"/>
      <c r="E39" s="152" t="s">
        <v>45</v>
      </c>
      <c r="F39" s="161">
        <f>ROUND((SUM(BG123:BG155)),  2)</f>
        <v>0</v>
      </c>
      <c r="G39" s="37"/>
      <c r="H39" s="37"/>
      <c r="I39" s="166">
        <v>0.20999999999999999</v>
      </c>
      <c r="J39" s="37"/>
      <c r="K39" s="161">
        <f>0</f>
        <v>0</v>
      </c>
      <c r="L39" s="37"/>
      <c r="M39" s="62"/>
      <c r="S39" s="37"/>
      <c r="T39" s="37"/>
      <c r="U39" s="37"/>
      <c r="V39" s="37"/>
      <c r="W39" s="37"/>
      <c r="X39" s="37"/>
      <c r="Y39" s="37"/>
      <c r="Z39" s="37"/>
      <c r="AA39" s="37"/>
      <c r="AB39" s="37"/>
      <c r="AC39" s="37"/>
      <c r="AD39" s="37"/>
      <c r="AE39" s="37"/>
    </row>
    <row r="40" hidden="1" s="2" customFormat="1" ht="14.4" customHeight="1">
      <c r="A40" s="37"/>
      <c r="B40" s="43"/>
      <c r="C40" s="37"/>
      <c r="D40" s="37"/>
      <c r="E40" s="152" t="s">
        <v>46</v>
      </c>
      <c r="F40" s="161">
        <f>ROUND((SUM(BH123:BH155)),  2)</f>
        <v>0</v>
      </c>
      <c r="G40" s="37"/>
      <c r="H40" s="37"/>
      <c r="I40" s="166">
        <v>0.12</v>
      </c>
      <c r="J40" s="37"/>
      <c r="K40" s="161">
        <f>0</f>
        <v>0</v>
      </c>
      <c r="L40" s="37"/>
      <c r="M40" s="62"/>
      <c r="S40" s="37"/>
      <c r="T40" s="37"/>
      <c r="U40" s="37"/>
      <c r="V40" s="37"/>
      <c r="W40" s="37"/>
      <c r="X40" s="37"/>
      <c r="Y40" s="37"/>
      <c r="Z40" s="37"/>
      <c r="AA40" s="37"/>
      <c r="AB40" s="37"/>
      <c r="AC40" s="37"/>
      <c r="AD40" s="37"/>
      <c r="AE40" s="37"/>
    </row>
    <row r="41" hidden="1" s="2" customFormat="1" ht="14.4" customHeight="1">
      <c r="A41" s="37"/>
      <c r="B41" s="43"/>
      <c r="C41" s="37"/>
      <c r="D41" s="37"/>
      <c r="E41" s="152" t="s">
        <v>47</v>
      </c>
      <c r="F41" s="161">
        <f>ROUND((SUM(BI123:BI155)),  2)</f>
        <v>0</v>
      </c>
      <c r="G41" s="37"/>
      <c r="H41" s="37"/>
      <c r="I41" s="166">
        <v>0</v>
      </c>
      <c r="J41" s="37"/>
      <c r="K41" s="161">
        <f>0</f>
        <v>0</v>
      </c>
      <c r="L41" s="37"/>
      <c r="M41" s="62"/>
      <c r="S41" s="37"/>
      <c r="T41" s="37"/>
      <c r="U41" s="37"/>
      <c r="V41" s="37"/>
      <c r="W41" s="37"/>
      <c r="X41" s="37"/>
      <c r="Y41" s="37"/>
      <c r="Z41" s="37"/>
      <c r="AA41" s="37"/>
      <c r="AB41" s="37"/>
      <c r="AC41" s="37"/>
      <c r="AD41" s="37"/>
      <c r="AE41" s="37"/>
    </row>
    <row r="42" s="2" customFormat="1" ht="6.96" customHeight="1">
      <c r="A42" s="37"/>
      <c r="B42" s="43"/>
      <c r="C42" s="37"/>
      <c r="D42" s="37"/>
      <c r="E42" s="37"/>
      <c r="F42" s="37"/>
      <c r="G42" s="37"/>
      <c r="H42" s="37"/>
      <c r="I42" s="37"/>
      <c r="J42" s="37"/>
      <c r="K42" s="37"/>
      <c r="L42" s="37"/>
      <c r="M42" s="62"/>
      <c r="S42" s="37"/>
      <c r="T42" s="37"/>
      <c r="U42" s="37"/>
      <c r="V42" s="37"/>
      <c r="W42" s="37"/>
      <c r="X42" s="37"/>
      <c r="Y42" s="37"/>
      <c r="Z42" s="37"/>
      <c r="AA42" s="37"/>
      <c r="AB42" s="37"/>
      <c r="AC42" s="37"/>
      <c r="AD42" s="37"/>
      <c r="AE42" s="37"/>
    </row>
    <row r="43" s="2" customFormat="1" ht="25.44" customHeight="1">
      <c r="A43" s="37"/>
      <c r="B43" s="43"/>
      <c r="C43" s="167"/>
      <c r="D43" s="168" t="s">
        <v>48</v>
      </c>
      <c r="E43" s="169"/>
      <c r="F43" s="169"/>
      <c r="G43" s="170" t="s">
        <v>49</v>
      </c>
      <c r="H43" s="171" t="s">
        <v>50</v>
      </c>
      <c r="I43" s="169"/>
      <c r="J43" s="169"/>
      <c r="K43" s="172">
        <f>SUM(K34:K41)</f>
        <v>0</v>
      </c>
      <c r="L43" s="173"/>
      <c r="M43" s="62"/>
      <c r="S43" s="37"/>
      <c r="T43" s="37"/>
      <c r="U43" s="37"/>
      <c r="V43" s="37"/>
      <c r="W43" s="37"/>
      <c r="X43" s="37"/>
      <c r="Y43" s="37"/>
      <c r="Z43" s="37"/>
      <c r="AA43" s="37"/>
      <c r="AB43" s="37"/>
      <c r="AC43" s="37"/>
      <c r="AD43" s="37"/>
      <c r="AE43" s="37"/>
    </row>
    <row r="44" s="2" customFormat="1" ht="14.4" customHeight="1">
      <c r="A44" s="37"/>
      <c r="B44" s="43"/>
      <c r="C44" s="37"/>
      <c r="D44" s="37"/>
      <c r="E44" s="37"/>
      <c r="F44" s="37"/>
      <c r="G44" s="37"/>
      <c r="H44" s="37"/>
      <c r="I44" s="37"/>
      <c r="J44" s="37"/>
      <c r="K44" s="37"/>
      <c r="L44" s="37"/>
      <c r="M44" s="62"/>
      <c r="S44" s="37"/>
      <c r="T44" s="37"/>
      <c r="U44" s="37"/>
      <c r="V44" s="37"/>
      <c r="W44" s="37"/>
      <c r="X44" s="37"/>
      <c r="Y44" s="37"/>
      <c r="Z44" s="37"/>
      <c r="AA44" s="37"/>
      <c r="AB44" s="37"/>
      <c r="AC44" s="37"/>
      <c r="AD44" s="37"/>
      <c r="AE44" s="37"/>
    </row>
    <row r="45" s="1" customFormat="1" ht="14.4" customHeight="1">
      <c r="B45" s="19"/>
      <c r="M45" s="19"/>
    </row>
    <row r="46" s="1" customFormat="1" ht="14.4" customHeight="1">
      <c r="B46" s="19"/>
      <c r="M46" s="19"/>
    </row>
    <row r="47" s="1" customFormat="1" ht="14.4" customHeight="1">
      <c r="B47" s="19"/>
      <c r="M47" s="19"/>
    </row>
    <row r="48" s="1" customFormat="1" ht="14.4" customHeight="1">
      <c r="B48" s="19"/>
      <c r="M48" s="19"/>
    </row>
    <row r="49" s="1" customFormat="1" ht="14.4" customHeight="1">
      <c r="B49" s="19"/>
      <c r="M49" s="19"/>
    </row>
    <row r="50" s="2" customFormat="1" ht="14.4" customHeight="1">
      <c r="B50" s="62"/>
      <c r="D50" s="174" t="s">
        <v>51</v>
      </c>
      <c r="E50" s="175"/>
      <c r="F50" s="175"/>
      <c r="G50" s="174" t="s">
        <v>52</v>
      </c>
      <c r="H50" s="175"/>
      <c r="I50" s="175"/>
      <c r="J50" s="175"/>
      <c r="K50" s="175"/>
      <c r="L50" s="175"/>
      <c r="M50" s="62"/>
    </row>
    <row r="51">
      <c r="B51" s="19"/>
      <c r="M51" s="19"/>
    </row>
    <row r="52">
      <c r="B52" s="19"/>
      <c r="M52" s="19"/>
    </row>
    <row r="53">
      <c r="B53" s="19"/>
      <c r="M53" s="19"/>
    </row>
    <row r="54">
      <c r="B54" s="19"/>
      <c r="M54" s="19"/>
    </row>
    <row r="55">
      <c r="B55" s="19"/>
      <c r="M55" s="19"/>
    </row>
    <row r="56">
      <c r="B56" s="19"/>
      <c r="M56" s="19"/>
    </row>
    <row r="57">
      <c r="B57" s="19"/>
      <c r="M57" s="19"/>
    </row>
    <row r="58">
      <c r="B58" s="19"/>
      <c r="M58" s="19"/>
    </row>
    <row r="59">
      <c r="B59" s="19"/>
      <c r="M59" s="19"/>
    </row>
    <row r="60">
      <c r="B60" s="19"/>
      <c r="M60" s="19"/>
    </row>
    <row r="61" s="2" customFormat="1">
      <c r="A61" s="37"/>
      <c r="B61" s="43"/>
      <c r="C61" s="37"/>
      <c r="D61" s="176" t="s">
        <v>53</v>
      </c>
      <c r="E61" s="177"/>
      <c r="F61" s="178" t="s">
        <v>54</v>
      </c>
      <c r="G61" s="176" t="s">
        <v>53</v>
      </c>
      <c r="H61" s="177"/>
      <c r="I61" s="177"/>
      <c r="J61" s="179" t="s">
        <v>54</v>
      </c>
      <c r="K61" s="177"/>
      <c r="L61" s="177"/>
      <c r="M61" s="62"/>
      <c r="S61" s="37"/>
      <c r="T61" s="37"/>
      <c r="U61" s="37"/>
      <c r="V61" s="37"/>
      <c r="W61" s="37"/>
      <c r="X61" s="37"/>
      <c r="Y61" s="37"/>
      <c r="Z61" s="37"/>
      <c r="AA61" s="37"/>
      <c r="AB61" s="37"/>
      <c r="AC61" s="37"/>
      <c r="AD61" s="37"/>
      <c r="AE61" s="37"/>
    </row>
    <row r="62">
      <c r="B62" s="19"/>
      <c r="M62" s="19"/>
    </row>
    <row r="63">
      <c r="B63" s="19"/>
      <c r="M63" s="19"/>
    </row>
    <row r="64">
      <c r="B64" s="19"/>
      <c r="M64" s="19"/>
    </row>
    <row r="65" s="2" customFormat="1">
      <c r="A65" s="37"/>
      <c r="B65" s="43"/>
      <c r="C65" s="37"/>
      <c r="D65" s="174" t="s">
        <v>55</v>
      </c>
      <c r="E65" s="180"/>
      <c r="F65" s="180"/>
      <c r="G65" s="174" t="s">
        <v>56</v>
      </c>
      <c r="H65" s="180"/>
      <c r="I65" s="180"/>
      <c r="J65" s="180"/>
      <c r="K65" s="180"/>
      <c r="L65" s="180"/>
      <c r="M65" s="62"/>
      <c r="S65" s="37"/>
      <c r="T65" s="37"/>
      <c r="U65" s="37"/>
      <c r="V65" s="37"/>
      <c r="W65" s="37"/>
      <c r="X65" s="37"/>
      <c r="Y65" s="37"/>
      <c r="Z65" s="37"/>
      <c r="AA65" s="37"/>
      <c r="AB65" s="37"/>
      <c r="AC65" s="37"/>
      <c r="AD65" s="37"/>
      <c r="AE65" s="37"/>
    </row>
    <row r="66">
      <c r="B66" s="19"/>
      <c r="M66" s="19"/>
    </row>
    <row r="67">
      <c r="B67" s="19"/>
      <c r="M67" s="19"/>
    </row>
    <row r="68">
      <c r="B68" s="19"/>
      <c r="M68" s="19"/>
    </row>
    <row r="69">
      <c r="B69" s="19"/>
      <c r="M69" s="19"/>
    </row>
    <row r="70">
      <c r="B70" s="19"/>
      <c r="M70" s="19"/>
    </row>
    <row r="71">
      <c r="B71" s="19"/>
      <c r="M71" s="19"/>
    </row>
    <row r="72">
      <c r="B72" s="19"/>
      <c r="M72" s="19"/>
    </row>
    <row r="73">
      <c r="B73" s="19"/>
      <c r="M73" s="19"/>
    </row>
    <row r="74">
      <c r="B74" s="19"/>
      <c r="M74" s="19"/>
    </row>
    <row r="75">
      <c r="B75" s="19"/>
      <c r="M75" s="19"/>
    </row>
    <row r="76" s="2" customFormat="1">
      <c r="A76" s="37"/>
      <c r="B76" s="43"/>
      <c r="C76" s="37"/>
      <c r="D76" s="176" t="s">
        <v>53</v>
      </c>
      <c r="E76" s="177"/>
      <c r="F76" s="178" t="s">
        <v>54</v>
      </c>
      <c r="G76" s="176" t="s">
        <v>53</v>
      </c>
      <c r="H76" s="177"/>
      <c r="I76" s="177"/>
      <c r="J76" s="179" t="s">
        <v>54</v>
      </c>
      <c r="K76" s="177"/>
      <c r="L76" s="177"/>
      <c r="M76" s="62"/>
      <c r="S76" s="37"/>
      <c r="T76" s="37"/>
      <c r="U76" s="37"/>
      <c r="V76" s="37"/>
      <c r="W76" s="37"/>
      <c r="X76" s="37"/>
      <c r="Y76" s="37"/>
      <c r="Z76" s="37"/>
      <c r="AA76" s="37"/>
      <c r="AB76" s="37"/>
      <c r="AC76" s="37"/>
      <c r="AD76" s="37"/>
      <c r="AE76" s="37"/>
    </row>
    <row r="77" s="2" customFormat="1" ht="14.4" customHeight="1">
      <c r="A77" s="37"/>
      <c r="B77" s="181"/>
      <c r="C77" s="182"/>
      <c r="D77" s="182"/>
      <c r="E77" s="182"/>
      <c r="F77" s="182"/>
      <c r="G77" s="182"/>
      <c r="H77" s="182"/>
      <c r="I77" s="182"/>
      <c r="J77" s="182"/>
      <c r="K77" s="182"/>
      <c r="L77" s="182"/>
      <c r="M77" s="62"/>
      <c r="S77" s="37"/>
      <c r="T77" s="37"/>
      <c r="U77" s="37"/>
      <c r="V77" s="37"/>
      <c r="W77" s="37"/>
      <c r="X77" s="37"/>
      <c r="Y77" s="37"/>
      <c r="Z77" s="37"/>
      <c r="AA77" s="37"/>
      <c r="AB77" s="37"/>
      <c r="AC77" s="37"/>
      <c r="AD77" s="37"/>
      <c r="AE77" s="37"/>
    </row>
    <row r="81" s="2" customFormat="1" ht="6.96" customHeight="1">
      <c r="A81" s="37"/>
      <c r="B81" s="183"/>
      <c r="C81" s="184"/>
      <c r="D81" s="184"/>
      <c r="E81" s="184"/>
      <c r="F81" s="184"/>
      <c r="G81" s="184"/>
      <c r="H81" s="184"/>
      <c r="I81" s="184"/>
      <c r="J81" s="184"/>
      <c r="K81" s="184"/>
      <c r="L81" s="184"/>
      <c r="M81" s="62"/>
      <c r="S81" s="37"/>
      <c r="T81" s="37"/>
      <c r="U81" s="37"/>
      <c r="V81" s="37"/>
      <c r="W81" s="37"/>
      <c r="X81" s="37"/>
      <c r="Y81" s="37"/>
      <c r="Z81" s="37"/>
      <c r="AA81" s="37"/>
      <c r="AB81" s="37"/>
      <c r="AC81" s="37"/>
      <c r="AD81" s="37"/>
      <c r="AE81" s="37"/>
    </row>
    <row r="82" s="2" customFormat="1" ht="24.96" customHeight="1">
      <c r="A82" s="37"/>
      <c r="B82" s="38"/>
      <c r="C82" s="22" t="s">
        <v>126</v>
      </c>
      <c r="D82" s="39"/>
      <c r="E82" s="39"/>
      <c r="F82" s="39"/>
      <c r="G82" s="39"/>
      <c r="H82" s="39"/>
      <c r="I82" s="39"/>
      <c r="J82" s="39"/>
      <c r="K82" s="39"/>
      <c r="L82" s="39"/>
      <c r="M82" s="62"/>
      <c r="S82" s="37"/>
      <c r="T82" s="37"/>
      <c r="U82" s="37"/>
      <c r="V82" s="37"/>
      <c r="W82" s="37"/>
      <c r="X82" s="37"/>
      <c r="Y82" s="37"/>
      <c r="Z82" s="37"/>
      <c r="AA82" s="37"/>
      <c r="AB82" s="37"/>
      <c r="AC82" s="37"/>
      <c r="AD82" s="37"/>
      <c r="AE82" s="37"/>
    </row>
    <row r="83" s="2" customFormat="1" ht="6.96" customHeight="1">
      <c r="A83" s="37"/>
      <c r="B83" s="38"/>
      <c r="C83" s="39"/>
      <c r="D83" s="39"/>
      <c r="E83" s="39"/>
      <c r="F83" s="39"/>
      <c r="G83" s="39"/>
      <c r="H83" s="39"/>
      <c r="I83" s="39"/>
      <c r="J83" s="39"/>
      <c r="K83" s="39"/>
      <c r="L83" s="39"/>
      <c r="M83" s="62"/>
      <c r="S83" s="37"/>
      <c r="T83" s="37"/>
      <c r="U83" s="37"/>
      <c r="V83" s="37"/>
      <c r="W83" s="37"/>
      <c r="X83" s="37"/>
      <c r="Y83" s="37"/>
      <c r="Z83" s="37"/>
      <c r="AA83" s="37"/>
      <c r="AB83" s="37"/>
      <c r="AC83" s="37"/>
      <c r="AD83" s="37"/>
      <c r="AE83" s="37"/>
    </row>
    <row r="84" s="2" customFormat="1" ht="12" customHeight="1">
      <c r="A84" s="37"/>
      <c r="B84" s="38"/>
      <c r="C84" s="31" t="s">
        <v>17</v>
      </c>
      <c r="D84" s="39"/>
      <c r="E84" s="39"/>
      <c r="F84" s="39"/>
      <c r="G84" s="39"/>
      <c r="H84" s="39"/>
      <c r="I84" s="39"/>
      <c r="J84" s="39"/>
      <c r="K84" s="39"/>
      <c r="L84" s="39"/>
      <c r="M84" s="62"/>
      <c r="S84" s="37"/>
      <c r="T84" s="37"/>
      <c r="U84" s="37"/>
      <c r="V84" s="37"/>
      <c r="W84" s="37"/>
      <c r="X84" s="37"/>
      <c r="Y84" s="37"/>
      <c r="Z84" s="37"/>
      <c r="AA84" s="37"/>
      <c r="AB84" s="37"/>
      <c r="AC84" s="37"/>
      <c r="AD84" s="37"/>
      <c r="AE84" s="37"/>
    </row>
    <row r="85" s="2" customFormat="1" ht="16.5" customHeight="1">
      <c r="A85" s="37"/>
      <c r="B85" s="38"/>
      <c r="C85" s="39"/>
      <c r="D85" s="39"/>
      <c r="E85" s="185" t="str">
        <f>E7</f>
        <v>29-22 - Domov ´PRAMEN´ - úprava zahrady - II.etapa</v>
      </c>
      <c r="F85" s="31"/>
      <c r="G85" s="31"/>
      <c r="H85" s="31"/>
      <c r="I85" s="39"/>
      <c r="J85" s="39"/>
      <c r="K85" s="39"/>
      <c r="L85" s="39"/>
      <c r="M85" s="62"/>
      <c r="S85" s="37"/>
      <c r="T85" s="37"/>
      <c r="U85" s="37"/>
      <c r="V85" s="37"/>
      <c r="W85" s="37"/>
      <c r="X85" s="37"/>
      <c r="Y85" s="37"/>
      <c r="Z85" s="37"/>
      <c r="AA85" s="37"/>
      <c r="AB85" s="37"/>
      <c r="AC85" s="37"/>
      <c r="AD85" s="37"/>
      <c r="AE85" s="37"/>
    </row>
    <row r="86" s="1" customFormat="1" ht="12" customHeight="1">
      <c r="B86" s="20"/>
      <c r="C86" s="31" t="s">
        <v>120</v>
      </c>
      <c r="D86" s="21"/>
      <c r="E86" s="21"/>
      <c r="F86" s="21"/>
      <c r="G86" s="21"/>
      <c r="H86" s="21"/>
      <c r="I86" s="21"/>
      <c r="J86" s="21"/>
      <c r="K86" s="21"/>
      <c r="L86" s="21"/>
      <c r="M86" s="19"/>
    </row>
    <row r="87" s="2" customFormat="1" ht="16.5" customHeight="1">
      <c r="A87" s="37"/>
      <c r="B87" s="38"/>
      <c r="C87" s="39"/>
      <c r="D87" s="39"/>
      <c r="E87" s="185" t="s">
        <v>735</v>
      </c>
      <c r="F87" s="39"/>
      <c r="G87" s="39"/>
      <c r="H87" s="39"/>
      <c r="I87" s="39"/>
      <c r="J87" s="39"/>
      <c r="K87" s="39"/>
      <c r="L87" s="39"/>
      <c r="M87" s="62"/>
      <c r="S87" s="37"/>
      <c r="T87" s="37"/>
      <c r="U87" s="37"/>
      <c r="V87" s="37"/>
      <c r="W87" s="37"/>
      <c r="X87" s="37"/>
      <c r="Y87" s="37"/>
      <c r="Z87" s="37"/>
      <c r="AA87" s="37"/>
      <c r="AB87" s="37"/>
      <c r="AC87" s="37"/>
      <c r="AD87" s="37"/>
      <c r="AE87" s="37"/>
    </row>
    <row r="88" s="2" customFormat="1" ht="12" customHeight="1">
      <c r="A88" s="37"/>
      <c r="B88" s="38"/>
      <c r="C88" s="31" t="s">
        <v>736</v>
      </c>
      <c r="D88" s="39"/>
      <c r="E88" s="39"/>
      <c r="F88" s="39"/>
      <c r="G88" s="39"/>
      <c r="H88" s="39"/>
      <c r="I88" s="39"/>
      <c r="J88" s="39"/>
      <c r="K88" s="39"/>
      <c r="L88" s="39"/>
      <c r="M88" s="62"/>
      <c r="S88" s="37"/>
      <c r="T88" s="37"/>
      <c r="U88" s="37"/>
      <c r="V88" s="37"/>
      <c r="W88" s="37"/>
      <c r="X88" s="37"/>
      <c r="Y88" s="37"/>
      <c r="Z88" s="37"/>
      <c r="AA88" s="37"/>
      <c r="AB88" s="37"/>
      <c r="AC88" s="37"/>
      <c r="AD88" s="37"/>
      <c r="AE88" s="37"/>
    </row>
    <row r="89" s="2" customFormat="1" ht="16.5" customHeight="1">
      <c r="A89" s="37"/>
      <c r="B89" s="38"/>
      <c r="C89" s="39"/>
      <c r="D89" s="39"/>
      <c r="E89" s="75" t="str">
        <f>E11</f>
        <v>SO 209.2 - Trávníky</v>
      </c>
      <c r="F89" s="39"/>
      <c r="G89" s="39"/>
      <c r="H89" s="39"/>
      <c r="I89" s="39"/>
      <c r="J89" s="39"/>
      <c r="K89" s="39"/>
      <c r="L89" s="39"/>
      <c r="M89" s="62"/>
      <c r="S89" s="37"/>
      <c r="T89" s="37"/>
      <c r="U89" s="37"/>
      <c r="V89" s="37"/>
      <c r="W89" s="37"/>
      <c r="X89" s="37"/>
      <c r="Y89" s="37"/>
      <c r="Z89" s="37"/>
      <c r="AA89" s="37"/>
      <c r="AB89" s="37"/>
      <c r="AC89" s="37"/>
      <c r="AD89" s="37"/>
      <c r="AE89" s="37"/>
    </row>
    <row r="90" s="2" customFormat="1" ht="6.96" customHeight="1">
      <c r="A90" s="37"/>
      <c r="B90" s="38"/>
      <c r="C90" s="39"/>
      <c r="D90" s="39"/>
      <c r="E90" s="39"/>
      <c r="F90" s="39"/>
      <c r="G90" s="39"/>
      <c r="H90" s="39"/>
      <c r="I90" s="39"/>
      <c r="J90" s="39"/>
      <c r="K90" s="39"/>
      <c r="L90" s="39"/>
      <c r="M90" s="62"/>
      <c r="S90" s="37"/>
      <c r="T90" s="37"/>
      <c r="U90" s="37"/>
      <c r="V90" s="37"/>
      <c r="W90" s="37"/>
      <c r="X90" s="37"/>
      <c r="Y90" s="37"/>
      <c r="Z90" s="37"/>
      <c r="AA90" s="37"/>
      <c r="AB90" s="37"/>
      <c r="AC90" s="37"/>
      <c r="AD90" s="37"/>
      <c r="AE90" s="37"/>
    </row>
    <row r="91" s="2" customFormat="1" ht="12" customHeight="1">
      <c r="A91" s="37"/>
      <c r="B91" s="38"/>
      <c r="C91" s="31" t="s">
        <v>21</v>
      </c>
      <c r="D91" s="39"/>
      <c r="E91" s="39"/>
      <c r="F91" s="26" t="str">
        <f>F14</f>
        <v>Mnichov u Mar. Lázní</v>
      </c>
      <c r="G91" s="39"/>
      <c r="H91" s="39"/>
      <c r="I91" s="31" t="s">
        <v>23</v>
      </c>
      <c r="J91" s="78" t="str">
        <f>IF(J14="","",J14)</f>
        <v>6. 2. 2025</v>
      </c>
      <c r="K91" s="39"/>
      <c r="L91" s="39"/>
      <c r="M91" s="62"/>
      <c r="S91" s="37"/>
      <c r="T91" s="37"/>
      <c r="U91" s="37"/>
      <c r="V91" s="37"/>
      <c r="W91" s="37"/>
      <c r="X91" s="37"/>
      <c r="Y91" s="37"/>
      <c r="Z91" s="37"/>
      <c r="AA91" s="37"/>
      <c r="AB91" s="37"/>
      <c r="AC91" s="37"/>
      <c r="AD91" s="37"/>
      <c r="AE91" s="37"/>
    </row>
    <row r="92" s="2" customFormat="1" ht="6.96" customHeight="1">
      <c r="A92" s="37"/>
      <c r="B92" s="38"/>
      <c r="C92" s="39"/>
      <c r="D92" s="39"/>
      <c r="E92" s="39"/>
      <c r="F92" s="39"/>
      <c r="G92" s="39"/>
      <c r="H92" s="39"/>
      <c r="I92" s="39"/>
      <c r="J92" s="39"/>
      <c r="K92" s="39"/>
      <c r="L92" s="39"/>
      <c r="M92" s="62"/>
      <c r="S92" s="37"/>
      <c r="T92" s="37"/>
      <c r="U92" s="37"/>
      <c r="V92" s="37"/>
      <c r="W92" s="37"/>
      <c r="X92" s="37"/>
      <c r="Y92" s="37"/>
      <c r="Z92" s="37"/>
      <c r="AA92" s="37"/>
      <c r="AB92" s="37"/>
      <c r="AC92" s="37"/>
      <c r="AD92" s="37"/>
      <c r="AE92" s="37"/>
    </row>
    <row r="93" s="2" customFormat="1" ht="25.65" customHeight="1">
      <c r="A93" s="37"/>
      <c r="B93" s="38"/>
      <c r="C93" s="31" t="s">
        <v>25</v>
      </c>
      <c r="D93" s="39"/>
      <c r="E93" s="39"/>
      <c r="F93" s="26" t="str">
        <f>E17</f>
        <v xml:space="preserve">Domov pro osoby se zdravotním postižením Pramen </v>
      </c>
      <c r="G93" s="39"/>
      <c r="H93" s="39"/>
      <c r="I93" s="31" t="s">
        <v>32</v>
      </c>
      <c r="J93" s="35" t="str">
        <f>E23</f>
        <v>Ing. Tomáš Prinz, DiS.</v>
      </c>
      <c r="K93" s="39"/>
      <c r="L93" s="39"/>
      <c r="M93" s="62"/>
      <c r="S93" s="37"/>
      <c r="T93" s="37"/>
      <c r="U93" s="37"/>
      <c r="V93" s="37"/>
      <c r="W93" s="37"/>
      <c r="X93" s="37"/>
      <c r="Y93" s="37"/>
      <c r="Z93" s="37"/>
      <c r="AA93" s="37"/>
      <c r="AB93" s="37"/>
      <c r="AC93" s="37"/>
      <c r="AD93" s="37"/>
      <c r="AE93" s="37"/>
    </row>
    <row r="94" s="2" customFormat="1" ht="15.15" customHeight="1">
      <c r="A94" s="37"/>
      <c r="B94" s="38"/>
      <c r="C94" s="31" t="s">
        <v>30</v>
      </c>
      <c r="D94" s="39"/>
      <c r="E94" s="39"/>
      <c r="F94" s="26" t="str">
        <f>IF(E20="","",E20)</f>
        <v>Vyplň údaj</v>
      </c>
      <c r="G94" s="39"/>
      <c r="H94" s="39"/>
      <c r="I94" s="31" t="s">
        <v>35</v>
      </c>
      <c r="J94" s="35" t="str">
        <f>E26</f>
        <v xml:space="preserve"> </v>
      </c>
      <c r="K94" s="39"/>
      <c r="L94" s="39"/>
      <c r="M94" s="62"/>
      <c r="S94" s="37"/>
      <c r="T94" s="37"/>
      <c r="U94" s="37"/>
      <c r="V94" s="37"/>
      <c r="W94" s="37"/>
      <c r="X94" s="37"/>
      <c r="Y94" s="37"/>
      <c r="Z94" s="37"/>
      <c r="AA94" s="37"/>
      <c r="AB94" s="37"/>
      <c r="AC94" s="37"/>
      <c r="AD94" s="37"/>
      <c r="AE94" s="37"/>
    </row>
    <row r="95" s="2" customFormat="1" ht="10.32" customHeight="1">
      <c r="A95" s="37"/>
      <c r="B95" s="38"/>
      <c r="C95" s="39"/>
      <c r="D95" s="39"/>
      <c r="E95" s="39"/>
      <c r="F95" s="39"/>
      <c r="G95" s="39"/>
      <c r="H95" s="39"/>
      <c r="I95" s="39"/>
      <c r="J95" s="39"/>
      <c r="K95" s="39"/>
      <c r="L95" s="39"/>
      <c r="M95" s="62"/>
      <c r="S95" s="37"/>
      <c r="T95" s="37"/>
      <c r="U95" s="37"/>
      <c r="V95" s="37"/>
      <c r="W95" s="37"/>
      <c r="X95" s="37"/>
      <c r="Y95" s="37"/>
      <c r="Z95" s="37"/>
      <c r="AA95" s="37"/>
      <c r="AB95" s="37"/>
      <c r="AC95" s="37"/>
      <c r="AD95" s="37"/>
      <c r="AE95" s="37"/>
    </row>
    <row r="96" s="2" customFormat="1" ht="29.28" customHeight="1">
      <c r="A96" s="37"/>
      <c r="B96" s="38"/>
      <c r="C96" s="186" t="s">
        <v>127</v>
      </c>
      <c r="D96" s="187"/>
      <c r="E96" s="187"/>
      <c r="F96" s="187"/>
      <c r="G96" s="187"/>
      <c r="H96" s="187"/>
      <c r="I96" s="188" t="s">
        <v>128</v>
      </c>
      <c r="J96" s="188" t="s">
        <v>129</v>
      </c>
      <c r="K96" s="188" t="s">
        <v>130</v>
      </c>
      <c r="L96" s="187"/>
      <c r="M96" s="62"/>
      <c r="S96" s="37"/>
      <c r="T96" s="37"/>
      <c r="U96" s="37"/>
      <c r="V96" s="37"/>
      <c r="W96" s="37"/>
      <c r="X96" s="37"/>
      <c r="Y96" s="37"/>
      <c r="Z96" s="37"/>
      <c r="AA96" s="37"/>
      <c r="AB96" s="37"/>
      <c r="AC96" s="37"/>
      <c r="AD96" s="37"/>
      <c r="AE96" s="37"/>
    </row>
    <row r="97" s="2" customFormat="1" ht="10.32" customHeight="1">
      <c r="A97" s="37"/>
      <c r="B97" s="38"/>
      <c r="C97" s="39"/>
      <c r="D97" s="39"/>
      <c r="E97" s="39"/>
      <c r="F97" s="39"/>
      <c r="G97" s="39"/>
      <c r="H97" s="39"/>
      <c r="I97" s="39"/>
      <c r="J97" s="39"/>
      <c r="K97" s="39"/>
      <c r="L97" s="39"/>
      <c r="M97" s="62"/>
      <c r="S97" s="37"/>
      <c r="T97" s="37"/>
      <c r="U97" s="37"/>
      <c r="V97" s="37"/>
      <c r="W97" s="37"/>
      <c r="X97" s="37"/>
      <c r="Y97" s="37"/>
      <c r="Z97" s="37"/>
      <c r="AA97" s="37"/>
      <c r="AB97" s="37"/>
      <c r="AC97" s="37"/>
      <c r="AD97" s="37"/>
      <c r="AE97" s="37"/>
    </row>
    <row r="98" s="2" customFormat="1" ht="22.8" customHeight="1">
      <c r="A98" s="37"/>
      <c r="B98" s="38"/>
      <c r="C98" s="189" t="s">
        <v>131</v>
      </c>
      <c r="D98" s="39"/>
      <c r="E98" s="39"/>
      <c r="F98" s="39"/>
      <c r="G98" s="39"/>
      <c r="H98" s="39"/>
      <c r="I98" s="109">
        <f>Q123</f>
        <v>0</v>
      </c>
      <c r="J98" s="109">
        <f>R123</f>
        <v>0</v>
      </c>
      <c r="K98" s="109">
        <f>K123</f>
        <v>0</v>
      </c>
      <c r="L98" s="39"/>
      <c r="M98" s="62"/>
      <c r="S98" s="37"/>
      <c r="T98" s="37"/>
      <c r="U98" s="37"/>
      <c r="V98" s="37"/>
      <c r="W98" s="37"/>
      <c r="X98" s="37"/>
      <c r="Y98" s="37"/>
      <c r="Z98" s="37"/>
      <c r="AA98" s="37"/>
      <c r="AB98" s="37"/>
      <c r="AC98" s="37"/>
      <c r="AD98" s="37"/>
      <c r="AE98" s="37"/>
      <c r="AU98" s="16" t="s">
        <v>132</v>
      </c>
    </row>
    <row r="99" s="9" customFormat="1" ht="24.96" customHeight="1">
      <c r="A99" s="9"/>
      <c r="B99" s="190"/>
      <c r="C99" s="191"/>
      <c r="D99" s="192" t="s">
        <v>133</v>
      </c>
      <c r="E99" s="193"/>
      <c r="F99" s="193"/>
      <c r="G99" s="193"/>
      <c r="H99" s="193"/>
      <c r="I99" s="194">
        <f>Q124</f>
        <v>0</v>
      </c>
      <c r="J99" s="194">
        <f>R124</f>
        <v>0</v>
      </c>
      <c r="K99" s="194">
        <f>K124</f>
        <v>0</v>
      </c>
      <c r="L99" s="191"/>
      <c r="M99" s="195"/>
      <c r="S99" s="9"/>
      <c r="T99" s="9"/>
      <c r="U99" s="9"/>
      <c r="V99" s="9"/>
      <c r="W99" s="9"/>
      <c r="X99" s="9"/>
      <c r="Y99" s="9"/>
      <c r="Z99" s="9"/>
      <c r="AA99" s="9"/>
      <c r="AB99" s="9"/>
      <c r="AC99" s="9"/>
      <c r="AD99" s="9"/>
      <c r="AE99" s="9"/>
    </row>
    <row r="100" s="10" customFormat="1" ht="19.92" customHeight="1">
      <c r="A100" s="10"/>
      <c r="B100" s="196"/>
      <c r="C100" s="135"/>
      <c r="D100" s="197" t="s">
        <v>134</v>
      </c>
      <c r="E100" s="198"/>
      <c r="F100" s="198"/>
      <c r="G100" s="198"/>
      <c r="H100" s="198"/>
      <c r="I100" s="199">
        <f>Q125</f>
        <v>0</v>
      </c>
      <c r="J100" s="199">
        <f>R125</f>
        <v>0</v>
      </c>
      <c r="K100" s="199">
        <f>K125</f>
        <v>0</v>
      </c>
      <c r="L100" s="135"/>
      <c r="M100" s="200"/>
      <c r="S100" s="10"/>
      <c r="T100" s="10"/>
      <c r="U100" s="10"/>
      <c r="V100" s="10"/>
      <c r="W100" s="10"/>
      <c r="X100" s="10"/>
      <c r="Y100" s="10"/>
      <c r="Z100" s="10"/>
      <c r="AA100" s="10"/>
      <c r="AB100" s="10"/>
      <c r="AC100" s="10"/>
      <c r="AD100" s="10"/>
      <c r="AE100" s="10"/>
    </row>
    <row r="101" s="10" customFormat="1" ht="19.92" customHeight="1">
      <c r="A101" s="10"/>
      <c r="B101" s="196"/>
      <c r="C101" s="135"/>
      <c r="D101" s="197" t="s">
        <v>705</v>
      </c>
      <c r="E101" s="198"/>
      <c r="F101" s="198"/>
      <c r="G101" s="198"/>
      <c r="H101" s="198"/>
      <c r="I101" s="199">
        <f>Q153</f>
        <v>0</v>
      </c>
      <c r="J101" s="199">
        <f>R153</f>
        <v>0</v>
      </c>
      <c r="K101" s="199">
        <f>K153</f>
        <v>0</v>
      </c>
      <c r="L101" s="135"/>
      <c r="M101" s="200"/>
      <c r="S101" s="10"/>
      <c r="T101" s="10"/>
      <c r="U101" s="10"/>
      <c r="V101" s="10"/>
      <c r="W101" s="10"/>
      <c r="X101" s="10"/>
      <c r="Y101" s="10"/>
      <c r="Z101" s="10"/>
      <c r="AA101" s="10"/>
      <c r="AB101" s="10"/>
      <c r="AC101" s="10"/>
      <c r="AD101" s="10"/>
      <c r="AE101" s="10"/>
    </row>
    <row r="102" s="2" customFormat="1" ht="21.84" customHeight="1">
      <c r="A102" s="37"/>
      <c r="B102" s="38"/>
      <c r="C102" s="39"/>
      <c r="D102" s="39"/>
      <c r="E102" s="39"/>
      <c r="F102" s="39"/>
      <c r="G102" s="39"/>
      <c r="H102" s="39"/>
      <c r="I102" s="39"/>
      <c r="J102" s="39"/>
      <c r="K102" s="39"/>
      <c r="L102" s="39"/>
      <c r="M102" s="62"/>
      <c r="S102" s="37"/>
      <c r="T102" s="37"/>
      <c r="U102" s="37"/>
      <c r="V102" s="37"/>
      <c r="W102" s="37"/>
      <c r="X102" s="37"/>
      <c r="Y102" s="37"/>
      <c r="Z102" s="37"/>
      <c r="AA102" s="37"/>
      <c r="AB102" s="37"/>
      <c r="AC102" s="37"/>
      <c r="AD102" s="37"/>
      <c r="AE102" s="37"/>
    </row>
    <row r="103" s="2" customFormat="1" ht="6.96" customHeight="1">
      <c r="A103" s="37"/>
      <c r="B103" s="65"/>
      <c r="C103" s="66"/>
      <c r="D103" s="66"/>
      <c r="E103" s="66"/>
      <c r="F103" s="66"/>
      <c r="G103" s="66"/>
      <c r="H103" s="66"/>
      <c r="I103" s="66"/>
      <c r="J103" s="66"/>
      <c r="K103" s="66"/>
      <c r="L103" s="66"/>
      <c r="M103" s="62"/>
      <c r="S103" s="37"/>
      <c r="T103" s="37"/>
      <c r="U103" s="37"/>
      <c r="V103" s="37"/>
      <c r="W103" s="37"/>
      <c r="X103" s="37"/>
      <c r="Y103" s="37"/>
      <c r="Z103" s="37"/>
      <c r="AA103" s="37"/>
      <c r="AB103" s="37"/>
      <c r="AC103" s="37"/>
      <c r="AD103" s="37"/>
      <c r="AE103" s="37"/>
    </row>
    <row r="107" s="2" customFormat="1" ht="6.96" customHeight="1">
      <c r="A107" s="37"/>
      <c r="B107" s="67"/>
      <c r="C107" s="68"/>
      <c r="D107" s="68"/>
      <c r="E107" s="68"/>
      <c r="F107" s="68"/>
      <c r="G107" s="68"/>
      <c r="H107" s="68"/>
      <c r="I107" s="68"/>
      <c r="J107" s="68"/>
      <c r="K107" s="68"/>
      <c r="L107" s="68"/>
      <c r="M107" s="62"/>
      <c r="S107" s="37"/>
      <c r="T107" s="37"/>
      <c r="U107" s="37"/>
      <c r="V107" s="37"/>
      <c r="W107" s="37"/>
      <c r="X107" s="37"/>
      <c r="Y107" s="37"/>
      <c r="Z107" s="37"/>
      <c r="AA107" s="37"/>
      <c r="AB107" s="37"/>
      <c r="AC107" s="37"/>
      <c r="AD107" s="37"/>
      <c r="AE107" s="37"/>
    </row>
    <row r="108" s="2" customFormat="1" ht="24.96" customHeight="1">
      <c r="A108" s="37"/>
      <c r="B108" s="38"/>
      <c r="C108" s="22" t="s">
        <v>136</v>
      </c>
      <c r="D108" s="39"/>
      <c r="E108" s="39"/>
      <c r="F108" s="39"/>
      <c r="G108" s="39"/>
      <c r="H108" s="39"/>
      <c r="I108" s="39"/>
      <c r="J108" s="39"/>
      <c r="K108" s="39"/>
      <c r="L108" s="39"/>
      <c r="M108" s="62"/>
      <c r="S108" s="37"/>
      <c r="T108" s="37"/>
      <c r="U108" s="37"/>
      <c r="V108" s="37"/>
      <c r="W108" s="37"/>
      <c r="X108" s="37"/>
      <c r="Y108" s="37"/>
      <c r="Z108" s="37"/>
      <c r="AA108" s="37"/>
      <c r="AB108" s="37"/>
      <c r="AC108" s="37"/>
      <c r="AD108" s="37"/>
      <c r="AE108" s="37"/>
    </row>
    <row r="109" s="2" customFormat="1" ht="6.96" customHeight="1">
      <c r="A109" s="37"/>
      <c r="B109" s="38"/>
      <c r="C109" s="39"/>
      <c r="D109" s="39"/>
      <c r="E109" s="39"/>
      <c r="F109" s="39"/>
      <c r="G109" s="39"/>
      <c r="H109" s="39"/>
      <c r="I109" s="39"/>
      <c r="J109" s="39"/>
      <c r="K109" s="39"/>
      <c r="L109" s="39"/>
      <c r="M109" s="62"/>
      <c r="S109" s="37"/>
      <c r="T109" s="37"/>
      <c r="U109" s="37"/>
      <c r="V109" s="37"/>
      <c r="W109" s="37"/>
      <c r="X109" s="37"/>
      <c r="Y109" s="37"/>
      <c r="Z109" s="37"/>
      <c r="AA109" s="37"/>
      <c r="AB109" s="37"/>
      <c r="AC109" s="37"/>
      <c r="AD109" s="37"/>
      <c r="AE109" s="37"/>
    </row>
    <row r="110" s="2" customFormat="1" ht="12" customHeight="1">
      <c r="A110" s="37"/>
      <c r="B110" s="38"/>
      <c r="C110" s="31" t="s">
        <v>17</v>
      </c>
      <c r="D110" s="39"/>
      <c r="E110" s="39"/>
      <c r="F110" s="39"/>
      <c r="G110" s="39"/>
      <c r="H110" s="39"/>
      <c r="I110" s="39"/>
      <c r="J110" s="39"/>
      <c r="K110" s="39"/>
      <c r="L110" s="39"/>
      <c r="M110" s="62"/>
      <c r="S110" s="37"/>
      <c r="T110" s="37"/>
      <c r="U110" s="37"/>
      <c r="V110" s="37"/>
      <c r="W110" s="37"/>
      <c r="X110" s="37"/>
      <c r="Y110" s="37"/>
      <c r="Z110" s="37"/>
      <c r="AA110" s="37"/>
      <c r="AB110" s="37"/>
      <c r="AC110" s="37"/>
      <c r="AD110" s="37"/>
      <c r="AE110" s="37"/>
    </row>
    <row r="111" s="2" customFormat="1" ht="16.5" customHeight="1">
      <c r="A111" s="37"/>
      <c r="B111" s="38"/>
      <c r="C111" s="39"/>
      <c r="D111" s="39"/>
      <c r="E111" s="185" t="str">
        <f>E7</f>
        <v>29-22 - Domov ´PRAMEN´ - úprava zahrady - II.etapa</v>
      </c>
      <c r="F111" s="31"/>
      <c r="G111" s="31"/>
      <c r="H111" s="31"/>
      <c r="I111" s="39"/>
      <c r="J111" s="39"/>
      <c r="K111" s="39"/>
      <c r="L111" s="39"/>
      <c r="M111" s="62"/>
      <c r="S111" s="37"/>
      <c r="T111" s="37"/>
      <c r="U111" s="37"/>
      <c r="V111" s="37"/>
      <c r="W111" s="37"/>
      <c r="X111" s="37"/>
      <c r="Y111" s="37"/>
      <c r="Z111" s="37"/>
      <c r="AA111" s="37"/>
      <c r="AB111" s="37"/>
      <c r="AC111" s="37"/>
      <c r="AD111" s="37"/>
      <c r="AE111" s="37"/>
    </row>
    <row r="112" s="1" customFormat="1" ht="12" customHeight="1">
      <c r="B112" s="20"/>
      <c r="C112" s="31" t="s">
        <v>120</v>
      </c>
      <c r="D112" s="21"/>
      <c r="E112" s="21"/>
      <c r="F112" s="21"/>
      <c r="G112" s="21"/>
      <c r="H112" s="21"/>
      <c r="I112" s="21"/>
      <c r="J112" s="21"/>
      <c r="K112" s="21"/>
      <c r="L112" s="21"/>
      <c r="M112" s="19"/>
    </row>
    <row r="113" s="2" customFormat="1" ht="16.5" customHeight="1">
      <c r="A113" s="37"/>
      <c r="B113" s="38"/>
      <c r="C113" s="39"/>
      <c r="D113" s="39"/>
      <c r="E113" s="185" t="s">
        <v>735</v>
      </c>
      <c r="F113" s="39"/>
      <c r="G113" s="39"/>
      <c r="H113" s="39"/>
      <c r="I113" s="39"/>
      <c r="J113" s="39"/>
      <c r="K113" s="39"/>
      <c r="L113" s="39"/>
      <c r="M113" s="62"/>
      <c r="S113" s="37"/>
      <c r="T113" s="37"/>
      <c r="U113" s="37"/>
      <c r="V113" s="37"/>
      <c r="W113" s="37"/>
      <c r="X113" s="37"/>
      <c r="Y113" s="37"/>
      <c r="Z113" s="37"/>
      <c r="AA113" s="37"/>
      <c r="AB113" s="37"/>
      <c r="AC113" s="37"/>
      <c r="AD113" s="37"/>
      <c r="AE113" s="37"/>
    </row>
    <row r="114" s="2" customFormat="1" ht="12" customHeight="1">
      <c r="A114" s="37"/>
      <c r="B114" s="38"/>
      <c r="C114" s="31" t="s">
        <v>736</v>
      </c>
      <c r="D114" s="39"/>
      <c r="E114" s="39"/>
      <c r="F114" s="39"/>
      <c r="G114" s="39"/>
      <c r="H114" s="39"/>
      <c r="I114" s="39"/>
      <c r="J114" s="39"/>
      <c r="K114" s="39"/>
      <c r="L114" s="39"/>
      <c r="M114" s="62"/>
      <c r="S114" s="37"/>
      <c r="T114" s="37"/>
      <c r="U114" s="37"/>
      <c r="V114" s="37"/>
      <c r="W114" s="37"/>
      <c r="X114" s="37"/>
      <c r="Y114" s="37"/>
      <c r="Z114" s="37"/>
      <c r="AA114" s="37"/>
      <c r="AB114" s="37"/>
      <c r="AC114" s="37"/>
      <c r="AD114" s="37"/>
      <c r="AE114" s="37"/>
    </row>
    <row r="115" s="2" customFormat="1" ht="16.5" customHeight="1">
      <c r="A115" s="37"/>
      <c r="B115" s="38"/>
      <c r="C115" s="39"/>
      <c r="D115" s="39"/>
      <c r="E115" s="75" t="str">
        <f>E11</f>
        <v>SO 209.2 - Trávníky</v>
      </c>
      <c r="F115" s="39"/>
      <c r="G115" s="39"/>
      <c r="H115" s="39"/>
      <c r="I115" s="39"/>
      <c r="J115" s="39"/>
      <c r="K115" s="39"/>
      <c r="L115" s="39"/>
      <c r="M115" s="62"/>
      <c r="S115" s="37"/>
      <c r="T115" s="37"/>
      <c r="U115" s="37"/>
      <c r="V115" s="37"/>
      <c r="W115" s="37"/>
      <c r="X115" s="37"/>
      <c r="Y115" s="37"/>
      <c r="Z115" s="37"/>
      <c r="AA115" s="37"/>
      <c r="AB115" s="37"/>
      <c r="AC115" s="37"/>
      <c r="AD115" s="37"/>
      <c r="AE115" s="37"/>
    </row>
    <row r="116" s="2" customFormat="1" ht="6.96" customHeight="1">
      <c r="A116" s="37"/>
      <c r="B116" s="38"/>
      <c r="C116" s="39"/>
      <c r="D116" s="39"/>
      <c r="E116" s="39"/>
      <c r="F116" s="39"/>
      <c r="G116" s="39"/>
      <c r="H116" s="39"/>
      <c r="I116" s="39"/>
      <c r="J116" s="39"/>
      <c r="K116" s="39"/>
      <c r="L116" s="39"/>
      <c r="M116" s="62"/>
      <c r="S116" s="37"/>
      <c r="T116" s="37"/>
      <c r="U116" s="37"/>
      <c r="V116" s="37"/>
      <c r="W116" s="37"/>
      <c r="X116" s="37"/>
      <c r="Y116" s="37"/>
      <c r="Z116" s="37"/>
      <c r="AA116" s="37"/>
      <c r="AB116" s="37"/>
      <c r="AC116" s="37"/>
      <c r="AD116" s="37"/>
      <c r="AE116" s="37"/>
    </row>
    <row r="117" s="2" customFormat="1" ht="12" customHeight="1">
      <c r="A117" s="37"/>
      <c r="B117" s="38"/>
      <c r="C117" s="31" t="s">
        <v>21</v>
      </c>
      <c r="D117" s="39"/>
      <c r="E117" s="39"/>
      <c r="F117" s="26" t="str">
        <f>F14</f>
        <v>Mnichov u Mar. Lázní</v>
      </c>
      <c r="G117" s="39"/>
      <c r="H117" s="39"/>
      <c r="I117" s="31" t="s">
        <v>23</v>
      </c>
      <c r="J117" s="78" t="str">
        <f>IF(J14="","",J14)</f>
        <v>6. 2. 2025</v>
      </c>
      <c r="K117" s="39"/>
      <c r="L117" s="39"/>
      <c r="M117" s="62"/>
      <c r="S117" s="37"/>
      <c r="T117" s="37"/>
      <c r="U117" s="37"/>
      <c r="V117" s="37"/>
      <c r="W117" s="37"/>
      <c r="X117" s="37"/>
      <c r="Y117" s="37"/>
      <c r="Z117" s="37"/>
      <c r="AA117" s="37"/>
      <c r="AB117" s="37"/>
      <c r="AC117" s="37"/>
      <c r="AD117" s="37"/>
      <c r="AE117" s="37"/>
    </row>
    <row r="118" s="2" customFormat="1" ht="6.96" customHeight="1">
      <c r="A118" s="37"/>
      <c r="B118" s="38"/>
      <c r="C118" s="39"/>
      <c r="D118" s="39"/>
      <c r="E118" s="39"/>
      <c r="F118" s="39"/>
      <c r="G118" s="39"/>
      <c r="H118" s="39"/>
      <c r="I118" s="39"/>
      <c r="J118" s="39"/>
      <c r="K118" s="39"/>
      <c r="L118" s="39"/>
      <c r="M118" s="62"/>
      <c r="S118" s="37"/>
      <c r="T118" s="37"/>
      <c r="U118" s="37"/>
      <c r="V118" s="37"/>
      <c r="W118" s="37"/>
      <c r="X118" s="37"/>
      <c r="Y118" s="37"/>
      <c r="Z118" s="37"/>
      <c r="AA118" s="37"/>
      <c r="AB118" s="37"/>
      <c r="AC118" s="37"/>
      <c r="AD118" s="37"/>
      <c r="AE118" s="37"/>
    </row>
    <row r="119" s="2" customFormat="1" ht="25.65" customHeight="1">
      <c r="A119" s="37"/>
      <c r="B119" s="38"/>
      <c r="C119" s="31" t="s">
        <v>25</v>
      </c>
      <c r="D119" s="39"/>
      <c r="E119" s="39"/>
      <c r="F119" s="26" t="str">
        <f>E17</f>
        <v xml:space="preserve">Domov pro osoby se zdravotním postižením Pramen </v>
      </c>
      <c r="G119" s="39"/>
      <c r="H119" s="39"/>
      <c r="I119" s="31" t="s">
        <v>32</v>
      </c>
      <c r="J119" s="35" t="str">
        <f>E23</f>
        <v>Ing. Tomáš Prinz, DiS.</v>
      </c>
      <c r="K119" s="39"/>
      <c r="L119" s="39"/>
      <c r="M119" s="62"/>
      <c r="S119" s="37"/>
      <c r="T119" s="37"/>
      <c r="U119" s="37"/>
      <c r="V119" s="37"/>
      <c r="W119" s="37"/>
      <c r="X119" s="37"/>
      <c r="Y119" s="37"/>
      <c r="Z119" s="37"/>
      <c r="AA119" s="37"/>
      <c r="AB119" s="37"/>
      <c r="AC119" s="37"/>
      <c r="AD119" s="37"/>
      <c r="AE119" s="37"/>
    </row>
    <row r="120" s="2" customFormat="1" ht="15.15" customHeight="1">
      <c r="A120" s="37"/>
      <c r="B120" s="38"/>
      <c r="C120" s="31" t="s">
        <v>30</v>
      </c>
      <c r="D120" s="39"/>
      <c r="E120" s="39"/>
      <c r="F120" s="26" t="str">
        <f>IF(E20="","",E20)</f>
        <v>Vyplň údaj</v>
      </c>
      <c r="G120" s="39"/>
      <c r="H120" s="39"/>
      <c r="I120" s="31" t="s">
        <v>35</v>
      </c>
      <c r="J120" s="35" t="str">
        <f>E26</f>
        <v xml:space="preserve"> </v>
      </c>
      <c r="K120" s="39"/>
      <c r="L120" s="39"/>
      <c r="M120" s="62"/>
      <c r="S120" s="37"/>
      <c r="T120" s="37"/>
      <c r="U120" s="37"/>
      <c r="V120" s="37"/>
      <c r="W120" s="37"/>
      <c r="X120" s="37"/>
      <c r="Y120" s="37"/>
      <c r="Z120" s="37"/>
      <c r="AA120" s="37"/>
      <c r="AB120" s="37"/>
      <c r="AC120" s="37"/>
      <c r="AD120" s="37"/>
      <c r="AE120" s="37"/>
    </row>
    <row r="121" s="2" customFormat="1" ht="10.32" customHeight="1">
      <c r="A121" s="37"/>
      <c r="B121" s="38"/>
      <c r="C121" s="39"/>
      <c r="D121" s="39"/>
      <c r="E121" s="39"/>
      <c r="F121" s="39"/>
      <c r="G121" s="39"/>
      <c r="H121" s="39"/>
      <c r="I121" s="39"/>
      <c r="J121" s="39"/>
      <c r="K121" s="39"/>
      <c r="L121" s="39"/>
      <c r="M121" s="62"/>
      <c r="S121" s="37"/>
      <c r="T121" s="37"/>
      <c r="U121" s="37"/>
      <c r="V121" s="37"/>
      <c r="W121" s="37"/>
      <c r="X121" s="37"/>
      <c r="Y121" s="37"/>
      <c r="Z121" s="37"/>
      <c r="AA121" s="37"/>
      <c r="AB121" s="37"/>
      <c r="AC121" s="37"/>
      <c r="AD121" s="37"/>
      <c r="AE121" s="37"/>
    </row>
    <row r="122" s="11" customFormat="1" ht="29.28" customHeight="1">
      <c r="A122" s="201"/>
      <c r="B122" s="202"/>
      <c r="C122" s="203" t="s">
        <v>137</v>
      </c>
      <c r="D122" s="204" t="s">
        <v>63</v>
      </c>
      <c r="E122" s="204" t="s">
        <v>59</v>
      </c>
      <c r="F122" s="204" t="s">
        <v>60</v>
      </c>
      <c r="G122" s="204" t="s">
        <v>138</v>
      </c>
      <c r="H122" s="204" t="s">
        <v>139</v>
      </c>
      <c r="I122" s="204" t="s">
        <v>140</v>
      </c>
      <c r="J122" s="204" t="s">
        <v>141</v>
      </c>
      <c r="K122" s="204" t="s">
        <v>130</v>
      </c>
      <c r="L122" s="205" t="s">
        <v>142</v>
      </c>
      <c r="M122" s="206"/>
      <c r="N122" s="99" t="s">
        <v>1</v>
      </c>
      <c r="O122" s="100" t="s">
        <v>42</v>
      </c>
      <c r="P122" s="100" t="s">
        <v>143</v>
      </c>
      <c r="Q122" s="100" t="s">
        <v>144</v>
      </c>
      <c r="R122" s="100" t="s">
        <v>145</v>
      </c>
      <c r="S122" s="100" t="s">
        <v>146</v>
      </c>
      <c r="T122" s="100" t="s">
        <v>147</v>
      </c>
      <c r="U122" s="100" t="s">
        <v>148</v>
      </c>
      <c r="V122" s="100" t="s">
        <v>149</v>
      </c>
      <c r="W122" s="100" t="s">
        <v>150</v>
      </c>
      <c r="X122" s="101" t="s">
        <v>151</v>
      </c>
      <c r="Y122" s="201"/>
      <c r="Z122" s="201"/>
      <c r="AA122" s="201"/>
      <c r="AB122" s="201"/>
      <c r="AC122" s="201"/>
      <c r="AD122" s="201"/>
      <c r="AE122" s="201"/>
    </row>
    <row r="123" s="2" customFormat="1" ht="22.8" customHeight="1">
      <c r="A123" s="37"/>
      <c r="B123" s="38"/>
      <c r="C123" s="106" t="s">
        <v>152</v>
      </c>
      <c r="D123" s="39"/>
      <c r="E123" s="39"/>
      <c r="F123" s="39"/>
      <c r="G123" s="39"/>
      <c r="H123" s="39"/>
      <c r="I123" s="39"/>
      <c r="J123" s="39"/>
      <c r="K123" s="207">
        <f>BK123</f>
        <v>0</v>
      </c>
      <c r="L123" s="39"/>
      <c r="M123" s="43"/>
      <c r="N123" s="102"/>
      <c r="O123" s="208"/>
      <c r="P123" s="103"/>
      <c r="Q123" s="209">
        <f>Q124</f>
        <v>0</v>
      </c>
      <c r="R123" s="209">
        <f>R124</f>
        <v>0</v>
      </c>
      <c r="S123" s="103"/>
      <c r="T123" s="210">
        <f>T124</f>
        <v>0</v>
      </c>
      <c r="U123" s="103"/>
      <c r="V123" s="210">
        <f>V124</f>
        <v>0.16248299999999999</v>
      </c>
      <c r="W123" s="103"/>
      <c r="X123" s="211">
        <f>X124</f>
        <v>0</v>
      </c>
      <c r="Y123" s="37"/>
      <c r="Z123" s="37"/>
      <c r="AA123" s="37"/>
      <c r="AB123" s="37"/>
      <c r="AC123" s="37"/>
      <c r="AD123" s="37"/>
      <c r="AE123" s="37"/>
      <c r="AT123" s="16" t="s">
        <v>79</v>
      </c>
      <c r="AU123" s="16" t="s">
        <v>132</v>
      </c>
      <c r="BK123" s="212">
        <f>BK124</f>
        <v>0</v>
      </c>
    </row>
    <row r="124" s="12" customFormat="1" ht="25.92" customHeight="1">
      <c r="A124" s="12"/>
      <c r="B124" s="213"/>
      <c r="C124" s="214"/>
      <c r="D124" s="215" t="s">
        <v>79</v>
      </c>
      <c r="E124" s="216" t="s">
        <v>153</v>
      </c>
      <c r="F124" s="216" t="s">
        <v>154</v>
      </c>
      <c r="G124" s="214"/>
      <c r="H124" s="214"/>
      <c r="I124" s="217"/>
      <c r="J124" s="217"/>
      <c r="K124" s="218">
        <f>BK124</f>
        <v>0</v>
      </c>
      <c r="L124" s="214"/>
      <c r="M124" s="219"/>
      <c r="N124" s="220"/>
      <c r="O124" s="221"/>
      <c r="P124" s="221"/>
      <c r="Q124" s="222">
        <f>Q125+Q153</f>
        <v>0</v>
      </c>
      <c r="R124" s="222">
        <f>R125+R153</f>
        <v>0</v>
      </c>
      <c r="S124" s="221"/>
      <c r="T124" s="223">
        <f>T125+T153</f>
        <v>0</v>
      </c>
      <c r="U124" s="221"/>
      <c r="V124" s="223">
        <f>V125+V153</f>
        <v>0.16248299999999999</v>
      </c>
      <c r="W124" s="221"/>
      <c r="X124" s="224">
        <f>X125+X153</f>
        <v>0</v>
      </c>
      <c r="Y124" s="12"/>
      <c r="Z124" s="12"/>
      <c r="AA124" s="12"/>
      <c r="AB124" s="12"/>
      <c r="AC124" s="12"/>
      <c r="AD124" s="12"/>
      <c r="AE124" s="12"/>
      <c r="AR124" s="225" t="s">
        <v>88</v>
      </c>
      <c r="AT124" s="226" t="s">
        <v>79</v>
      </c>
      <c r="AU124" s="226" t="s">
        <v>80</v>
      </c>
      <c r="AY124" s="225" t="s">
        <v>155</v>
      </c>
      <c r="BK124" s="227">
        <f>BK125+BK153</f>
        <v>0</v>
      </c>
    </row>
    <row r="125" s="12" customFormat="1" ht="22.8" customHeight="1">
      <c r="A125" s="12"/>
      <c r="B125" s="213"/>
      <c r="C125" s="214"/>
      <c r="D125" s="215" t="s">
        <v>79</v>
      </c>
      <c r="E125" s="228" t="s">
        <v>88</v>
      </c>
      <c r="F125" s="228" t="s">
        <v>156</v>
      </c>
      <c r="G125" s="214"/>
      <c r="H125" s="214"/>
      <c r="I125" s="217"/>
      <c r="J125" s="217"/>
      <c r="K125" s="229">
        <f>BK125</f>
        <v>0</v>
      </c>
      <c r="L125" s="214"/>
      <c r="M125" s="219"/>
      <c r="N125" s="220"/>
      <c r="O125" s="221"/>
      <c r="P125" s="221"/>
      <c r="Q125" s="222">
        <f>SUM(Q126:Q152)</f>
        <v>0</v>
      </c>
      <c r="R125" s="222">
        <f>SUM(R126:R152)</f>
        <v>0</v>
      </c>
      <c r="S125" s="221"/>
      <c r="T125" s="223">
        <f>SUM(T126:T152)</f>
        <v>0</v>
      </c>
      <c r="U125" s="221"/>
      <c r="V125" s="223">
        <f>SUM(V126:V152)</f>
        <v>0.16248299999999999</v>
      </c>
      <c r="W125" s="221"/>
      <c r="X125" s="224">
        <f>SUM(X126:X152)</f>
        <v>0</v>
      </c>
      <c r="Y125" s="12"/>
      <c r="Z125" s="12"/>
      <c r="AA125" s="12"/>
      <c r="AB125" s="12"/>
      <c r="AC125" s="12"/>
      <c r="AD125" s="12"/>
      <c r="AE125" s="12"/>
      <c r="AR125" s="225" t="s">
        <v>88</v>
      </c>
      <c r="AT125" s="226" t="s">
        <v>79</v>
      </c>
      <c r="AU125" s="226" t="s">
        <v>88</v>
      </c>
      <c r="AY125" s="225" t="s">
        <v>155</v>
      </c>
      <c r="BK125" s="227">
        <f>SUM(BK126:BK152)</f>
        <v>0</v>
      </c>
    </row>
    <row r="126" s="2" customFormat="1" ht="37.8" customHeight="1">
      <c r="A126" s="37"/>
      <c r="B126" s="38"/>
      <c r="C126" s="230" t="s">
        <v>88</v>
      </c>
      <c r="D126" s="230" t="s">
        <v>157</v>
      </c>
      <c r="E126" s="231" t="s">
        <v>780</v>
      </c>
      <c r="F126" s="232" t="s">
        <v>781</v>
      </c>
      <c r="G126" s="233" t="s">
        <v>160</v>
      </c>
      <c r="H126" s="234">
        <v>3223.8600000000001</v>
      </c>
      <c r="I126" s="235"/>
      <c r="J126" s="235"/>
      <c r="K126" s="236">
        <f>ROUND(P126*H126,2)</f>
        <v>0</v>
      </c>
      <c r="L126" s="232" t="s">
        <v>170</v>
      </c>
      <c r="M126" s="43"/>
      <c r="N126" s="237" t="s">
        <v>1</v>
      </c>
      <c r="O126" s="238" t="s">
        <v>43</v>
      </c>
      <c r="P126" s="239">
        <f>I126+J126</f>
        <v>0</v>
      </c>
      <c r="Q126" s="239">
        <f>ROUND(I126*H126,2)</f>
        <v>0</v>
      </c>
      <c r="R126" s="239">
        <f>ROUND(J126*H126,2)</f>
        <v>0</v>
      </c>
      <c r="S126" s="90"/>
      <c r="T126" s="240">
        <f>S126*H126</f>
        <v>0</v>
      </c>
      <c r="U126" s="240">
        <v>0</v>
      </c>
      <c r="V126" s="240">
        <f>U126*H126</f>
        <v>0</v>
      </c>
      <c r="W126" s="240">
        <v>0</v>
      </c>
      <c r="X126" s="241">
        <f>W126*H126</f>
        <v>0</v>
      </c>
      <c r="Y126" s="37"/>
      <c r="Z126" s="37"/>
      <c r="AA126" s="37"/>
      <c r="AB126" s="37"/>
      <c r="AC126" s="37"/>
      <c r="AD126" s="37"/>
      <c r="AE126" s="37"/>
      <c r="AR126" s="242" t="s">
        <v>161</v>
      </c>
      <c r="AT126" s="242" t="s">
        <v>157</v>
      </c>
      <c r="AU126" s="242" t="s">
        <v>90</v>
      </c>
      <c r="AY126" s="16" t="s">
        <v>155</v>
      </c>
      <c r="BE126" s="243">
        <f>IF(O126="základní",K126,0)</f>
        <v>0</v>
      </c>
      <c r="BF126" s="243">
        <f>IF(O126="snížená",K126,0)</f>
        <v>0</v>
      </c>
      <c r="BG126" s="243">
        <f>IF(O126="zákl. přenesená",K126,0)</f>
        <v>0</v>
      </c>
      <c r="BH126" s="243">
        <f>IF(O126="sníž. přenesená",K126,0)</f>
        <v>0</v>
      </c>
      <c r="BI126" s="243">
        <f>IF(O126="nulová",K126,0)</f>
        <v>0</v>
      </c>
      <c r="BJ126" s="16" t="s">
        <v>88</v>
      </c>
      <c r="BK126" s="243">
        <f>ROUND(P126*H126,2)</f>
        <v>0</v>
      </c>
      <c r="BL126" s="16" t="s">
        <v>161</v>
      </c>
      <c r="BM126" s="242" t="s">
        <v>782</v>
      </c>
    </row>
    <row r="127" s="2" customFormat="1">
      <c r="A127" s="37"/>
      <c r="B127" s="38"/>
      <c r="C127" s="39"/>
      <c r="D127" s="271" t="s">
        <v>172</v>
      </c>
      <c r="E127" s="39"/>
      <c r="F127" s="272" t="s">
        <v>783</v>
      </c>
      <c r="G127" s="39"/>
      <c r="H127" s="39"/>
      <c r="I127" s="246"/>
      <c r="J127" s="246"/>
      <c r="K127" s="39"/>
      <c r="L127" s="39"/>
      <c r="M127" s="43"/>
      <c r="N127" s="247"/>
      <c r="O127" s="248"/>
      <c r="P127" s="90"/>
      <c r="Q127" s="90"/>
      <c r="R127" s="90"/>
      <c r="S127" s="90"/>
      <c r="T127" s="90"/>
      <c r="U127" s="90"/>
      <c r="V127" s="90"/>
      <c r="W127" s="90"/>
      <c r="X127" s="91"/>
      <c r="Y127" s="37"/>
      <c r="Z127" s="37"/>
      <c r="AA127" s="37"/>
      <c r="AB127" s="37"/>
      <c r="AC127" s="37"/>
      <c r="AD127" s="37"/>
      <c r="AE127" s="37"/>
      <c r="AT127" s="16" t="s">
        <v>172</v>
      </c>
      <c r="AU127" s="16" t="s">
        <v>90</v>
      </c>
    </row>
    <row r="128" s="13" customFormat="1">
      <c r="A128" s="13"/>
      <c r="B128" s="249"/>
      <c r="C128" s="250"/>
      <c r="D128" s="244" t="s">
        <v>165</v>
      </c>
      <c r="E128" s="251" t="s">
        <v>1</v>
      </c>
      <c r="F128" s="252" t="s">
        <v>784</v>
      </c>
      <c r="G128" s="250"/>
      <c r="H128" s="253">
        <v>3223.8600000000001</v>
      </c>
      <c r="I128" s="254"/>
      <c r="J128" s="254"/>
      <c r="K128" s="250"/>
      <c r="L128" s="250"/>
      <c r="M128" s="255"/>
      <c r="N128" s="256"/>
      <c r="O128" s="257"/>
      <c r="P128" s="257"/>
      <c r="Q128" s="257"/>
      <c r="R128" s="257"/>
      <c r="S128" s="257"/>
      <c r="T128" s="257"/>
      <c r="U128" s="257"/>
      <c r="V128" s="257"/>
      <c r="W128" s="257"/>
      <c r="X128" s="258"/>
      <c r="Y128" s="13"/>
      <c r="Z128" s="13"/>
      <c r="AA128" s="13"/>
      <c r="AB128" s="13"/>
      <c r="AC128" s="13"/>
      <c r="AD128" s="13"/>
      <c r="AE128" s="13"/>
      <c r="AT128" s="259" t="s">
        <v>165</v>
      </c>
      <c r="AU128" s="259" t="s">
        <v>90</v>
      </c>
      <c r="AV128" s="13" t="s">
        <v>90</v>
      </c>
      <c r="AW128" s="13" t="s">
        <v>5</v>
      </c>
      <c r="AX128" s="13" t="s">
        <v>88</v>
      </c>
      <c r="AY128" s="259" t="s">
        <v>155</v>
      </c>
    </row>
    <row r="129" s="2" customFormat="1" ht="24.15" customHeight="1">
      <c r="A129" s="37"/>
      <c r="B129" s="38"/>
      <c r="C129" s="279" t="s">
        <v>90</v>
      </c>
      <c r="D129" s="279" t="s">
        <v>281</v>
      </c>
      <c r="E129" s="280" t="s">
        <v>785</v>
      </c>
      <c r="F129" s="281" t="s">
        <v>786</v>
      </c>
      <c r="G129" s="282" t="s">
        <v>675</v>
      </c>
      <c r="H129" s="283">
        <v>96.715999999999994</v>
      </c>
      <c r="I129" s="284"/>
      <c r="J129" s="285"/>
      <c r="K129" s="286">
        <f>ROUND(P129*H129,2)</f>
        <v>0</v>
      </c>
      <c r="L129" s="281" t="s">
        <v>170</v>
      </c>
      <c r="M129" s="287"/>
      <c r="N129" s="288" t="s">
        <v>1</v>
      </c>
      <c r="O129" s="238" t="s">
        <v>43</v>
      </c>
      <c r="P129" s="239">
        <f>I129+J129</f>
        <v>0</v>
      </c>
      <c r="Q129" s="239">
        <f>ROUND(I129*H129,2)</f>
        <v>0</v>
      </c>
      <c r="R129" s="239">
        <f>ROUND(J129*H129,2)</f>
        <v>0</v>
      </c>
      <c r="S129" s="90"/>
      <c r="T129" s="240">
        <f>S129*H129</f>
        <v>0</v>
      </c>
      <c r="U129" s="240">
        <v>0.001</v>
      </c>
      <c r="V129" s="240">
        <f>U129*H129</f>
        <v>0.096715999999999996</v>
      </c>
      <c r="W129" s="240">
        <v>0</v>
      </c>
      <c r="X129" s="241">
        <f>W129*H129</f>
        <v>0</v>
      </c>
      <c r="Y129" s="37"/>
      <c r="Z129" s="37"/>
      <c r="AA129" s="37"/>
      <c r="AB129" s="37"/>
      <c r="AC129" s="37"/>
      <c r="AD129" s="37"/>
      <c r="AE129" s="37"/>
      <c r="AR129" s="242" t="s">
        <v>202</v>
      </c>
      <c r="AT129" s="242" t="s">
        <v>281</v>
      </c>
      <c r="AU129" s="242" t="s">
        <v>90</v>
      </c>
      <c r="AY129" s="16" t="s">
        <v>155</v>
      </c>
      <c r="BE129" s="243">
        <f>IF(O129="základní",K129,0)</f>
        <v>0</v>
      </c>
      <c r="BF129" s="243">
        <f>IF(O129="snížená",K129,0)</f>
        <v>0</v>
      </c>
      <c r="BG129" s="243">
        <f>IF(O129="zákl. přenesená",K129,0)</f>
        <v>0</v>
      </c>
      <c r="BH129" s="243">
        <f>IF(O129="sníž. přenesená",K129,0)</f>
        <v>0</v>
      </c>
      <c r="BI129" s="243">
        <f>IF(O129="nulová",K129,0)</f>
        <v>0</v>
      </c>
      <c r="BJ129" s="16" t="s">
        <v>88</v>
      </c>
      <c r="BK129" s="243">
        <f>ROUND(P129*H129,2)</f>
        <v>0</v>
      </c>
      <c r="BL129" s="16" t="s">
        <v>161</v>
      </c>
      <c r="BM129" s="242" t="s">
        <v>787</v>
      </c>
    </row>
    <row r="130" s="2" customFormat="1">
      <c r="A130" s="37"/>
      <c r="B130" s="38"/>
      <c r="C130" s="39"/>
      <c r="D130" s="244" t="s">
        <v>163</v>
      </c>
      <c r="E130" s="39"/>
      <c r="F130" s="245" t="s">
        <v>788</v>
      </c>
      <c r="G130" s="39"/>
      <c r="H130" s="39"/>
      <c r="I130" s="246"/>
      <c r="J130" s="246"/>
      <c r="K130" s="39"/>
      <c r="L130" s="39"/>
      <c r="M130" s="43"/>
      <c r="N130" s="247"/>
      <c r="O130" s="248"/>
      <c r="P130" s="90"/>
      <c r="Q130" s="90"/>
      <c r="R130" s="90"/>
      <c r="S130" s="90"/>
      <c r="T130" s="90"/>
      <c r="U130" s="90"/>
      <c r="V130" s="90"/>
      <c r="W130" s="90"/>
      <c r="X130" s="91"/>
      <c r="Y130" s="37"/>
      <c r="Z130" s="37"/>
      <c r="AA130" s="37"/>
      <c r="AB130" s="37"/>
      <c r="AC130" s="37"/>
      <c r="AD130" s="37"/>
      <c r="AE130" s="37"/>
      <c r="AT130" s="16" t="s">
        <v>163</v>
      </c>
      <c r="AU130" s="16" t="s">
        <v>90</v>
      </c>
    </row>
    <row r="131" s="13" customFormat="1">
      <c r="A131" s="13"/>
      <c r="B131" s="249"/>
      <c r="C131" s="250"/>
      <c r="D131" s="244" t="s">
        <v>165</v>
      </c>
      <c r="E131" s="251" t="s">
        <v>1</v>
      </c>
      <c r="F131" s="252" t="s">
        <v>789</v>
      </c>
      <c r="G131" s="250"/>
      <c r="H131" s="253">
        <v>96.715999999999994</v>
      </c>
      <c r="I131" s="254"/>
      <c r="J131" s="254"/>
      <c r="K131" s="250"/>
      <c r="L131" s="250"/>
      <c r="M131" s="255"/>
      <c r="N131" s="256"/>
      <c r="O131" s="257"/>
      <c r="P131" s="257"/>
      <c r="Q131" s="257"/>
      <c r="R131" s="257"/>
      <c r="S131" s="257"/>
      <c r="T131" s="257"/>
      <c r="U131" s="257"/>
      <c r="V131" s="257"/>
      <c r="W131" s="257"/>
      <c r="X131" s="258"/>
      <c r="Y131" s="13"/>
      <c r="Z131" s="13"/>
      <c r="AA131" s="13"/>
      <c r="AB131" s="13"/>
      <c r="AC131" s="13"/>
      <c r="AD131" s="13"/>
      <c r="AE131" s="13"/>
      <c r="AT131" s="259" t="s">
        <v>165</v>
      </c>
      <c r="AU131" s="259" t="s">
        <v>90</v>
      </c>
      <c r="AV131" s="13" t="s">
        <v>90</v>
      </c>
      <c r="AW131" s="13" t="s">
        <v>5</v>
      </c>
      <c r="AX131" s="13" t="s">
        <v>80</v>
      </c>
      <c r="AY131" s="259" t="s">
        <v>155</v>
      </c>
    </row>
    <row r="132" s="14" customFormat="1">
      <c r="A132" s="14"/>
      <c r="B132" s="260"/>
      <c r="C132" s="261"/>
      <c r="D132" s="244" t="s">
        <v>165</v>
      </c>
      <c r="E132" s="262" t="s">
        <v>1</v>
      </c>
      <c r="F132" s="263" t="s">
        <v>167</v>
      </c>
      <c r="G132" s="261"/>
      <c r="H132" s="264">
        <v>96.715999999999994</v>
      </c>
      <c r="I132" s="265"/>
      <c r="J132" s="265"/>
      <c r="K132" s="261"/>
      <c r="L132" s="261"/>
      <c r="M132" s="266"/>
      <c r="N132" s="267"/>
      <c r="O132" s="268"/>
      <c r="P132" s="268"/>
      <c r="Q132" s="268"/>
      <c r="R132" s="268"/>
      <c r="S132" s="268"/>
      <c r="T132" s="268"/>
      <c r="U132" s="268"/>
      <c r="V132" s="268"/>
      <c r="W132" s="268"/>
      <c r="X132" s="269"/>
      <c r="Y132" s="14"/>
      <c r="Z132" s="14"/>
      <c r="AA132" s="14"/>
      <c r="AB132" s="14"/>
      <c r="AC132" s="14"/>
      <c r="AD132" s="14"/>
      <c r="AE132" s="14"/>
      <c r="AT132" s="270" t="s">
        <v>165</v>
      </c>
      <c r="AU132" s="270" t="s">
        <v>90</v>
      </c>
      <c r="AV132" s="14" t="s">
        <v>161</v>
      </c>
      <c r="AW132" s="14" t="s">
        <v>5</v>
      </c>
      <c r="AX132" s="14" t="s">
        <v>88</v>
      </c>
      <c r="AY132" s="270" t="s">
        <v>155</v>
      </c>
    </row>
    <row r="133" s="2" customFormat="1" ht="24.15" customHeight="1">
      <c r="A133" s="37"/>
      <c r="B133" s="38"/>
      <c r="C133" s="230" t="s">
        <v>175</v>
      </c>
      <c r="D133" s="230" t="s">
        <v>157</v>
      </c>
      <c r="E133" s="231" t="s">
        <v>748</v>
      </c>
      <c r="F133" s="232" t="s">
        <v>749</v>
      </c>
      <c r="G133" s="233" t="s">
        <v>160</v>
      </c>
      <c r="H133" s="234">
        <v>6447.7200000000003</v>
      </c>
      <c r="I133" s="235"/>
      <c r="J133" s="235"/>
      <c r="K133" s="236">
        <f>ROUND(P133*H133,2)</f>
        <v>0</v>
      </c>
      <c r="L133" s="232" t="s">
        <v>170</v>
      </c>
      <c r="M133" s="43"/>
      <c r="N133" s="237" t="s">
        <v>1</v>
      </c>
      <c r="O133" s="238" t="s">
        <v>43</v>
      </c>
      <c r="P133" s="239">
        <f>I133+J133</f>
        <v>0</v>
      </c>
      <c r="Q133" s="239">
        <f>ROUND(I133*H133,2)</f>
        <v>0</v>
      </c>
      <c r="R133" s="239">
        <f>ROUND(J133*H133,2)</f>
        <v>0</v>
      </c>
      <c r="S133" s="90"/>
      <c r="T133" s="240">
        <f>S133*H133</f>
        <v>0</v>
      </c>
      <c r="U133" s="240">
        <v>0</v>
      </c>
      <c r="V133" s="240">
        <f>U133*H133</f>
        <v>0</v>
      </c>
      <c r="W133" s="240">
        <v>0</v>
      </c>
      <c r="X133" s="241">
        <f>W133*H133</f>
        <v>0</v>
      </c>
      <c r="Y133" s="37"/>
      <c r="Z133" s="37"/>
      <c r="AA133" s="37"/>
      <c r="AB133" s="37"/>
      <c r="AC133" s="37"/>
      <c r="AD133" s="37"/>
      <c r="AE133" s="37"/>
      <c r="AR133" s="242" t="s">
        <v>161</v>
      </c>
      <c r="AT133" s="242" t="s">
        <v>157</v>
      </c>
      <c r="AU133" s="242" t="s">
        <v>90</v>
      </c>
      <c r="AY133" s="16" t="s">
        <v>155</v>
      </c>
      <c r="BE133" s="243">
        <f>IF(O133="základní",K133,0)</f>
        <v>0</v>
      </c>
      <c r="BF133" s="243">
        <f>IF(O133="snížená",K133,0)</f>
        <v>0</v>
      </c>
      <c r="BG133" s="243">
        <f>IF(O133="zákl. přenesená",K133,0)</f>
        <v>0</v>
      </c>
      <c r="BH133" s="243">
        <f>IF(O133="sníž. přenesená",K133,0)</f>
        <v>0</v>
      </c>
      <c r="BI133" s="243">
        <f>IF(O133="nulová",K133,0)</f>
        <v>0</v>
      </c>
      <c r="BJ133" s="16" t="s">
        <v>88</v>
      </c>
      <c r="BK133" s="243">
        <f>ROUND(P133*H133,2)</f>
        <v>0</v>
      </c>
      <c r="BL133" s="16" t="s">
        <v>161</v>
      </c>
      <c r="BM133" s="242" t="s">
        <v>790</v>
      </c>
    </row>
    <row r="134" s="2" customFormat="1">
      <c r="A134" s="37"/>
      <c r="B134" s="38"/>
      <c r="C134" s="39"/>
      <c r="D134" s="271" t="s">
        <v>172</v>
      </c>
      <c r="E134" s="39"/>
      <c r="F134" s="272" t="s">
        <v>751</v>
      </c>
      <c r="G134" s="39"/>
      <c r="H134" s="39"/>
      <c r="I134" s="246"/>
      <c r="J134" s="246"/>
      <c r="K134" s="39"/>
      <c r="L134" s="39"/>
      <c r="M134" s="43"/>
      <c r="N134" s="247"/>
      <c r="O134" s="248"/>
      <c r="P134" s="90"/>
      <c r="Q134" s="90"/>
      <c r="R134" s="90"/>
      <c r="S134" s="90"/>
      <c r="T134" s="90"/>
      <c r="U134" s="90"/>
      <c r="V134" s="90"/>
      <c r="W134" s="90"/>
      <c r="X134" s="91"/>
      <c r="Y134" s="37"/>
      <c r="Z134" s="37"/>
      <c r="AA134" s="37"/>
      <c r="AB134" s="37"/>
      <c r="AC134" s="37"/>
      <c r="AD134" s="37"/>
      <c r="AE134" s="37"/>
      <c r="AT134" s="16" t="s">
        <v>172</v>
      </c>
      <c r="AU134" s="16" t="s">
        <v>90</v>
      </c>
    </row>
    <row r="135" s="13" customFormat="1">
      <c r="A135" s="13"/>
      <c r="B135" s="249"/>
      <c r="C135" s="250"/>
      <c r="D135" s="244" t="s">
        <v>165</v>
      </c>
      <c r="E135" s="250"/>
      <c r="F135" s="252" t="s">
        <v>791</v>
      </c>
      <c r="G135" s="250"/>
      <c r="H135" s="253">
        <v>6447.7200000000003</v>
      </c>
      <c r="I135" s="254"/>
      <c r="J135" s="254"/>
      <c r="K135" s="250"/>
      <c r="L135" s="250"/>
      <c r="M135" s="255"/>
      <c r="N135" s="256"/>
      <c r="O135" s="257"/>
      <c r="P135" s="257"/>
      <c r="Q135" s="257"/>
      <c r="R135" s="257"/>
      <c r="S135" s="257"/>
      <c r="T135" s="257"/>
      <c r="U135" s="257"/>
      <c r="V135" s="257"/>
      <c r="W135" s="257"/>
      <c r="X135" s="258"/>
      <c r="Y135" s="13"/>
      <c r="Z135" s="13"/>
      <c r="AA135" s="13"/>
      <c r="AB135" s="13"/>
      <c r="AC135" s="13"/>
      <c r="AD135" s="13"/>
      <c r="AE135" s="13"/>
      <c r="AT135" s="259" t="s">
        <v>165</v>
      </c>
      <c r="AU135" s="259" t="s">
        <v>90</v>
      </c>
      <c r="AV135" s="13" t="s">
        <v>90</v>
      </c>
      <c r="AW135" s="13" t="s">
        <v>4</v>
      </c>
      <c r="AX135" s="13" t="s">
        <v>88</v>
      </c>
      <c r="AY135" s="259" t="s">
        <v>155</v>
      </c>
    </row>
    <row r="136" s="2" customFormat="1" ht="24.15" customHeight="1">
      <c r="A136" s="37"/>
      <c r="B136" s="38"/>
      <c r="C136" s="230" t="s">
        <v>161</v>
      </c>
      <c r="D136" s="230" t="s">
        <v>157</v>
      </c>
      <c r="E136" s="231" t="s">
        <v>753</v>
      </c>
      <c r="F136" s="232" t="s">
        <v>754</v>
      </c>
      <c r="G136" s="233" t="s">
        <v>160</v>
      </c>
      <c r="H136" s="234">
        <v>3223.8600000000001</v>
      </c>
      <c r="I136" s="235"/>
      <c r="J136" s="235"/>
      <c r="K136" s="236">
        <f>ROUND(P136*H136,2)</f>
        <v>0</v>
      </c>
      <c r="L136" s="232" t="s">
        <v>170</v>
      </c>
      <c r="M136" s="43"/>
      <c r="N136" s="237" t="s">
        <v>1</v>
      </c>
      <c r="O136" s="238" t="s">
        <v>43</v>
      </c>
      <c r="P136" s="239">
        <f>I136+J136</f>
        <v>0</v>
      </c>
      <c r="Q136" s="239">
        <f>ROUND(I136*H136,2)</f>
        <v>0</v>
      </c>
      <c r="R136" s="239">
        <f>ROUND(J136*H136,2)</f>
        <v>0</v>
      </c>
      <c r="S136" s="90"/>
      <c r="T136" s="240">
        <f>S136*H136</f>
        <v>0</v>
      </c>
      <c r="U136" s="240">
        <v>0</v>
      </c>
      <c r="V136" s="240">
        <f>U136*H136</f>
        <v>0</v>
      </c>
      <c r="W136" s="240">
        <v>0</v>
      </c>
      <c r="X136" s="241">
        <f>W136*H136</f>
        <v>0</v>
      </c>
      <c r="Y136" s="37"/>
      <c r="Z136" s="37"/>
      <c r="AA136" s="37"/>
      <c r="AB136" s="37"/>
      <c r="AC136" s="37"/>
      <c r="AD136" s="37"/>
      <c r="AE136" s="37"/>
      <c r="AR136" s="242" t="s">
        <v>161</v>
      </c>
      <c r="AT136" s="242" t="s">
        <v>157</v>
      </c>
      <c r="AU136" s="242" t="s">
        <v>90</v>
      </c>
      <c r="AY136" s="16" t="s">
        <v>155</v>
      </c>
      <c r="BE136" s="243">
        <f>IF(O136="základní",K136,0)</f>
        <v>0</v>
      </c>
      <c r="BF136" s="243">
        <f>IF(O136="snížená",K136,0)</f>
        <v>0</v>
      </c>
      <c r="BG136" s="243">
        <f>IF(O136="zákl. přenesená",K136,0)</f>
        <v>0</v>
      </c>
      <c r="BH136" s="243">
        <f>IF(O136="sníž. přenesená",K136,0)</f>
        <v>0</v>
      </c>
      <c r="BI136" s="243">
        <f>IF(O136="nulová",K136,0)</f>
        <v>0</v>
      </c>
      <c r="BJ136" s="16" t="s">
        <v>88</v>
      </c>
      <c r="BK136" s="243">
        <f>ROUND(P136*H136,2)</f>
        <v>0</v>
      </c>
      <c r="BL136" s="16" t="s">
        <v>161</v>
      </c>
      <c r="BM136" s="242" t="s">
        <v>792</v>
      </c>
    </row>
    <row r="137" s="2" customFormat="1">
      <c r="A137" s="37"/>
      <c r="B137" s="38"/>
      <c r="C137" s="39"/>
      <c r="D137" s="271" t="s">
        <v>172</v>
      </c>
      <c r="E137" s="39"/>
      <c r="F137" s="272" t="s">
        <v>756</v>
      </c>
      <c r="G137" s="39"/>
      <c r="H137" s="39"/>
      <c r="I137" s="246"/>
      <c r="J137" s="246"/>
      <c r="K137" s="39"/>
      <c r="L137" s="39"/>
      <c r="M137" s="43"/>
      <c r="N137" s="247"/>
      <c r="O137" s="248"/>
      <c r="P137" s="90"/>
      <c r="Q137" s="90"/>
      <c r="R137" s="90"/>
      <c r="S137" s="90"/>
      <c r="T137" s="90"/>
      <c r="U137" s="90"/>
      <c r="V137" s="90"/>
      <c r="W137" s="90"/>
      <c r="X137" s="91"/>
      <c r="Y137" s="37"/>
      <c r="Z137" s="37"/>
      <c r="AA137" s="37"/>
      <c r="AB137" s="37"/>
      <c r="AC137" s="37"/>
      <c r="AD137" s="37"/>
      <c r="AE137" s="37"/>
      <c r="AT137" s="16" t="s">
        <v>172</v>
      </c>
      <c r="AU137" s="16" t="s">
        <v>90</v>
      </c>
    </row>
    <row r="138" s="2" customFormat="1">
      <c r="A138" s="37"/>
      <c r="B138" s="38"/>
      <c r="C138" s="230" t="s">
        <v>186</v>
      </c>
      <c r="D138" s="230" t="s">
        <v>157</v>
      </c>
      <c r="E138" s="231" t="s">
        <v>757</v>
      </c>
      <c r="F138" s="232" t="s">
        <v>758</v>
      </c>
      <c r="G138" s="233" t="s">
        <v>160</v>
      </c>
      <c r="H138" s="234">
        <v>6447.7200000000003</v>
      </c>
      <c r="I138" s="235"/>
      <c r="J138" s="235"/>
      <c r="K138" s="236">
        <f>ROUND(P138*H138,2)</f>
        <v>0</v>
      </c>
      <c r="L138" s="232" t="s">
        <v>170</v>
      </c>
      <c r="M138" s="43"/>
      <c r="N138" s="237" t="s">
        <v>1</v>
      </c>
      <c r="O138" s="238" t="s">
        <v>43</v>
      </c>
      <c r="P138" s="239">
        <f>I138+J138</f>
        <v>0</v>
      </c>
      <c r="Q138" s="239">
        <f>ROUND(I138*H138,2)</f>
        <v>0</v>
      </c>
      <c r="R138" s="239">
        <f>ROUND(J138*H138,2)</f>
        <v>0</v>
      </c>
      <c r="S138" s="90"/>
      <c r="T138" s="240">
        <f>S138*H138</f>
        <v>0</v>
      </c>
      <c r="U138" s="240">
        <v>0</v>
      </c>
      <c r="V138" s="240">
        <f>U138*H138</f>
        <v>0</v>
      </c>
      <c r="W138" s="240">
        <v>0</v>
      </c>
      <c r="X138" s="241">
        <f>W138*H138</f>
        <v>0</v>
      </c>
      <c r="Y138" s="37"/>
      <c r="Z138" s="37"/>
      <c r="AA138" s="37"/>
      <c r="AB138" s="37"/>
      <c r="AC138" s="37"/>
      <c r="AD138" s="37"/>
      <c r="AE138" s="37"/>
      <c r="AR138" s="242" t="s">
        <v>161</v>
      </c>
      <c r="AT138" s="242" t="s">
        <v>157</v>
      </c>
      <c r="AU138" s="242" t="s">
        <v>90</v>
      </c>
      <c r="AY138" s="16" t="s">
        <v>155</v>
      </c>
      <c r="BE138" s="243">
        <f>IF(O138="základní",K138,0)</f>
        <v>0</v>
      </c>
      <c r="BF138" s="243">
        <f>IF(O138="snížená",K138,0)</f>
        <v>0</v>
      </c>
      <c r="BG138" s="243">
        <f>IF(O138="zákl. přenesená",K138,0)</f>
        <v>0</v>
      </c>
      <c r="BH138" s="243">
        <f>IF(O138="sníž. přenesená",K138,0)</f>
        <v>0</v>
      </c>
      <c r="BI138" s="243">
        <f>IF(O138="nulová",K138,0)</f>
        <v>0</v>
      </c>
      <c r="BJ138" s="16" t="s">
        <v>88</v>
      </c>
      <c r="BK138" s="243">
        <f>ROUND(P138*H138,2)</f>
        <v>0</v>
      </c>
      <c r="BL138" s="16" t="s">
        <v>161</v>
      </c>
      <c r="BM138" s="242" t="s">
        <v>793</v>
      </c>
    </row>
    <row r="139" s="2" customFormat="1">
      <c r="A139" s="37"/>
      <c r="B139" s="38"/>
      <c r="C139" s="39"/>
      <c r="D139" s="271" t="s">
        <v>172</v>
      </c>
      <c r="E139" s="39"/>
      <c r="F139" s="272" t="s">
        <v>760</v>
      </c>
      <c r="G139" s="39"/>
      <c r="H139" s="39"/>
      <c r="I139" s="246"/>
      <c r="J139" s="246"/>
      <c r="K139" s="39"/>
      <c r="L139" s="39"/>
      <c r="M139" s="43"/>
      <c r="N139" s="247"/>
      <c r="O139" s="248"/>
      <c r="P139" s="90"/>
      <c r="Q139" s="90"/>
      <c r="R139" s="90"/>
      <c r="S139" s="90"/>
      <c r="T139" s="90"/>
      <c r="U139" s="90"/>
      <c r="V139" s="90"/>
      <c r="W139" s="90"/>
      <c r="X139" s="91"/>
      <c r="Y139" s="37"/>
      <c r="Z139" s="37"/>
      <c r="AA139" s="37"/>
      <c r="AB139" s="37"/>
      <c r="AC139" s="37"/>
      <c r="AD139" s="37"/>
      <c r="AE139" s="37"/>
      <c r="AT139" s="16" t="s">
        <v>172</v>
      </c>
      <c r="AU139" s="16" t="s">
        <v>90</v>
      </c>
    </row>
    <row r="140" s="13" customFormat="1">
      <c r="A140" s="13"/>
      <c r="B140" s="249"/>
      <c r="C140" s="250"/>
      <c r="D140" s="244" t="s">
        <v>165</v>
      </c>
      <c r="E140" s="250"/>
      <c r="F140" s="252" t="s">
        <v>791</v>
      </c>
      <c r="G140" s="250"/>
      <c r="H140" s="253">
        <v>6447.7200000000003</v>
      </c>
      <c r="I140" s="254"/>
      <c r="J140" s="254"/>
      <c r="K140" s="250"/>
      <c r="L140" s="250"/>
      <c r="M140" s="255"/>
      <c r="N140" s="256"/>
      <c r="O140" s="257"/>
      <c r="P140" s="257"/>
      <c r="Q140" s="257"/>
      <c r="R140" s="257"/>
      <c r="S140" s="257"/>
      <c r="T140" s="257"/>
      <c r="U140" s="257"/>
      <c r="V140" s="257"/>
      <c r="W140" s="257"/>
      <c r="X140" s="258"/>
      <c r="Y140" s="13"/>
      <c r="Z140" s="13"/>
      <c r="AA140" s="13"/>
      <c r="AB140" s="13"/>
      <c r="AC140" s="13"/>
      <c r="AD140" s="13"/>
      <c r="AE140" s="13"/>
      <c r="AT140" s="259" t="s">
        <v>165</v>
      </c>
      <c r="AU140" s="259" t="s">
        <v>90</v>
      </c>
      <c r="AV140" s="13" t="s">
        <v>90</v>
      </c>
      <c r="AW140" s="13" t="s">
        <v>4</v>
      </c>
      <c r="AX140" s="13" t="s">
        <v>88</v>
      </c>
      <c r="AY140" s="259" t="s">
        <v>155</v>
      </c>
    </row>
    <row r="141" s="2" customFormat="1">
      <c r="A141" s="37"/>
      <c r="B141" s="38"/>
      <c r="C141" s="230" t="s">
        <v>192</v>
      </c>
      <c r="D141" s="230" t="s">
        <v>157</v>
      </c>
      <c r="E141" s="231" t="s">
        <v>762</v>
      </c>
      <c r="F141" s="232" t="s">
        <v>763</v>
      </c>
      <c r="G141" s="233" t="s">
        <v>160</v>
      </c>
      <c r="H141" s="234">
        <v>6447.7200000000003</v>
      </c>
      <c r="I141" s="235"/>
      <c r="J141" s="235"/>
      <c r="K141" s="236">
        <f>ROUND(P141*H141,2)</f>
        <v>0</v>
      </c>
      <c r="L141" s="232" t="s">
        <v>170</v>
      </c>
      <c r="M141" s="43"/>
      <c r="N141" s="237" t="s">
        <v>1</v>
      </c>
      <c r="O141" s="238" t="s">
        <v>43</v>
      </c>
      <c r="P141" s="239">
        <f>I141+J141</f>
        <v>0</v>
      </c>
      <c r="Q141" s="239">
        <f>ROUND(I141*H141,2)</f>
        <v>0</v>
      </c>
      <c r="R141" s="239">
        <f>ROUND(J141*H141,2)</f>
        <v>0</v>
      </c>
      <c r="S141" s="90"/>
      <c r="T141" s="240">
        <f>S141*H141</f>
        <v>0</v>
      </c>
      <c r="U141" s="240">
        <v>0</v>
      </c>
      <c r="V141" s="240">
        <f>U141*H141</f>
        <v>0</v>
      </c>
      <c r="W141" s="240">
        <v>0</v>
      </c>
      <c r="X141" s="241">
        <f>W141*H141</f>
        <v>0</v>
      </c>
      <c r="Y141" s="37"/>
      <c r="Z141" s="37"/>
      <c r="AA141" s="37"/>
      <c r="AB141" s="37"/>
      <c r="AC141" s="37"/>
      <c r="AD141" s="37"/>
      <c r="AE141" s="37"/>
      <c r="AR141" s="242" t="s">
        <v>161</v>
      </c>
      <c r="AT141" s="242" t="s">
        <v>157</v>
      </c>
      <c r="AU141" s="242" t="s">
        <v>90</v>
      </c>
      <c r="AY141" s="16" t="s">
        <v>155</v>
      </c>
      <c r="BE141" s="243">
        <f>IF(O141="základní",K141,0)</f>
        <v>0</v>
      </c>
      <c r="BF141" s="243">
        <f>IF(O141="snížená",K141,0)</f>
        <v>0</v>
      </c>
      <c r="BG141" s="243">
        <f>IF(O141="zákl. přenesená",K141,0)</f>
        <v>0</v>
      </c>
      <c r="BH141" s="243">
        <f>IF(O141="sníž. přenesená",K141,0)</f>
        <v>0</v>
      </c>
      <c r="BI141" s="243">
        <f>IF(O141="nulová",K141,0)</f>
        <v>0</v>
      </c>
      <c r="BJ141" s="16" t="s">
        <v>88</v>
      </c>
      <c r="BK141" s="243">
        <f>ROUND(P141*H141,2)</f>
        <v>0</v>
      </c>
      <c r="BL141" s="16" t="s">
        <v>161</v>
      </c>
      <c r="BM141" s="242" t="s">
        <v>794</v>
      </c>
    </row>
    <row r="142" s="2" customFormat="1">
      <c r="A142" s="37"/>
      <c r="B142" s="38"/>
      <c r="C142" s="39"/>
      <c r="D142" s="271" t="s">
        <v>172</v>
      </c>
      <c r="E142" s="39"/>
      <c r="F142" s="272" t="s">
        <v>765</v>
      </c>
      <c r="G142" s="39"/>
      <c r="H142" s="39"/>
      <c r="I142" s="246"/>
      <c r="J142" s="246"/>
      <c r="K142" s="39"/>
      <c r="L142" s="39"/>
      <c r="M142" s="43"/>
      <c r="N142" s="247"/>
      <c r="O142" s="248"/>
      <c r="P142" s="90"/>
      <c r="Q142" s="90"/>
      <c r="R142" s="90"/>
      <c r="S142" s="90"/>
      <c r="T142" s="90"/>
      <c r="U142" s="90"/>
      <c r="V142" s="90"/>
      <c r="W142" s="90"/>
      <c r="X142" s="91"/>
      <c r="Y142" s="37"/>
      <c r="Z142" s="37"/>
      <c r="AA142" s="37"/>
      <c r="AB142" s="37"/>
      <c r="AC142" s="37"/>
      <c r="AD142" s="37"/>
      <c r="AE142" s="37"/>
      <c r="AT142" s="16" t="s">
        <v>172</v>
      </c>
      <c r="AU142" s="16" t="s">
        <v>90</v>
      </c>
    </row>
    <row r="143" s="13" customFormat="1">
      <c r="A143" s="13"/>
      <c r="B143" s="249"/>
      <c r="C143" s="250"/>
      <c r="D143" s="244" t="s">
        <v>165</v>
      </c>
      <c r="E143" s="250"/>
      <c r="F143" s="252" t="s">
        <v>791</v>
      </c>
      <c r="G143" s="250"/>
      <c r="H143" s="253">
        <v>6447.7200000000003</v>
      </c>
      <c r="I143" s="254"/>
      <c r="J143" s="254"/>
      <c r="K143" s="250"/>
      <c r="L143" s="250"/>
      <c r="M143" s="255"/>
      <c r="N143" s="256"/>
      <c r="O143" s="257"/>
      <c r="P143" s="257"/>
      <c r="Q143" s="257"/>
      <c r="R143" s="257"/>
      <c r="S143" s="257"/>
      <c r="T143" s="257"/>
      <c r="U143" s="257"/>
      <c r="V143" s="257"/>
      <c r="W143" s="257"/>
      <c r="X143" s="258"/>
      <c r="Y143" s="13"/>
      <c r="Z143" s="13"/>
      <c r="AA143" s="13"/>
      <c r="AB143" s="13"/>
      <c r="AC143" s="13"/>
      <c r="AD143" s="13"/>
      <c r="AE143" s="13"/>
      <c r="AT143" s="259" t="s">
        <v>165</v>
      </c>
      <c r="AU143" s="259" t="s">
        <v>90</v>
      </c>
      <c r="AV143" s="13" t="s">
        <v>90</v>
      </c>
      <c r="AW143" s="13" t="s">
        <v>4</v>
      </c>
      <c r="AX143" s="13" t="s">
        <v>88</v>
      </c>
      <c r="AY143" s="259" t="s">
        <v>155</v>
      </c>
    </row>
    <row r="144" s="2" customFormat="1" ht="49.05" customHeight="1">
      <c r="A144" s="37"/>
      <c r="B144" s="38"/>
      <c r="C144" s="230" t="s">
        <v>197</v>
      </c>
      <c r="D144" s="230" t="s">
        <v>157</v>
      </c>
      <c r="E144" s="231" t="s">
        <v>766</v>
      </c>
      <c r="F144" s="232" t="s">
        <v>767</v>
      </c>
      <c r="G144" s="233" t="s">
        <v>160</v>
      </c>
      <c r="H144" s="234">
        <v>3223.8600000000001</v>
      </c>
      <c r="I144" s="235"/>
      <c r="J144" s="235"/>
      <c r="K144" s="236">
        <f>ROUND(P144*H144,2)</f>
        <v>0</v>
      </c>
      <c r="L144" s="232" t="s">
        <v>170</v>
      </c>
      <c r="M144" s="43"/>
      <c r="N144" s="237" t="s">
        <v>1</v>
      </c>
      <c r="O144" s="238" t="s">
        <v>43</v>
      </c>
      <c r="P144" s="239">
        <f>I144+J144</f>
        <v>0</v>
      </c>
      <c r="Q144" s="239">
        <f>ROUND(I144*H144,2)</f>
        <v>0</v>
      </c>
      <c r="R144" s="239">
        <f>ROUND(J144*H144,2)</f>
        <v>0</v>
      </c>
      <c r="S144" s="90"/>
      <c r="T144" s="240">
        <f>S144*H144</f>
        <v>0</v>
      </c>
      <c r="U144" s="240">
        <v>0</v>
      </c>
      <c r="V144" s="240">
        <f>U144*H144</f>
        <v>0</v>
      </c>
      <c r="W144" s="240">
        <v>0</v>
      </c>
      <c r="X144" s="241">
        <f>W144*H144</f>
        <v>0</v>
      </c>
      <c r="Y144" s="37"/>
      <c r="Z144" s="37"/>
      <c r="AA144" s="37"/>
      <c r="AB144" s="37"/>
      <c r="AC144" s="37"/>
      <c r="AD144" s="37"/>
      <c r="AE144" s="37"/>
      <c r="AR144" s="242" t="s">
        <v>161</v>
      </c>
      <c r="AT144" s="242" t="s">
        <v>157</v>
      </c>
      <c r="AU144" s="242" t="s">
        <v>90</v>
      </c>
      <c r="AY144" s="16" t="s">
        <v>155</v>
      </c>
      <c r="BE144" s="243">
        <f>IF(O144="základní",K144,0)</f>
        <v>0</v>
      </c>
      <c r="BF144" s="243">
        <f>IF(O144="snížená",K144,0)</f>
        <v>0</v>
      </c>
      <c r="BG144" s="243">
        <f>IF(O144="zákl. přenesená",K144,0)</f>
        <v>0</v>
      </c>
      <c r="BH144" s="243">
        <f>IF(O144="sníž. přenesená",K144,0)</f>
        <v>0</v>
      </c>
      <c r="BI144" s="243">
        <f>IF(O144="nulová",K144,0)</f>
        <v>0</v>
      </c>
      <c r="BJ144" s="16" t="s">
        <v>88</v>
      </c>
      <c r="BK144" s="243">
        <f>ROUND(P144*H144,2)</f>
        <v>0</v>
      </c>
      <c r="BL144" s="16" t="s">
        <v>161</v>
      </c>
      <c r="BM144" s="242" t="s">
        <v>795</v>
      </c>
    </row>
    <row r="145" s="2" customFormat="1">
      <c r="A145" s="37"/>
      <c r="B145" s="38"/>
      <c r="C145" s="39"/>
      <c r="D145" s="271" t="s">
        <v>172</v>
      </c>
      <c r="E145" s="39"/>
      <c r="F145" s="272" t="s">
        <v>769</v>
      </c>
      <c r="G145" s="39"/>
      <c r="H145" s="39"/>
      <c r="I145" s="246"/>
      <c r="J145" s="246"/>
      <c r="K145" s="39"/>
      <c r="L145" s="39"/>
      <c r="M145" s="43"/>
      <c r="N145" s="247"/>
      <c r="O145" s="248"/>
      <c r="P145" s="90"/>
      <c r="Q145" s="90"/>
      <c r="R145" s="90"/>
      <c r="S145" s="90"/>
      <c r="T145" s="90"/>
      <c r="U145" s="90"/>
      <c r="V145" s="90"/>
      <c r="W145" s="90"/>
      <c r="X145" s="91"/>
      <c r="Y145" s="37"/>
      <c r="Z145" s="37"/>
      <c r="AA145" s="37"/>
      <c r="AB145" s="37"/>
      <c r="AC145" s="37"/>
      <c r="AD145" s="37"/>
      <c r="AE145" s="37"/>
      <c r="AT145" s="16" t="s">
        <v>172</v>
      </c>
      <c r="AU145" s="16" t="s">
        <v>90</v>
      </c>
    </row>
    <row r="146" s="2" customFormat="1" ht="24.15" customHeight="1">
      <c r="A146" s="37"/>
      <c r="B146" s="38"/>
      <c r="C146" s="279" t="s">
        <v>202</v>
      </c>
      <c r="D146" s="279" t="s">
        <v>281</v>
      </c>
      <c r="E146" s="280" t="s">
        <v>770</v>
      </c>
      <c r="F146" s="281" t="s">
        <v>771</v>
      </c>
      <c r="G146" s="282" t="s">
        <v>772</v>
      </c>
      <c r="H146" s="283">
        <v>1.29</v>
      </c>
      <c r="I146" s="284"/>
      <c r="J146" s="285"/>
      <c r="K146" s="286">
        <f>ROUND(P146*H146,2)</f>
        <v>0</v>
      </c>
      <c r="L146" s="281" t="s">
        <v>170</v>
      </c>
      <c r="M146" s="287"/>
      <c r="N146" s="288" t="s">
        <v>1</v>
      </c>
      <c r="O146" s="238" t="s">
        <v>43</v>
      </c>
      <c r="P146" s="239">
        <f>I146+J146</f>
        <v>0</v>
      </c>
      <c r="Q146" s="239">
        <f>ROUND(I146*H146,2)</f>
        <v>0</v>
      </c>
      <c r="R146" s="239">
        <f>ROUND(J146*H146,2)</f>
        <v>0</v>
      </c>
      <c r="S146" s="90"/>
      <c r="T146" s="240">
        <f>S146*H146</f>
        <v>0</v>
      </c>
      <c r="U146" s="240">
        <v>0.001</v>
      </c>
      <c r="V146" s="240">
        <f>U146*H146</f>
        <v>0.0012900000000000001</v>
      </c>
      <c r="W146" s="240">
        <v>0</v>
      </c>
      <c r="X146" s="241">
        <f>W146*H146</f>
        <v>0</v>
      </c>
      <c r="Y146" s="37"/>
      <c r="Z146" s="37"/>
      <c r="AA146" s="37"/>
      <c r="AB146" s="37"/>
      <c r="AC146" s="37"/>
      <c r="AD146" s="37"/>
      <c r="AE146" s="37"/>
      <c r="AR146" s="242" t="s">
        <v>202</v>
      </c>
      <c r="AT146" s="242" t="s">
        <v>281</v>
      </c>
      <c r="AU146" s="242" t="s">
        <v>90</v>
      </c>
      <c r="AY146" s="16" t="s">
        <v>155</v>
      </c>
      <c r="BE146" s="243">
        <f>IF(O146="základní",K146,0)</f>
        <v>0</v>
      </c>
      <c r="BF146" s="243">
        <f>IF(O146="snížená",K146,0)</f>
        <v>0</v>
      </c>
      <c r="BG146" s="243">
        <f>IF(O146="zákl. přenesená",K146,0)</f>
        <v>0</v>
      </c>
      <c r="BH146" s="243">
        <f>IF(O146="sníž. přenesená",K146,0)</f>
        <v>0</v>
      </c>
      <c r="BI146" s="243">
        <f>IF(O146="nulová",K146,0)</f>
        <v>0</v>
      </c>
      <c r="BJ146" s="16" t="s">
        <v>88</v>
      </c>
      <c r="BK146" s="243">
        <f>ROUND(P146*H146,2)</f>
        <v>0</v>
      </c>
      <c r="BL146" s="16" t="s">
        <v>161</v>
      </c>
      <c r="BM146" s="242" t="s">
        <v>796</v>
      </c>
    </row>
    <row r="147" s="13" customFormat="1">
      <c r="A147" s="13"/>
      <c r="B147" s="249"/>
      <c r="C147" s="250"/>
      <c r="D147" s="244" t="s">
        <v>165</v>
      </c>
      <c r="E147" s="251" t="s">
        <v>1</v>
      </c>
      <c r="F147" s="252" t="s">
        <v>797</v>
      </c>
      <c r="G147" s="250"/>
      <c r="H147" s="253">
        <v>1.29</v>
      </c>
      <c r="I147" s="254"/>
      <c r="J147" s="254"/>
      <c r="K147" s="250"/>
      <c r="L147" s="250"/>
      <c r="M147" s="255"/>
      <c r="N147" s="256"/>
      <c r="O147" s="257"/>
      <c r="P147" s="257"/>
      <c r="Q147" s="257"/>
      <c r="R147" s="257"/>
      <c r="S147" s="257"/>
      <c r="T147" s="257"/>
      <c r="U147" s="257"/>
      <c r="V147" s="257"/>
      <c r="W147" s="257"/>
      <c r="X147" s="258"/>
      <c r="Y147" s="13"/>
      <c r="Z147" s="13"/>
      <c r="AA147" s="13"/>
      <c r="AB147" s="13"/>
      <c r="AC147" s="13"/>
      <c r="AD147" s="13"/>
      <c r="AE147" s="13"/>
      <c r="AT147" s="259" t="s">
        <v>165</v>
      </c>
      <c r="AU147" s="259" t="s">
        <v>90</v>
      </c>
      <c r="AV147" s="13" t="s">
        <v>90</v>
      </c>
      <c r="AW147" s="13" t="s">
        <v>5</v>
      </c>
      <c r="AX147" s="13" t="s">
        <v>88</v>
      </c>
      <c r="AY147" s="259" t="s">
        <v>155</v>
      </c>
    </row>
    <row r="148" s="2" customFormat="1" ht="24.15" customHeight="1">
      <c r="A148" s="37"/>
      <c r="B148" s="38"/>
      <c r="C148" s="230" t="s">
        <v>208</v>
      </c>
      <c r="D148" s="230" t="s">
        <v>157</v>
      </c>
      <c r="E148" s="231" t="s">
        <v>798</v>
      </c>
      <c r="F148" s="232" t="s">
        <v>799</v>
      </c>
      <c r="G148" s="233" t="s">
        <v>353</v>
      </c>
      <c r="H148" s="234">
        <v>0.064000000000000001</v>
      </c>
      <c r="I148" s="235"/>
      <c r="J148" s="235"/>
      <c r="K148" s="236">
        <f>ROUND(P148*H148,2)</f>
        <v>0</v>
      </c>
      <c r="L148" s="232" t="s">
        <v>170</v>
      </c>
      <c r="M148" s="43"/>
      <c r="N148" s="237" t="s">
        <v>1</v>
      </c>
      <c r="O148" s="238" t="s">
        <v>43</v>
      </c>
      <c r="P148" s="239">
        <f>I148+J148</f>
        <v>0</v>
      </c>
      <c r="Q148" s="239">
        <f>ROUND(I148*H148,2)</f>
        <v>0</v>
      </c>
      <c r="R148" s="239">
        <f>ROUND(J148*H148,2)</f>
        <v>0</v>
      </c>
      <c r="S148" s="90"/>
      <c r="T148" s="240">
        <f>S148*H148</f>
        <v>0</v>
      </c>
      <c r="U148" s="240">
        <v>0</v>
      </c>
      <c r="V148" s="240">
        <f>U148*H148</f>
        <v>0</v>
      </c>
      <c r="W148" s="240">
        <v>0</v>
      </c>
      <c r="X148" s="241">
        <f>W148*H148</f>
        <v>0</v>
      </c>
      <c r="Y148" s="37"/>
      <c r="Z148" s="37"/>
      <c r="AA148" s="37"/>
      <c r="AB148" s="37"/>
      <c r="AC148" s="37"/>
      <c r="AD148" s="37"/>
      <c r="AE148" s="37"/>
      <c r="AR148" s="242" t="s">
        <v>161</v>
      </c>
      <c r="AT148" s="242" t="s">
        <v>157</v>
      </c>
      <c r="AU148" s="242" t="s">
        <v>90</v>
      </c>
      <c r="AY148" s="16" t="s">
        <v>155</v>
      </c>
      <c r="BE148" s="243">
        <f>IF(O148="základní",K148,0)</f>
        <v>0</v>
      </c>
      <c r="BF148" s="243">
        <f>IF(O148="snížená",K148,0)</f>
        <v>0</v>
      </c>
      <c r="BG148" s="243">
        <f>IF(O148="zákl. přenesená",K148,0)</f>
        <v>0</v>
      </c>
      <c r="BH148" s="243">
        <f>IF(O148="sníž. přenesená",K148,0)</f>
        <v>0</v>
      </c>
      <c r="BI148" s="243">
        <f>IF(O148="nulová",K148,0)</f>
        <v>0</v>
      </c>
      <c r="BJ148" s="16" t="s">
        <v>88</v>
      </c>
      <c r="BK148" s="243">
        <f>ROUND(P148*H148,2)</f>
        <v>0</v>
      </c>
      <c r="BL148" s="16" t="s">
        <v>161</v>
      </c>
      <c r="BM148" s="242" t="s">
        <v>800</v>
      </c>
    </row>
    <row r="149" s="2" customFormat="1">
      <c r="A149" s="37"/>
      <c r="B149" s="38"/>
      <c r="C149" s="39"/>
      <c r="D149" s="271" t="s">
        <v>172</v>
      </c>
      <c r="E149" s="39"/>
      <c r="F149" s="272" t="s">
        <v>801</v>
      </c>
      <c r="G149" s="39"/>
      <c r="H149" s="39"/>
      <c r="I149" s="246"/>
      <c r="J149" s="246"/>
      <c r="K149" s="39"/>
      <c r="L149" s="39"/>
      <c r="M149" s="43"/>
      <c r="N149" s="247"/>
      <c r="O149" s="248"/>
      <c r="P149" s="90"/>
      <c r="Q149" s="90"/>
      <c r="R149" s="90"/>
      <c r="S149" s="90"/>
      <c r="T149" s="90"/>
      <c r="U149" s="90"/>
      <c r="V149" s="90"/>
      <c r="W149" s="90"/>
      <c r="X149" s="91"/>
      <c r="Y149" s="37"/>
      <c r="Z149" s="37"/>
      <c r="AA149" s="37"/>
      <c r="AB149" s="37"/>
      <c r="AC149" s="37"/>
      <c r="AD149" s="37"/>
      <c r="AE149" s="37"/>
      <c r="AT149" s="16" t="s">
        <v>172</v>
      </c>
      <c r="AU149" s="16" t="s">
        <v>90</v>
      </c>
    </row>
    <row r="150" s="13" customFormat="1">
      <c r="A150" s="13"/>
      <c r="B150" s="249"/>
      <c r="C150" s="250"/>
      <c r="D150" s="244" t="s">
        <v>165</v>
      </c>
      <c r="E150" s="251" t="s">
        <v>1</v>
      </c>
      <c r="F150" s="252" t="s">
        <v>802</v>
      </c>
      <c r="G150" s="250"/>
      <c r="H150" s="253">
        <v>0.064000000000000001</v>
      </c>
      <c r="I150" s="254"/>
      <c r="J150" s="254"/>
      <c r="K150" s="250"/>
      <c r="L150" s="250"/>
      <c r="M150" s="255"/>
      <c r="N150" s="256"/>
      <c r="O150" s="257"/>
      <c r="P150" s="257"/>
      <c r="Q150" s="257"/>
      <c r="R150" s="257"/>
      <c r="S150" s="257"/>
      <c r="T150" s="257"/>
      <c r="U150" s="257"/>
      <c r="V150" s="257"/>
      <c r="W150" s="257"/>
      <c r="X150" s="258"/>
      <c r="Y150" s="13"/>
      <c r="Z150" s="13"/>
      <c r="AA150" s="13"/>
      <c r="AB150" s="13"/>
      <c r="AC150" s="13"/>
      <c r="AD150" s="13"/>
      <c r="AE150" s="13"/>
      <c r="AT150" s="259" t="s">
        <v>165</v>
      </c>
      <c r="AU150" s="259" t="s">
        <v>90</v>
      </c>
      <c r="AV150" s="13" t="s">
        <v>90</v>
      </c>
      <c r="AW150" s="13" t="s">
        <v>5</v>
      </c>
      <c r="AX150" s="13" t="s">
        <v>88</v>
      </c>
      <c r="AY150" s="259" t="s">
        <v>155</v>
      </c>
    </row>
    <row r="151" s="2" customFormat="1" ht="24.15" customHeight="1">
      <c r="A151" s="37"/>
      <c r="B151" s="38"/>
      <c r="C151" s="279" t="s">
        <v>214</v>
      </c>
      <c r="D151" s="279" t="s">
        <v>281</v>
      </c>
      <c r="E151" s="280" t="s">
        <v>803</v>
      </c>
      <c r="F151" s="281" t="s">
        <v>804</v>
      </c>
      <c r="G151" s="282" t="s">
        <v>675</v>
      </c>
      <c r="H151" s="283">
        <v>64.477000000000004</v>
      </c>
      <c r="I151" s="284"/>
      <c r="J151" s="285"/>
      <c r="K151" s="286">
        <f>ROUND(P151*H151,2)</f>
        <v>0</v>
      </c>
      <c r="L151" s="281" t="s">
        <v>170</v>
      </c>
      <c r="M151" s="287"/>
      <c r="N151" s="288" t="s">
        <v>1</v>
      </c>
      <c r="O151" s="238" t="s">
        <v>43</v>
      </c>
      <c r="P151" s="239">
        <f>I151+J151</f>
        <v>0</v>
      </c>
      <c r="Q151" s="239">
        <f>ROUND(I151*H151,2)</f>
        <v>0</v>
      </c>
      <c r="R151" s="239">
        <f>ROUND(J151*H151,2)</f>
        <v>0</v>
      </c>
      <c r="S151" s="90"/>
      <c r="T151" s="240">
        <f>S151*H151</f>
        <v>0</v>
      </c>
      <c r="U151" s="240">
        <v>0.001</v>
      </c>
      <c r="V151" s="240">
        <f>U151*H151</f>
        <v>0.064477000000000007</v>
      </c>
      <c r="W151" s="240">
        <v>0</v>
      </c>
      <c r="X151" s="241">
        <f>W151*H151</f>
        <v>0</v>
      </c>
      <c r="Y151" s="37"/>
      <c r="Z151" s="37"/>
      <c r="AA151" s="37"/>
      <c r="AB151" s="37"/>
      <c r="AC151" s="37"/>
      <c r="AD151" s="37"/>
      <c r="AE151" s="37"/>
      <c r="AR151" s="242" t="s">
        <v>202</v>
      </c>
      <c r="AT151" s="242" t="s">
        <v>281</v>
      </c>
      <c r="AU151" s="242" t="s">
        <v>90</v>
      </c>
      <c r="AY151" s="16" t="s">
        <v>155</v>
      </c>
      <c r="BE151" s="243">
        <f>IF(O151="základní",K151,0)</f>
        <v>0</v>
      </c>
      <c r="BF151" s="243">
        <f>IF(O151="snížená",K151,0)</f>
        <v>0</v>
      </c>
      <c r="BG151" s="243">
        <f>IF(O151="zákl. přenesená",K151,0)</f>
        <v>0</v>
      </c>
      <c r="BH151" s="243">
        <f>IF(O151="sníž. přenesená",K151,0)</f>
        <v>0</v>
      </c>
      <c r="BI151" s="243">
        <f>IF(O151="nulová",K151,0)</f>
        <v>0</v>
      </c>
      <c r="BJ151" s="16" t="s">
        <v>88</v>
      </c>
      <c r="BK151" s="243">
        <f>ROUND(P151*H151,2)</f>
        <v>0</v>
      </c>
      <c r="BL151" s="16" t="s">
        <v>161</v>
      </c>
      <c r="BM151" s="242" t="s">
        <v>805</v>
      </c>
    </row>
    <row r="152" s="13" customFormat="1">
      <c r="A152" s="13"/>
      <c r="B152" s="249"/>
      <c r="C152" s="250"/>
      <c r="D152" s="244" t="s">
        <v>165</v>
      </c>
      <c r="E152" s="251" t="s">
        <v>1</v>
      </c>
      <c r="F152" s="252" t="s">
        <v>806</v>
      </c>
      <c r="G152" s="250"/>
      <c r="H152" s="253">
        <v>64.477000000000004</v>
      </c>
      <c r="I152" s="254"/>
      <c r="J152" s="254"/>
      <c r="K152" s="250"/>
      <c r="L152" s="250"/>
      <c r="M152" s="255"/>
      <c r="N152" s="256"/>
      <c r="O152" s="257"/>
      <c r="P152" s="257"/>
      <c r="Q152" s="257"/>
      <c r="R152" s="257"/>
      <c r="S152" s="257"/>
      <c r="T152" s="257"/>
      <c r="U152" s="257"/>
      <c r="V152" s="257"/>
      <c r="W152" s="257"/>
      <c r="X152" s="258"/>
      <c r="Y152" s="13"/>
      <c r="Z152" s="13"/>
      <c r="AA152" s="13"/>
      <c r="AB152" s="13"/>
      <c r="AC152" s="13"/>
      <c r="AD152" s="13"/>
      <c r="AE152" s="13"/>
      <c r="AT152" s="259" t="s">
        <v>165</v>
      </c>
      <c r="AU152" s="259" t="s">
        <v>90</v>
      </c>
      <c r="AV152" s="13" t="s">
        <v>90</v>
      </c>
      <c r="AW152" s="13" t="s">
        <v>5</v>
      </c>
      <c r="AX152" s="13" t="s">
        <v>88</v>
      </c>
      <c r="AY152" s="259" t="s">
        <v>155</v>
      </c>
    </row>
    <row r="153" s="12" customFormat="1" ht="22.8" customHeight="1">
      <c r="A153" s="12"/>
      <c r="B153" s="213"/>
      <c r="C153" s="214"/>
      <c r="D153" s="215" t="s">
        <v>79</v>
      </c>
      <c r="E153" s="228" t="s">
        <v>628</v>
      </c>
      <c r="F153" s="228" t="s">
        <v>629</v>
      </c>
      <c r="G153" s="214"/>
      <c r="H153" s="214"/>
      <c r="I153" s="217"/>
      <c r="J153" s="217"/>
      <c r="K153" s="229">
        <f>BK153</f>
        <v>0</v>
      </c>
      <c r="L153" s="214"/>
      <c r="M153" s="219"/>
      <c r="N153" s="220"/>
      <c r="O153" s="221"/>
      <c r="P153" s="221"/>
      <c r="Q153" s="222">
        <f>SUM(Q154:Q155)</f>
        <v>0</v>
      </c>
      <c r="R153" s="222">
        <f>SUM(R154:R155)</f>
        <v>0</v>
      </c>
      <c r="S153" s="221"/>
      <c r="T153" s="223">
        <f>SUM(T154:T155)</f>
        <v>0</v>
      </c>
      <c r="U153" s="221"/>
      <c r="V153" s="223">
        <f>SUM(V154:V155)</f>
        <v>0</v>
      </c>
      <c r="W153" s="221"/>
      <c r="X153" s="224">
        <f>SUM(X154:X155)</f>
        <v>0</v>
      </c>
      <c r="Y153" s="12"/>
      <c r="Z153" s="12"/>
      <c r="AA153" s="12"/>
      <c r="AB153" s="12"/>
      <c r="AC153" s="12"/>
      <c r="AD153" s="12"/>
      <c r="AE153" s="12"/>
      <c r="AR153" s="225" t="s">
        <v>88</v>
      </c>
      <c r="AT153" s="226" t="s">
        <v>79</v>
      </c>
      <c r="AU153" s="226" t="s">
        <v>88</v>
      </c>
      <c r="AY153" s="225" t="s">
        <v>155</v>
      </c>
      <c r="BK153" s="227">
        <f>SUM(BK154:BK155)</f>
        <v>0</v>
      </c>
    </row>
    <row r="154" s="2" customFormat="1" ht="24.15" customHeight="1">
      <c r="A154" s="37"/>
      <c r="B154" s="38"/>
      <c r="C154" s="230" t="s">
        <v>9</v>
      </c>
      <c r="D154" s="230" t="s">
        <v>157</v>
      </c>
      <c r="E154" s="231" t="s">
        <v>731</v>
      </c>
      <c r="F154" s="232" t="s">
        <v>732</v>
      </c>
      <c r="G154" s="233" t="s">
        <v>353</v>
      </c>
      <c r="H154" s="234">
        <v>0.16200000000000001</v>
      </c>
      <c r="I154" s="235"/>
      <c r="J154" s="235"/>
      <c r="K154" s="236">
        <f>ROUND(P154*H154,2)</f>
        <v>0</v>
      </c>
      <c r="L154" s="232" t="s">
        <v>170</v>
      </c>
      <c r="M154" s="43"/>
      <c r="N154" s="237" t="s">
        <v>1</v>
      </c>
      <c r="O154" s="238" t="s">
        <v>43</v>
      </c>
      <c r="P154" s="239">
        <f>I154+J154</f>
        <v>0</v>
      </c>
      <c r="Q154" s="239">
        <f>ROUND(I154*H154,2)</f>
        <v>0</v>
      </c>
      <c r="R154" s="239">
        <f>ROUND(J154*H154,2)</f>
        <v>0</v>
      </c>
      <c r="S154" s="90"/>
      <c r="T154" s="240">
        <f>S154*H154</f>
        <v>0</v>
      </c>
      <c r="U154" s="240">
        <v>0</v>
      </c>
      <c r="V154" s="240">
        <f>U154*H154</f>
        <v>0</v>
      </c>
      <c r="W154" s="240">
        <v>0</v>
      </c>
      <c r="X154" s="241">
        <f>W154*H154</f>
        <v>0</v>
      </c>
      <c r="Y154" s="37"/>
      <c r="Z154" s="37"/>
      <c r="AA154" s="37"/>
      <c r="AB154" s="37"/>
      <c r="AC154" s="37"/>
      <c r="AD154" s="37"/>
      <c r="AE154" s="37"/>
      <c r="AR154" s="242" t="s">
        <v>161</v>
      </c>
      <c r="AT154" s="242" t="s">
        <v>157</v>
      </c>
      <c r="AU154" s="242" t="s">
        <v>90</v>
      </c>
      <c r="AY154" s="16" t="s">
        <v>155</v>
      </c>
      <c r="BE154" s="243">
        <f>IF(O154="základní",K154,0)</f>
        <v>0</v>
      </c>
      <c r="BF154" s="243">
        <f>IF(O154="snížená",K154,0)</f>
        <v>0</v>
      </c>
      <c r="BG154" s="243">
        <f>IF(O154="zákl. přenesená",K154,0)</f>
        <v>0</v>
      </c>
      <c r="BH154" s="243">
        <f>IF(O154="sníž. přenesená",K154,0)</f>
        <v>0</v>
      </c>
      <c r="BI154" s="243">
        <f>IF(O154="nulová",K154,0)</f>
        <v>0</v>
      </c>
      <c r="BJ154" s="16" t="s">
        <v>88</v>
      </c>
      <c r="BK154" s="243">
        <f>ROUND(P154*H154,2)</f>
        <v>0</v>
      </c>
      <c r="BL154" s="16" t="s">
        <v>161</v>
      </c>
      <c r="BM154" s="242" t="s">
        <v>807</v>
      </c>
    </row>
    <row r="155" s="2" customFormat="1">
      <c r="A155" s="37"/>
      <c r="B155" s="38"/>
      <c r="C155" s="39"/>
      <c r="D155" s="271" t="s">
        <v>172</v>
      </c>
      <c r="E155" s="39"/>
      <c r="F155" s="272" t="s">
        <v>734</v>
      </c>
      <c r="G155" s="39"/>
      <c r="H155" s="39"/>
      <c r="I155" s="246"/>
      <c r="J155" s="246"/>
      <c r="K155" s="39"/>
      <c r="L155" s="39"/>
      <c r="M155" s="43"/>
      <c r="N155" s="294"/>
      <c r="O155" s="295"/>
      <c r="P155" s="276"/>
      <c r="Q155" s="276"/>
      <c r="R155" s="276"/>
      <c r="S155" s="276"/>
      <c r="T155" s="276"/>
      <c r="U155" s="276"/>
      <c r="V155" s="276"/>
      <c r="W155" s="276"/>
      <c r="X155" s="296"/>
      <c r="Y155" s="37"/>
      <c r="Z155" s="37"/>
      <c r="AA155" s="37"/>
      <c r="AB155" s="37"/>
      <c r="AC155" s="37"/>
      <c r="AD155" s="37"/>
      <c r="AE155" s="37"/>
      <c r="AT155" s="16" t="s">
        <v>172</v>
      </c>
      <c r="AU155" s="16" t="s">
        <v>90</v>
      </c>
    </row>
    <row r="156" s="2" customFormat="1" ht="6.96" customHeight="1">
      <c r="A156" s="37"/>
      <c r="B156" s="65"/>
      <c r="C156" s="66"/>
      <c r="D156" s="66"/>
      <c r="E156" s="66"/>
      <c r="F156" s="66"/>
      <c r="G156" s="66"/>
      <c r="H156" s="66"/>
      <c r="I156" s="66"/>
      <c r="J156" s="66"/>
      <c r="K156" s="66"/>
      <c r="L156" s="66"/>
      <c r="M156" s="43"/>
      <c r="N156" s="37"/>
      <c r="P156" s="37"/>
      <c r="Q156" s="37"/>
      <c r="R156" s="37"/>
      <c r="S156" s="37"/>
      <c r="T156" s="37"/>
      <c r="U156" s="37"/>
      <c r="V156" s="37"/>
      <c r="W156" s="37"/>
      <c r="X156" s="37"/>
      <c r="Y156" s="37"/>
      <c r="Z156" s="37"/>
      <c r="AA156" s="37"/>
      <c r="AB156" s="37"/>
      <c r="AC156" s="37"/>
      <c r="AD156" s="37"/>
      <c r="AE156" s="37"/>
    </row>
  </sheetData>
  <sheetProtection sheet="1" autoFilter="0" formatColumns="0" formatRows="0" objects="1" scenarios="1" spinCount="100000" saltValue="2wU9SWmynaOMbB42t+UIrXoViiMnQmP8bTKTrbu8mg4tUz7gaGIwgLNRkMRox5CFi8XG17USRQ8coaUo16amuA==" hashValue="K3GpxtybyTk4jlEIoMyXxIB0tdG9l90Tw8mkboqliRUIN9WkhNQ/+4xWGrBnmo+kbhbr8mcrGQfFjNS1740NYw==" algorithmName="SHA-512" password="CC35"/>
  <autoFilter ref="C122:L155"/>
  <mergeCells count="12">
    <mergeCell ref="E7:H7"/>
    <mergeCell ref="E9:H9"/>
    <mergeCell ref="E11:H11"/>
    <mergeCell ref="E20:H20"/>
    <mergeCell ref="E29:H29"/>
    <mergeCell ref="E85:H85"/>
    <mergeCell ref="E87:H87"/>
    <mergeCell ref="E89:H89"/>
    <mergeCell ref="E111:H111"/>
    <mergeCell ref="E113:H113"/>
    <mergeCell ref="E115:H115"/>
    <mergeCell ref="M2:Z2"/>
  </mergeCells>
  <hyperlinks>
    <hyperlink ref="F127" r:id="rId1" display="https://podminky.urs.cz/item/CS_URS_2025_01/181411131"/>
    <hyperlink ref="F134" r:id="rId2" display="https://podminky.urs.cz/item/CS_URS_2025_01/183403113"/>
    <hyperlink ref="F137" r:id="rId3" display="https://podminky.urs.cz/item/CS_URS_2025_01/183403151"/>
    <hyperlink ref="F139" r:id="rId4" display="https://podminky.urs.cz/item/CS_URS_2025_01/183403153"/>
    <hyperlink ref="F142" r:id="rId5" display="https://podminky.urs.cz/item/CS_URS_2025_01/183403161"/>
    <hyperlink ref="F145" r:id="rId6" display="https://podminky.urs.cz/item/CS_URS_2025_01/184813511"/>
    <hyperlink ref="F149" r:id="rId7" display="https://podminky.urs.cz/item/CS_URS_2025_01/185802113"/>
    <hyperlink ref="F155" r:id="rId8" display="https://podminky.urs.cz/item/CS_URS_2025_01/998231311"/>
  </hyperlinks>
  <pageMargins left="0.39375" right="0.39375" top="0.39375" bottom="0.39375" header="0" footer="0"/>
  <pageSetup paperSize="9" orientation="portrait" blackAndWhite="1" fitToHeight="100"/>
  <headerFooter>
    <oddFooter>&amp;CStrana &amp;P z &amp;N</oddFooter>
  </headerFooter>
  <drawing r:id="rId9"/>
</worksheet>
</file>

<file path=docProps/core.xml><?xml version="1.0" encoding="utf-8"?>
<cp:coreProperties xmlns:dc="http://purl.org/dc/elements/1.1/" xmlns:dcterms="http://purl.org/dc/terms/" xmlns:xsi="http://www.w3.org/2001/XMLSchema-instance" xmlns:cp="http://schemas.openxmlformats.org/package/2006/metadata/core-properties">
  <dc:creator>Nikola Prinzová</dc:creator>
  <cp:lastModifiedBy>Nikola Prinzová</cp:lastModifiedBy>
  <dcterms:created xsi:type="dcterms:W3CDTF">2025-03-24T09:44:43Z</dcterms:created>
  <dcterms:modified xsi:type="dcterms:W3CDTF">2025-03-24T09:44:51Z</dcterms:modified>
</cp:coreProperties>
</file>