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A - Dopravní část" sheetId="2" r:id="rId2"/>
    <sheet name="B - VRN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'A - Dopravní část'!$C$126:$K$240</definedName>
    <definedName name="_xlnm.Print_Area" localSheetId="1">'A - Dopravní část'!$C$4:$J$76,'A - Dopravní část'!$C$114:$J$240</definedName>
    <definedName name="_xlnm.Print_Titles" localSheetId="1">'A - Dopravní část'!$126:$126</definedName>
    <definedName name="_xlnm._FilterDatabase" localSheetId="2" hidden="1">'B - VRN'!$C$116:$K$140</definedName>
    <definedName name="_xlnm.Print_Area" localSheetId="2">'B - VRN'!$C$4:$J$76,'B - VRN'!$C$104:$J$140</definedName>
    <definedName name="_xlnm.Print_Titles" localSheetId="2">'B - VRN'!$116:$116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40"/>
  <c r="BH140"/>
  <c r="BG140"/>
  <c r="BF140"/>
  <c r="T140"/>
  <c r="R140"/>
  <c r="P140"/>
  <c r="BI139"/>
  <c r="BH139"/>
  <c r="BG139"/>
  <c r="BF139"/>
  <c r="T139"/>
  <c r="R139"/>
  <c r="P139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3"/>
  <c r="F111"/>
  <c r="E109"/>
  <c r="F91"/>
  <c r="F89"/>
  <c r="E87"/>
  <c r="J24"/>
  <c r="E24"/>
  <c r="J114"/>
  <c r="J23"/>
  <c r="J21"/>
  <c r="E21"/>
  <c r="J91"/>
  <c r="J20"/>
  <c r="J18"/>
  <c r="E18"/>
  <c r="F114"/>
  <c r="J17"/>
  <c r="J12"/>
  <c r="J111"/>
  <c r="E7"/>
  <c r="E107"/>
  <c i="2" r="P165"/>
  <c r="J164"/>
  <c r="J37"/>
  <c r="J36"/>
  <c i="1" r="AY95"/>
  <c i="2" r="J35"/>
  <c i="1" r="AX95"/>
  <c i="2" r="BI239"/>
  <c r="BH239"/>
  <c r="BG239"/>
  <c r="BF239"/>
  <c r="T239"/>
  <c r="T238"/>
  <c r="R239"/>
  <c r="R238"/>
  <c r="P239"/>
  <c r="P238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J100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F123"/>
  <c r="F121"/>
  <c r="E119"/>
  <c r="F91"/>
  <c r="F89"/>
  <c r="E87"/>
  <c r="J24"/>
  <c r="E24"/>
  <c r="J124"/>
  <c r="J23"/>
  <c r="J21"/>
  <c r="E21"/>
  <c r="J123"/>
  <c r="J20"/>
  <c r="J18"/>
  <c r="E18"/>
  <c r="F124"/>
  <c r="J17"/>
  <c r="J12"/>
  <c r="J121"/>
  <c r="E7"/>
  <c r="E117"/>
  <c i="1" r="L90"/>
  <c r="AM90"/>
  <c r="AM89"/>
  <c r="L89"/>
  <c r="AM87"/>
  <c r="L87"/>
  <c r="L85"/>
  <c r="L84"/>
  <c i="2" r="F34"/>
  <c r="BK174"/>
  <c r="J168"/>
  <c r="J161"/>
  <c r="BK151"/>
  <c r="J143"/>
  <c r="BK132"/>
  <c i="3" r="BK119"/>
  <c r="J135"/>
  <c r="J133"/>
  <c i="2" r="J34"/>
  <c r="J178"/>
  <c r="J170"/>
  <c r="BK159"/>
  <c r="J151"/>
  <c r="BK134"/>
  <c r="F36"/>
  <c r="F35"/>
  <c r="BK176"/>
  <c r="BK168"/>
  <c r="J159"/>
  <c r="J146"/>
  <c r="J134"/>
  <c i="3" r="J127"/>
  <c r="BK133"/>
  <c r="BK124"/>
  <c i="2" r="J239"/>
  <c r="BK230"/>
  <c r="BK228"/>
  <c r="J226"/>
  <c r="BK222"/>
  <c r="BK217"/>
  <c r="BK212"/>
  <c r="J208"/>
  <c r="J202"/>
  <c r="BK196"/>
  <c r="BK195"/>
  <c r="BK189"/>
  <c r="BK184"/>
  <c r="BK180"/>
  <c r="BK170"/>
  <c r="BK163"/>
  <c r="J157"/>
  <c r="J148"/>
  <c r="J140"/>
  <c i="3" r="J134"/>
  <c r="BK121"/>
  <c r="J130"/>
  <c r="J120"/>
  <c i="2" r="F37"/>
  <c r="J174"/>
  <c r="J163"/>
  <c r="BK155"/>
  <c r="BK137"/>
  <c r="J130"/>
  <c i="3" r="BK134"/>
  <c r="BK130"/>
  <c r="J139"/>
  <c i="2" r="BK239"/>
  <c r="J235"/>
  <c r="J230"/>
  <c r="BK224"/>
  <c r="BK219"/>
  <c r="BK214"/>
  <c r="BK209"/>
  <c r="J205"/>
  <c r="J196"/>
  <c r="J192"/>
  <c r="J187"/>
  <c r="J182"/>
  <c r="J176"/>
  <c r="BK166"/>
  <c r="J155"/>
  <c r="BK143"/>
  <c r="J132"/>
  <c i="3" r="BK139"/>
  <c r="BK140"/>
  <c r="J119"/>
  <c i="2" r="BK232"/>
  <c r="BK226"/>
  <c r="J222"/>
  <c r="J217"/>
  <c r="J212"/>
  <c r="BK208"/>
  <c r="BK202"/>
  <c r="J199"/>
  <c r="BK192"/>
  <c r="J189"/>
  <c r="J184"/>
  <c r="J180"/>
  <c r="BK172"/>
  <c r="BK161"/>
  <c r="BK148"/>
  <c r="BK140"/>
  <c r="BK130"/>
  <c i="3" r="J124"/>
  <c r="BK135"/>
  <c r="BK127"/>
  <c r="J121"/>
  <c i="2" r="BK235"/>
  <c r="J232"/>
  <c r="J228"/>
  <c r="J224"/>
  <c r="J219"/>
  <c r="J214"/>
  <c r="J209"/>
  <c r="BK205"/>
  <c r="BK199"/>
  <c r="J195"/>
  <c r="BK187"/>
  <c r="BK182"/>
  <c r="BK178"/>
  <c r="J172"/>
  <c r="J166"/>
  <c r="BK157"/>
  <c r="BK146"/>
  <c r="J137"/>
  <c i="1" r="AS94"/>
  <c i="3" r="J140"/>
  <c r="BK120"/>
  <c i="2" l="1" r="BK194"/>
  <c r="J194"/>
  <c r="J104"/>
  <c r="P221"/>
  <c r="BK154"/>
  <c r="J154"/>
  <c r="J99"/>
  <c r="R154"/>
  <c r="BK186"/>
  <c r="J186"/>
  <c r="J102"/>
  <c r="T194"/>
  <c r="T211"/>
  <c r="T129"/>
  <c r="T165"/>
  <c r="T186"/>
  <c r="R194"/>
  <c r="P211"/>
  <c r="R211"/>
  <c r="R221"/>
  <c r="R129"/>
  <c r="R165"/>
  <c r="P194"/>
  <c i="3" r="P118"/>
  <c r="P117"/>
  <c i="1" r="AU96"/>
  <c i="2" r="BK129"/>
  <c r="J129"/>
  <c r="J98"/>
  <c r="P154"/>
  <c r="T154"/>
  <c r="P186"/>
  <c r="BK211"/>
  <c r="J211"/>
  <c r="J105"/>
  <c r="BK221"/>
  <c r="J221"/>
  <c r="J106"/>
  <c r="T221"/>
  <c i="3" r="R118"/>
  <c r="R117"/>
  <c i="2" r="P129"/>
  <c r="P128"/>
  <c r="P127"/>
  <c i="1" r="AU95"/>
  <c i="2" r="BK165"/>
  <c r="J165"/>
  <c r="J101"/>
  <c r="R186"/>
  <c i="3" r="BK118"/>
  <c r="J118"/>
  <c r="J97"/>
  <c r="T118"/>
  <c r="T117"/>
  <c i="2" r="BK238"/>
  <c r="J238"/>
  <c r="J107"/>
  <c r="BK191"/>
  <c r="J191"/>
  <c r="J103"/>
  <c i="3" r="J89"/>
  <c r="BE127"/>
  <c r="E85"/>
  <c r="J92"/>
  <c r="BE133"/>
  <c r="BE134"/>
  <c r="BE135"/>
  <c r="BE139"/>
  <c r="F92"/>
  <c r="BE121"/>
  <c r="BE130"/>
  <c r="J113"/>
  <c r="BE119"/>
  <c r="BE124"/>
  <c r="BE140"/>
  <c r="BE120"/>
  <c i="1" r="BC95"/>
  <c r="AW95"/>
  <c i="2" r="E85"/>
  <c r="J89"/>
  <c r="J91"/>
  <c r="F92"/>
  <c r="J92"/>
  <c r="BE130"/>
  <c r="BE132"/>
  <c r="BE134"/>
  <c r="BE137"/>
  <c r="BE140"/>
  <c r="BE143"/>
  <c r="BE146"/>
  <c r="BE148"/>
  <c r="BE151"/>
  <c r="BE155"/>
  <c r="BE157"/>
  <c r="BE159"/>
  <c r="BE161"/>
  <c r="BE163"/>
  <c r="BE166"/>
  <c r="BE168"/>
  <c r="BE170"/>
  <c r="BE172"/>
  <c r="BE174"/>
  <c r="BE176"/>
  <c r="BE178"/>
  <c r="BE180"/>
  <c r="BE182"/>
  <c r="BE184"/>
  <c r="BE187"/>
  <c r="BE189"/>
  <c r="BE192"/>
  <c r="BE195"/>
  <c r="BE196"/>
  <c r="BE199"/>
  <c r="BE202"/>
  <c r="BE205"/>
  <c r="BE208"/>
  <c r="BE209"/>
  <c r="BE212"/>
  <c r="BE214"/>
  <c r="BE217"/>
  <c r="BE219"/>
  <c r="BE222"/>
  <c r="BE224"/>
  <c r="BE226"/>
  <c r="BE228"/>
  <c r="BE230"/>
  <c r="BE232"/>
  <c r="BE235"/>
  <c r="BE239"/>
  <c i="1" r="BA95"/>
  <c r="BB95"/>
  <c r="BD95"/>
  <c i="3" r="F36"/>
  <c i="1" r="BC96"/>
  <c r="BC94"/>
  <c r="W32"/>
  <c i="3" r="F35"/>
  <c i="1" r="BB96"/>
  <c r="BB94"/>
  <c r="W31"/>
  <c i="3" r="J34"/>
  <c i="1" r="AW96"/>
  <c i="3" r="F34"/>
  <c i="1" r="BA96"/>
  <c r="BA94"/>
  <c r="W30"/>
  <c i="3" r="F37"/>
  <c i="1" r="BD96"/>
  <c r="BD94"/>
  <c r="W33"/>
  <c i="2" l="1" r="T128"/>
  <c r="T127"/>
  <c r="R128"/>
  <c r="R127"/>
  <c i="3" r="BK117"/>
  <c r="J117"/>
  <c i="2" r="BK128"/>
  <c r="J128"/>
  <c r="J97"/>
  <c i="3" r="J30"/>
  <c i="1" r="AG96"/>
  <c i="2" r="J33"/>
  <c i="1" r="AV95"/>
  <c r="AT95"/>
  <c r="AU94"/>
  <c r="AY94"/>
  <c r="AX94"/>
  <c i="3" r="F33"/>
  <c i="1" r="AZ96"/>
  <c i="2" r="F33"/>
  <c i="1" r="AZ95"/>
  <c i="3" r="J33"/>
  <c i="1" r="AV96"/>
  <c r="AT96"/>
  <c r="AN96"/>
  <c r="AW94"/>
  <c r="AK30"/>
  <c i="2" l="1" r="BK127"/>
  <c r="J127"/>
  <c r="J96"/>
  <c i="3" r="J96"/>
  <c r="J39"/>
  <c i="1" r="AZ94"/>
  <c r="W29"/>
  <c i="2" l="1" r="J30"/>
  <c i="1" r="AG95"/>
  <c r="AG94"/>
  <c r="AK26"/>
  <c r="AV94"/>
  <c r="AK29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<sst xmlns="http://schemas.openxmlformats.org/spreadsheetml/2006/main">
  <si>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</si>
  <si>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</si>
  <si>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</si>
  <si>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</si>
  <si>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</si>
  <si>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{e70a43cd-46da-46ab-9b46-d37b7b59bde8}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</si>
  <si>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</si>
  <si>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</si>
  <si>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</si>
  <si>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</si>
  <si>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</si>
  <si>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</si>
  <si>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</si>
  <si>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</si>
  <si>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VT21-03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</si>
  <si>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</si>
  <si>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</si>
  <si>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komunikace podél krajské knihovny</t>
  </si>
  <si>
    <t>KSO:</t>
  </si>
  <si>
    <t>CC-CZ:</t>
  </si>
  <si>
    <t>Místo:</t>
  </si>
  <si>
    <t>Karlovy Vary</t>
  </si>
  <si>
    <t>Datum:</t>
  </si>
  <si>
    <t>5. 2. 2025</t>
  </si>
  <si>
    <t>Zadavatel:</t>
  </si>
  <si>
    <t>IČ:</t>
  </si>
  <si>
    <t>Karlovarský kraj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</si>
  <si>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</si>
  <si>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</si>
  <si>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</si>
  <si>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</si>
  <si>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</si>
  <si>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</si>
  <si>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</si>
  <si>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</si>
  <si>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</si>
  <si>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</si>
  <si>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</si>
  <si>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</si>
  <si>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</si>
  <si>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</si>
  <si>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</si>
  <si>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</si>
  <si>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</si>
  <si>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</si>
  <si>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</si>
  <si>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</si>
  <si>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</si>
  <si>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</si>
  <si>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</si>
  <si>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</si>
  <si>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</si>
  <si>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</si>
  <si>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</si>
  <si>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</si>
  <si>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</si>
  <si>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</si>
  <si>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</si>
  <si>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</si>
  <si>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</si>
  <si>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</si>
  <si>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</si>
  <si>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</si>
  <si>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</si>
  <si>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</si>
  <si>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</si>
  <si>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</si>
  <si>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</si>
  <si>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</si>
  <si>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</si>
  <si>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</si>
  <si>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</si>
  <si>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</si>
  <si>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</si>
  <si>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</si>
  <si>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</si>
  <si>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</si>
  <si>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</si>
  <si>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</si>
  <si>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</si>
  <si>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</si>
  <si>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Dopravní část</t>
  </si>
  <si>
    <t>STA</t>
  </si>
  <si>
    <t>1</t>
  </si>
  <si>
    <t>{f425c606-2a10-4976-891a-12bb25e5ef28}</t>
  </si>
  <si>
    <t>2</t>
  </si>
  <si>
    <t>B</t>
  </si>
  <si>
    <t>VRN</t>
  </si>
  <si>
    <t>{a802ae86-ca47-48b9-a6d0-ce4718dbf25c}</t>
  </si>
  <si>
    <t>KRYCÍ LIST SOUPISU PRACÍ</t>
  </si>
  <si>
    <t>Objekt:</t>
  </si>
  <si>
    <t>A - Dopravní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</si>
  <si>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</si>
  <si>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</si>
  <si>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</si>
  <si>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</si>
  <si>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</si>
  <si>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</si>
  <si>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</si>
  <si>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</si>
  <si>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</si>
  <si>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5.01 - Konstrukce živičné vozovky</t>
  </si>
  <si>
    <t xml:space="preserve">    5.03 - Konstrukce chodníků</t>
  </si>
  <si>
    <t xml:space="preserve">    5.04 - Konstrukce chodníkových přejezdů</t>
  </si>
  <si>
    <t xml:space="preserve">    8 - Trubní vedení</t>
  </si>
  <si>
    <t xml:space="preserve">    91 - Doplňující konstrukce a práce pozemních komunikací, letišť a ploch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</si>
  <si>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</si>
  <si>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</si>
  <si>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</si>
  <si>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</si>
  <si>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</si>
  <si>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</si>
  <si>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</si>
  <si>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</si>
  <si>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</si>
  <si>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</si>
  <si>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</si>
  <si>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</si>
  <si>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</si>
  <si>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</si>
  <si>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</si>
  <si>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</si>
  <si>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</si>
  <si>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</si>
  <si>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</si>
  <si>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</si>
  <si>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11315454/R</t>
  </si>
  <si>
    <t>Frézování živičného krytu tl 100 mm pruh š přes 1 m pl přes 500 do 2000 m2</t>
  </si>
  <si>
    <t>m2</t>
  </si>
  <si>
    <t>4</t>
  </si>
  <si>
    <t>400177868</t>
  </si>
  <si>
    <t>VV</t>
  </si>
  <si>
    <t>1571,5-626</t>
  </si>
  <si>
    <t>113154543/R</t>
  </si>
  <si>
    <t>Frézování živičného krytu tl 50 mm pruh š přes 1 m pl přes 500 do 2000 m2</t>
  </si>
  <si>
    <t>1809140859</t>
  </si>
  <si>
    <t>626</t>
  </si>
  <si>
    <t>3</t>
  </si>
  <si>
    <t>122552205</t>
  </si>
  <si>
    <t>Odkopávky a prokopávky nezapažené pro silnice a dálnice v hornině třídy těžitelnosti III objem do 1000 m3 strojně</t>
  </si>
  <si>
    <t>m3</t>
  </si>
  <si>
    <t>217657817</t>
  </si>
  <si>
    <t>odkopávky pro zpevněné plochy</t>
  </si>
  <si>
    <t>721,5*0,4</t>
  </si>
  <si>
    <t>162751117</t>
  </si>
  <si>
    <t>Vodorovné přemístění do 10000 m výkopku/sypaniny z horniny třídy těžitelnosti I, skupiny 1 až 3</t>
  </si>
  <si>
    <t>1892655303</t>
  </si>
  <si>
    <t>odkopávky - pol.122552205</t>
  </si>
  <si>
    <t>288,6</t>
  </si>
  <si>
    <t>5</t>
  </si>
  <si>
    <t>162751119</t>
  </si>
  <si>
    <t>Příplatek k vodorovnému přemístění výkopku/sypaniny z horniny třídy těžitelnosti I, skupiny 1 až 3 ZKD 1000 m přes 10000 m</t>
  </si>
  <si>
    <t>-913018319</t>
  </si>
  <si>
    <t>celková vzdálenost skládky 12 km</t>
  </si>
  <si>
    <t>288,6*12</t>
  </si>
  <si>
    <t>6</t>
  </si>
  <si>
    <t>167151101</t>
  </si>
  <si>
    <t>Nakládání výkopku z hornin třídy těžitelnosti I skupiny 1 až 3 do 100 m3</t>
  </si>
  <si>
    <t>1950930314</t>
  </si>
  <si>
    <t>7</t>
  </si>
  <si>
    <t>171201231</t>
  </si>
  <si>
    <t>Poplatek za uložení zeminy a kamení na recyklační skládce (skládkovné) kód odpadu 17 05 04</t>
  </si>
  <si>
    <t>t</t>
  </si>
  <si>
    <t>-49484630</t>
  </si>
  <si>
    <t>288,6*2</t>
  </si>
  <si>
    <t>8</t>
  </si>
  <si>
    <t>171251201</t>
  </si>
  <si>
    <t>Uložení sypaniny na skládky nebo meziskládky</t>
  </si>
  <si>
    <t>-1677591106</t>
  </si>
  <si>
    <t xml:space="preserve">výkopek na skládku </t>
  </si>
  <si>
    <t>9</t>
  </si>
  <si>
    <t>181951112</t>
  </si>
  <si>
    <t>Úprava pláně v hornině třídy těžitelnosti I, skupiny 1 až 3 se zhutněním strojně</t>
  </si>
  <si>
    <t>-135196695</t>
  </si>
  <si>
    <t>úprava parapláně</t>
  </si>
  <si>
    <t>721,5</t>
  </si>
  <si>
    <t>11</t>
  </si>
  <si>
    <t>Zemní práce - přípravné a přidružené práce</t>
  </si>
  <si>
    <t>10</t>
  </si>
  <si>
    <t>113106123</t>
  </si>
  <si>
    <t>Rozebrání dlažeb ze zámkových dlaždic komunikací pro pěší ručně</t>
  </si>
  <si>
    <t>2022288806</t>
  </si>
  <si>
    <t>52</t>
  </si>
  <si>
    <t>113106171</t>
  </si>
  <si>
    <t>Rozebrání dlažeb vozovek ze zámkové dlažby s ložem z kameniva ručně</t>
  </si>
  <si>
    <t>-705172690</t>
  </si>
  <si>
    <t>16</t>
  </si>
  <si>
    <t>12</t>
  </si>
  <si>
    <t>113107242</t>
  </si>
  <si>
    <t>Odstranění podkladu živičného tl přes 50 do 100 mm strojně pl přes 200 m2</t>
  </si>
  <si>
    <t>1027294878</t>
  </si>
  <si>
    <t>721,50+50</t>
  </si>
  <si>
    <t>13</t>
  </si>
  <si>
    <t>113202111</t>
  </si>
  <si>
    <t>Vytrhání obrub krajníků obrubníků stojatých</t>
  </si>
  <si>
    <t>m</t>
  </si>
  <si>
    <t>865936376</t>
  </si>
  <si>
    <t>69</t>
  </si>
  <si>
    <t>14</t>
  </si>
  <si>
    <t>11300111R</t>
  </si>
  <si>
    <t>Vybourání ekologických vpustí (SOL)</t>
  </si>
  <si>
    <t>kus</t>
  </si>
  <si>
    <t>-1242892052</t>
  </si>
  <si>
    <t>Komunikace pozemní</t>
  </si>
  <si>
    <t>5.01</t>
  </si>
  <si>
    <t>Konstrukce živičné vozovky</t>
  </si>
  <si>
    <t>577134121/R</t>
  </si>
  <si>
    <t>Asfaltový beton vrstva obrusná ACO 11 (ABS) tř. I tl 40 mm š přes 3 m z nemodifikovaného asfaltu</t>
  </si>
  <si>
    <t>-759883849</t>
  </si>
  <si>
    <t>497,5</t>
  </si>
  <si>
    <t>577144121/R</t>
  </si>
  <si>
    <t>Asfaltový beton vrstva obrusná ACO 11+ (ABS) tř. I tl 50 mm š přes 3 m z nemodifikovaného asfaltu</t>
  </si>
  <si>
    <t>24385493</t>
  </si>
  <si>
    <t>17</t>
  </si>
  <si>
    <t>565165121/R</t>
  </si>
  <si>
    <t>Asfaltový beton vrstva podkladní ACP 16+ (obalované kamenivo OKS) tl 80 mm š přes 3 m</t>
  </si>
  <si>
    <t>-1874348195</t>
  </si>
  <si>
    <t>18</t>
  </si>
  <si>
    <t>573231108/R</t>
  </si>
  <si>
    <t>Postřik živičný spojovací ze silniční emulze v množství 0,50 kg/m2</t>
  </si>
  <si>
    <t>81652873</t>
  </si>
  <si>
    <t>1123</t>
  </si>
  <si>
    <t>19</t>
  </si>
  <si>
    <t>573111113</t>
  </si>
  <si>
    <t>Postřik živičný infiltrační s posypem z asfaltu množství 1,5 kg/m2</t>
  </si>
  <si>
    <t>1383340357</t>
  </si>
  <si>
    <t>20</t>
  </si>
  <si>
    <t>565145121/R</t>
  </si>
  <si>
    <t>Asfaltový beton vrstva podkladní ACP 16 (obalované kamenivo OKS) tl 60 mm š přes 3 m</t>
  </si>
  <si>
    <t>1228037976</t>
  </si>
  <si>
    <t>50</t>
  </si>
  <si>
    <t>564952111</t>
  </si>
  <si>
    <t>Podklad z mechanicky zpevněného kameniva MZK tl 150 mm</t>
  </si>
  <si>
    <t>555890162</t>
  </si>
  <si>
    <t>22</t>
  </si>
  <si>
    <t>564851111</t>
  </si>
  <si>
    <t>Podklad ze štěrkodrtě ŠDa tl 150 mm</t>
  </si>
  <si>
    <t>-26945389</t>
  </si>
  <si>
    <t>23</t>
  </si>
  <si>
    <t>564861111</t>
  </si>
  <si>
    <t>Podklad ze štěrkodrtě ŠD tl 200 mm</t>
  </si>
  <si>
    <t>1968269005</t>
  </si>
  <si>
    <t>24</t>
  </si>
  <si>
    <t>581136111</t>
  </si>
  <si>
    <t>Kryt cementobetonový letišť tl 200 mm</t>
  </si>
  <si>
    <t>-320356097</t>
  </si>
  <si>
    <t>224 "autobusové zastávky"</t>
  </si>
  <si>
    <t>5.03</t>
  </si>
  <si>
    <t>Konstrukce chodníků</t>
  </si>
  <si>
    <t>25</t>
  </si>
  <si>
    <t>596211111</t>
  </si>
  <si>
    <t>Kladení zámkové dlažby komunikací pro pěší ručně tl 60 mm skupiny A pl přes 50 do 100 m2</t>
  </si>
  <si>
    <t>1068875434</t>
  </si>
  <si>
    <t>26</t>
  </si>
  <si>
    <t>564251111</t>
  </si>
  <si>
    <t>Podklad nebo podsyp ze štěrkopísku ŠP tl 150 mm</t>
  </si>
  <si>
    <t>-1843372275</t>
  </si>
  <si>
    <t>5.04</t>
  </si>
  <si>
    <t>Konstrukce chodníkových přejezdů</t>
  </si>
  <si>
    <t>27</t>
  </si>
  <si>
    <t>596212210</t>
  </si>
  <si>
    <t>Kladení zámkové dlažby pozemních komunikací ručně tl 80 mm skupiny A pl do 50 m2</t>
  </si>
  <si>
    <t>1992357203</t>
  </si>
  <si>
    <t>Trubní vedení</t>
  </si>
  <si>
    <t>28</t>
  </si>
  <si>
    <t>895941111</t>
  </si>
  <si>
    <t>Zřízení vpusti kanalizační uliční z betonových dílců typ UV-50 normální</t>
  </si>
  <si>
    <t>-1874655928</t>
  </si>
  <si>
    <t>29</t>
  </si>
  <si>
    <t>M</t>
  </si>
  <si>
    <t>8900010R</t>
  </si>
  <si>
    <t>dodávka + doprava kompletu prefabrikovaných betonnových dílců DN 450mm pro 1 ks uliční vpusti</t>
  </si>
  <si>
    <t>1145529904</t>
  </si>
  <si>
    <t>dodávka k pol.895941111</t>
  </si>
  <si>
    <t>30</t>
  </si>
  <si>
    <t>899204112</t>
  </si>
  <si>
    <t>Osazení mříží litinových včetně rámů a košů na bahno pro třídu zatížení D400, E600</t>
  </si>
  <si>
    <t>1116667505</t>
  </si>
  <si>
    <t xml:space="preserve">uliční vpusti </t>
  </si>
  <si>
    <t>31</t>
  </si>
  <si>
    <t>28661938</t>
  </si>
  <si>
    <t>mříž litinová 600/40T, 420X620 D400</t>
  </si>
  <si>
    <t>-489513370</t>
  </si>
  <si>
    <t>pro UV - dodávka, doprava k pol.899204112</t>
  </si>
  <si>
    <t>32</t>
  </si>
  <si>
    <t>28661789</t>
  </si>
  <si>
    <t xml:space="preserve">koš kalový ocelový pro silniční vpusť 425mm </t>
  </si>
  <si>
    <t>1524495086</t>
  </si>
  <si>
    <t>33</t>
  </si>
  <si>
    <t>89500010R</t>
  </si>
  <si>
    <t>Příplatek na napojení UV do stávajících odvodňovacích přípojek na kanalizaci - montáž, dodávka, doprava vč.tvarovek</t>
  </si>
  <si>
    <t>-1056393226</t>
  </si>
  <si>
    <t>34</t>
  </si>
  <si>
    <t>899132111</t>
  </si>
  <si>
    <t>Výšková úprava poklopu kanalizačního samonivelačního s ošetřením podkladu hloubky do 25 cm</t>
  </si>
  <si>
    <t>-2045408328</t>
  </si>
  <si>
    <t>91</t>
  </si>
  <si>
    <t>Doplňující konstrukce a práce pozemních komunikací, letišť a ploch</t>
  </si>
  <si>
    <t>35</t>
  </si>
  <si>
    <t>916131213</t>
  </si>
  <si>
    <t>Osazení silničního obrubníku betonového stojatého s boční opěrou do lože z betonu prostého</t>
  </si>
  <si>
    <t>-1439638375</t>
  </si>
  <si>
    <t>69+14</t>
  </si>
  <si>
    <t>36</t>
  </si>
  <si>
    <t>59217031</t>
  </si>
  <si>
    <t>obrubník betonový silniční 1000x150x250mm</t>
  </si>
  <si>
    <t>967960741</t>
  </si>
  <si>
    <t>dodávka, doprava k pol.916131213, ztratné 1%</t>
  </si>
  <si>
    <t>83*1,05</t>
  </si>
  <si>
    <t>37</t>
  </si>
  <si>
    <t>919735114</t>
  </si>
  <si>
    <t>Řezání stávajícího živičného krytu hl do 200 mm</t>
  </si>
  <si>
    <t>2129534608</t>
  </si>
  <si>
    <t>41</t>
  </si>
  <si>
    <t>38</t>
  </si>
  <si>
    <t>919732221</t>
  </si>
  <si>
    <t>Styčná spára napojení nového živičného povrchu na stávající za tepla š 15 mm hl 25 mm bez prořezání</t>
  </si>
  <si>
    <t>-334437214</t>
  </si>
  <si>
    <t>200</t>
  </si>
  <si>
    <t>997</t>
  </si>
  <si>
    <t>Přesun sutě</t>
  </si>
  <si>
    <t>39</t>
  </si>
  <si>
    <t>997002611</t>
  </si>
  <si>
    <t>Nakládání suti a vybouraných hmot</t>
  </si>
  <si>
    <t>1000756353</t>
  </si>
  <si>
    <t>496,57-217,465-71,99 "odečteno frézování"</t>
  </si>
  <si>
    <t>40</t>
  </si>
  <si>
    <t>997221551</t>
  </si>
  <si>
    <t>Vodorovná doprava suti ze sypkých materiálů do 1 km</t>
  </si>
  <si>
    <t>-333673856</t>
  </si>
  <si>
    <t>217,465+71,99</t>
  </si>
  <si>
    <t>997221559</t>
  </si>
  <si>
    <t>Příplatek ZKD 1 km u vodorovné dopravy suti ze sypkých materiálů</t>
  </si>
  <si>
    <t>1620068676</t>
  </si>
  <si>
    <t>289,455*12</t>
  </si>
  <si>
    <t>42</t>
  </si>
  <si>
    <t>997221561</t>
  </si>
  <si>
    <t>Vodorovná doprava suti z kusových materiálů do 1 km</t>
  </si>
  <si>
    <t>-1693540908</t>
  </si>
  <si>
    <t>496,57-217,465-71,99</t>
  </si>
  <si>
    <t>43</t>
  </si>
  <si>
    <t>997221569</t>
  </si>
  <si>
    <t>Příplatek ZKD 1 km u vodorovné dopravy suti z kusových materiálů</t>
  </si>
  <si>
    <t>-172923586</t>
  </si>
  <si>
    <t>207,115*12</t>
  </si>
  <si>
    <t>44</t>
  </si>
  <si>
    <t>997221875</t>
  </si>
  <si>
    <t>Poplatek za uložení na recyklační skládce (skládkovné) stavebního odpadu asfaltového bez obsahu dehtu zatříděného do Katalogu odpadů pod kódem 17 03 02</t>
  </si>
  <si>
    <t>-431392339</t>
  </si>
  <si>
    <t>živičná suť</t>
  </si>
  <si>
    <t>459,75</t>
  </si>
  <si>
    <t>45</t>
  </si>
  <si>
    <t>997013861</t>
  </si>
  <si>
    <t>Poplatek za uložení stavebního odpadu na recyklační skládce (skládkovné) z prostého betonu kód odpadu 17 01 01</t>
  </si>
  <si>
    <t>285564173</t>
  </si>
  <si>
    <t>suť</t>
  </si>
  <si>
    <t>496,57-289,455-169,73</t>
  </si>
  <si>
    <t>998</t>
  </si>
  <si>
    <t>Přesun hmot</t>
  </si>
  <si>
    <t>46</t>
  </si>
  <si>
    <t>998225111</t>
  </si>
  <si>
    <t>Přesun hmot pro pozemní komunikace s krytem z kamene, monolitickým betonovým nebo živičným</t>
  </si>
  <si>
    <t>-52194229</t>
  </si>
  <si>
    <t>1138,523</t>
  </si>
  <si>
    <t>B - VRN</t>
  </si>
  <si>
    <t>VRN - Vedlejší rozpočtové náklady</t>
  </si>
  <si>
    <t>Vedlejší rozpočtové náklady</t>
  </si>
  <si>
    <t>012103000a</t>
  </si>
  <si>
    <t>Vytyčení základních směrových a výškových bodů stavby</t>
  </si>
  <si>
    <t>soubor</t>
  </si>
  <si>
    <t>1024</t>
  </si>
  <si>
    <t>1490716778</t>
  </si>
  <si>
    <t>012103000b</t>
  </si>
  <si>
    <t xml:space="preserve">Výškové a polohové vytýčení všech inženýrských sítí na staveništi a jejich ověření u správců </t>
  </si>
  <si>
    <t>868884399</t>
  </si>
  <si>
    <t>012303000</t>
  </si>
  <si>
    <t>Geodetické práce po výstavbě</t>
  </si>
  <si>
    <t>-1239364024</t>
  </si>
  <si>
    <t xml:space="preserve">geodetické zaměření realizované stavby </t>
  </si>
  <si>
    <t>1,0</t>
  </si>
  <si>
    <t>030001000</t>
  </si>
  <si>
    <t>Zařízení staveniště</t>
  </si>
  <si>
    <t>-1670787267</t>
  </si>
  <si>
    <t>zřízení,vybavení staveniště a další položkově neuvedené náklady týkající se ZS</t>
  </si>
  <si>
    <t>033002000</t>
  </si>
  <si>
    <t>Připojení staveniště na inženýrské sítě</t>
  </si>
  <si>
    <t>-2038871128</t>
  </si>
  <si>
    <t>včetně spotřeby všech energií</t>
  </si>
  <si>
    <t>034002000</t>
  </si>
  <si>
    <t>Zabezpečení staveniště</t>
  </si>
  <si>
    <t>-1655458262</t>
  </si>
  <si>
    <t>včetně oplocení (ohrazení )stavby apod.</t>
  </si>
  <si>
    <t>039002000</t>
  </si>
  <si>
    <t>Zrušení zařízení staveniště</t>
  </si>
  <si>
    <t>-786726028</t>
  </si>
  <si>
    <t>032002000a</t>
  </si>
  <si>
    <t>Vybavení staveniště dle příslušných ČSN se zaměřením na požární ochranu objektu a bezpečnost práce (hasící přístroje, výstražné tabulky,lékárničky)vč.čištění tohoto značení po dobu realizace</t>
  </si>
  <si>
    <t>-725124344</t>
  </si>
  <si>
    <t>043134000</t>
  </si>
  <si>
    <t>Zkoušky zatěžovací</t>
  </si>
  <si>
    <t>1322405253</t>
  </si>
  <si>
    <t xml:space="preserve">Kontrolní zkoušky hutnění </t>
  </si>
  <si>
    <t>komplet:</t>
  </si>
  <si>
    <t>072103011a</t>
  </si>
  <si>
    <t>DIO (dopr.inženýrská opatření) včetně jejich návrhu a projednání s policií ČR</t>
  </si>
  <si>
    <t>-1664992013</t>
  </si>
  <si>
    <t>091003000b</t>
  </si>
  <si>
    <t>Ochrana stávající vzrostlé zeleně před jejím poškozením během stavby</t>
  </si>
  <si>
    <t>512</t>
  </si>
  <si>
    <t>1352629908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</si>
</sst>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VT21-03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Rekonstrukce komunikace podél krajské knihovny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Karlovy Vary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5. 2. 2025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Karlovarský kraj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'A - Dopravní část'!J30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'A - Dopravní část'!P127</f>
        <v>0</v>
      </c>
      <c r="AV95" s="127">
        <f>'A - Dopravní část'!J33</f>
        <v>0</v>
      </c>
      <c r="AW95" s="127">
        <f>'A - Dopravní část'!J34</f>
        <v>0</v>
      </c>
      <c r="AX95" s="127">
        <f>'A - Dopravní část'!J35</f>
        <v>0</v>
      </c>
      <c r="AY95" s="127">
        <f>'A - Dopravní část'!J36</f>
        <v>0</v>
      </c>
      <c r="AZ95" s="127">
        <f>'A - Dopravní část'!F33</f>
        <v>0</v>
      </c>
      <c r="BA95" s="127">
        <f>'A - Dopravní část'!F34</f>
        <v>0</v>
      </c>
      <c r="BB95" s="127">
        <f>'A - Dopravní část'!F35</f>
        <v>0</v>
      </c>
      <c r="BC95" s="127">
        <f>'A - Dopravní část'!F36</f>
        <v>0</v>
      </c>
      <c r="BD95" s="129">
        <f>'A - Dopravní část'!F37</f>
        <v>0</v>
      </c>
      <c r="BE95" s="7"/>
      <c r="BT95" s="130" t="s">
        <v>83</v>
      </c>
      <c r="BV95" s="130" t="s">
        <v>77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7" customFormat="1" ht="16.5" customHeight="1">
      <c r="A96" s="118" t="s">
        <v>79</v>
      </c>
      <c r="B96" s="119"/>
      <c r="C96" s="120"/>
      <c r="D96" s="121" t="s">
        <v>86</v>
      </c>
      <c r="E96" s="121"/>
      <c r="F96" s="121"/>
      <c r="G96" s="121"/>
      <c r="H96" s="121"/>
      <c r="I96" s="122"/>
      <c r="J96" s="121" t="s">
        <v>87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'B - VRN'!J30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82</v>
      </c>
      <c r="AR96" s="125"/>
      <c r="AS96" s="131">
        <v>0</v>
      </c>
      <c r="AT96" s="132">
        <f>ROUND(SUM(AV96:AW96),2)</f>
        <v>0</v>
      </c>
      <c r="AU96" s="133">
        <f>'B - VRN'!P117</f>
        <v>0</v>
      </c>
      <c r="AV96" s="132">
        <f>'B - VRN'!J33</f>
        <v>0</v>
      </c>
      <c r="AW96" s="132">
        <f>'B - VRN'!J34</f>
        <v>0</v>
      </c>
      <c r="AX96" s="132">
        <f>'B - VRN'!J35</f>
        <v>0</v>
      </c>
      <c r="AY96" s="132">
        <f>'B - VRN'!J36</f>
        <v>0</v>
      </c>
      <c r="AZ96" s="132">
        <f>'B - VRN'!F33</f>
        <v>0</v>
      </c>
      <c r="BA96" s="132">
        <f>'B - VRN'!F34</f>
        <v>0</v>
      </c>
      <c r="BB96" s="132">
        <f>'B - VRN'!F35</f>
        <v>0</v>
      </c>
      <c r="BC96" s="132">
        <f>'B - VRN'!F36</f>
        <v>0</v>
      </c>
      <c r="BD96" s="134">
        <f>'B - VRN'!F37</f>
        <v>0</v>
      </c>
      <c r="BE96" s="7"/>
      <c r="BT96" s="130" t="s">
        <v>83</v>
      </c>
      <c r="BV96" s="130" t="s">
        <v>77</v>
      </c>
      <c r="BW96" s="130" t="s">
        <v>88</v>
      </c>
      <c r="BX96" s="130" t="s">
        <v>5</v>
      </c>
      <c r="CL96" s="130" t="s">
        <v>1</v>
      </c>
      <c r="CM96" s="130" t="s">
        <v>85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GwyZIHTgmPvWvnbSzJrtlPGfjdEf8eZO6wVFCIR8+U/MVUkSH2k7sVfp7BGTJBw4m2H62CjuZNCkuPrmbR40QA==" hashValue="/meVH7A9Z8V4zn9z/6gXh6ZAUi0IguztIZTvlZY6Ydd7+plDMThEJLxA1rHqv57P3E8gd2ab3FA1WTcxURd8sw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A - Dopravní část'!C2" display="/"/>
    <hyperlink ref="A96" location="'B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89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komunikace podél krajské knihovny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ROUND((SUM(BE127:BE240)),  2)</f>
        <v>0</v>
      </c>
      <c r="G33" s="37"/>
      <c r="H33" s="37"/>
      <c r="I33" s="154">
        <v>0.20999999999999999</v>
      </c>
      <c r="J33" s="153">
        <f>ROUND(((SUM(BE127:BE240))*I33),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ROUND((SUM(BF127:BF240)),  2)</f>
        <v>0</v>
      </c>
      <c r="G34" s="37"/>
      <c r="H34" s="37"/>
      <c r="I34" s="154">
        <v>0.14999999999999999</v>
      </c>
      <c r="J34" s="153">
        <f>ROUND(((SUM(BF127:BF240))*I34),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ROUND((SUM(BG127:BG240)),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ROUND((SUM(BH127:BH240)),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ROUND((SUM(BI127:BI240)),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Rekonstrukce komunikace podél krajské knihovny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A - Dopravní část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Karlovy Vary</v>
      </c>
      <c r="G89" s="39"/>
      <c r="H89" s="39"/>
      <c r="I89" s="31" t="s">
        <v>22</v>
      </c>
      <c r="J89" s="78" t="str">
        <f>IF(J12="","",J12)</f>
        <v>5. 2. 2025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Karlovarský kraj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93</v>
      </c>
      <c r="D94" s="175"/>
      <c r="E94" s="175"/>
      <c r="F94" s="175"/>
      <c r="G94" s="175"/>
      <c r="H94" s="175"/>
      <c r="I94" s="175"/>
      <c r="J94" s="176" t="s">
        <v>94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95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96</v>
      </c>
    </row>
    <row r="97" hidden="1" s="9" customFormat="1" ht="24.96" customHeight="1">
      <c r="A97" s="9"/>
      <c r="B97" s="178"/>
      <c r="C97" s="179"/>
      <c r="D97" s="180" t="s">
        <v>97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98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99</v>
      </c>
      <c r="E99" s="187"/>
      <c r="F99" s="187"/>
      <c r="G99" s="187"/>
      <c r="H99" s="187"/>
      <c r="I99" s="187"/>
      <c r="J99" s="188">
        <f>J154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100</v>
      </c>
      <c r="E100" s="187"/>
      <c r="F100" s="187"/>
      <c r="G100" s="187"/>
      <c r="H100" s="187"/>
      <c r="I100" s="187"/>
      <c r="J100" s="188">
        <f>J164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101</v>
      </c>
      <c r="E101" s="187"/>
      <c r="F101" s="187"/>
      <c r="G101" s="187"/>
      <c r="H101" s="187"/>
      <c r="I101" s="187"/>
      <c r="J101" s="188">
        <f>J165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102</v>
      </c>
      <c r="E102" s="187"/>
      <c r="F102" s="187"/>
      <c r="G102" s="187"/>
      <c r="H102" s="187"/>
      <c r="I102" s="187"/>
      <c r="J102" s="188">
        <f>J186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4"/>
      <c r="C103" s="185"/>
      <c r="D103" s="186" t="s">
        <v>103</v>
      </c>
      <c r="E103" s="187"/>
      <c r="F103" s="187"/>
      <c r="G103" s="187"/>
      <c r="H103" s="187"/>
      <c r="I103" s="187"/>
      <c r="J103" s="188">
        <f>J191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4"/>
      <c r="C104" s="185"/>
      <c r="D104" s="186" t="s">
        <v>104</v>
      </c>
      <c r="E104" s="187"/>
      <c r="F104" s="187"/>
      <c r="G104" s="187"/>
      <c r="H104" s="187"/>
      <c r="I104" s="187"/>
      <c r="J104" s="188">
        <f>J194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4"/>
      <c r="C105" s="185"/>
      <c r="D105" s="186" t="s">
        <v>105</v>
      </c>
      <c r="E105" s="187"/>
      <c r="F105" s="187"/>
      <c r="G105" s="187"/>
      <c r="H105" s="187"/>
      <c r="I105" s="187"/>
      <c r="J105" s="188">
        <f>J211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4"/>
      <c r="C106" s="185"/>
      <c r="D106" s="186" t="s">
        <v>106</v>
      </c>
      <c r="E106" s="187"/>
      <c r="F106" s="187"/>
      <c r="G106" s="187"/>
      <c r="H106" s="187"/>
      <c r="I106" s="187"/>
      <c r="J106" s="188">
        <f>J221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4"/>
      <c r="C107" s="185"/>
      <c r="D107" s="186" t="s">
        <v>107</v>
      </c>
      <c r="E107" s="187"/>
      <c r="F107" s="187"/>
      <c r="G107" s="187"/>
      <c r="H107" s="187"/>
      <c r="I107" s="187"/>
      <c r="J107" s="188">
        <f>J238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/>
    <row r="111" hidden="1"/>
    <row r="112" hidden="1"/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108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73" t="str">
        <f>E7</f>
        <v>Rekonstrukce komunikace podél krajské knihovny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90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A - Dopravní část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>Karlovy Vary</v>
      </c>
      <c r="G121" s="39"/>
      <c r="H121" s="39"/>
      <c r="I121" s="31" t="s">
        <v>22</v>
      </c>
      <c r="J121" s="78" t="str">
        <f>IF(J12="","",J12)</f>
        <v>5. 2. 2025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>Karlovarský kraj</v>
      </c>
      <c r="G123" s="39"/>
      <c r="H123" s="39"/>
      <c r="I123" s="31" t="s">
        <v>30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IF(E18="","",E18)</f>
        <v>Vyplň údaj</v>
      </c>
      <c r="G124" s="39"/>
      <c r="H124" s="39"/>
      <c r="I124" s="31" t="s">
        <v>33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109</v>
      </c>
      <c r="D126" s="193" t="s">
        <v>60</v>
      </c>
      <c r="E126" s="193" t="s">
        <v>56</v>
      </c>
      <c r="F126" s="193" t="s">
        <v>57</v>
      </c>
      <c r="G126" s="193" t="s">
        <v>110</v>
      </c>
      <c r="H126" s="193" t="s">
        <v>111</v>
      </c>
      <c r="I126" s="193" t="s">
        <v>112</v>
      </c>
      <c r="J126" s="194" t="s">
        <v>94</v>
      </c>
      <c r="K126" s="195" t="s">
        <v>113</v>
      </c>
      <c r="L126" s="196"/>
      <c r="M126" s="99" t="s">
        <v>1</v>
      </c>
      <c r="N126" s="100" t="s">
        <v>39</v>
      </c>
      <c r="O126" s="100" t="s">
        <v>114</v>
      </c>
      <c r="P126" s="100" t="s">
        <v>115</v>
      </c>
      <c r="Q126" s="100" t="s">
        <v>116</v>
      </c>
      <c r="R126" s="100" t="s">
        <v>117</v>
      </c>
      <c r="S126" s="100" t="s">
        <v>118</v>
      </c>
      <c r="T126" s="101" t="s">
        <v>119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120</v>
      </c>
      <c r="D127" s="39"/>
      <c r="E127" s="39"/>
      <c r="F127" s="39"/>
      <c r="G127" s="39"/>
      <c r="H127" s="39"/>
      <c r="I127" s="39"/>
      <c r="J127" s="197">
        <f>BK127</f>
        <v>0</v>
      </c>
      <c r="K127" s="39"/>
      <c r="L127" s="43"/>
      <c r="M127" s="102"/>
      <c r="N127" s="198"/>
      <c r="O127" s="103"/>
      <c r="P127" s="199">
        <f>P128</f>
        <v>0</v>
      </c>
      <c r="Q127" s="103"/>
      <c r="R127" s="199">
        <f>R128</f>
        <v>1138.8234599999998</v>
      </c>
      <c r="S127" s="103"/>
      <c r="T127" s="200">
        <f>T128</f>
        <v>496.57000000000005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74</v>
      </c>
      <c r="AU127" s="16" t="s">
        <v>96</v>
      </c>
      <c r="BK127" s="201">
        <f>BK128</f>
        <v>0</v>
      </c>
    </row>
    <row r="128" s="12" customFormat="1" ht="25.92" customHeight="1">
      <c r="A128" s="12"/>
      <c r="B128" s="202"/>
      <c r="C128" s="203"/>
      <c r="D128" s="204" t="s">
        <v>74</v>
      </c>
      <c r="E128" s="205" t="s">
        <v>121</v>
      </c>
      <c r="F128" s="205" t="s">
        <v>122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P129+P154+P164+P165+P186+P191+P194+P211+P221+P238</f>
        <v>0</v>
      </c>
      <c r="Q128" s="210"/>
      <c r="R128" s="211">
        <f>R129+R154+R164+R165+R186+R191+R194+R211+R221+R238</f>
        <v>1138.8234599999998</v>
      </c>
      <c r="S128" s="210"/>
      <c r="T128" s="212">
        <f>T129+T154+T164+T165+T186+T191+T194+T211+T221+T238</f>
        <v>496.57000000000005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83</v>
      </c>
      <c r="AT128" s="214" t="s">
        <v>74</v>
      </c>
      <c r="AU128" s="214" t="s">
        <v>75</v>
      </c>
      <c r="AY128" s="213" t="s">
        <v>123</v>
      </c>
      <c r="BK128" s="215">
        <f>BK129+BK154+BK164+BK165+BK186+BK191+BK194+BK211+BK221+BK238</f>
        <v>0</v>
      </c>
    </row>
    <row r="129" s="12" customFormat="1" ht="22.8" customHeight="1">
      <c r="A129" s="12"/>
      <c r="B129" s="202"/>
      <c r="C129" s="203"/>
      <c r="D129" s="204" t="s">
        <v>74</v>
      </c>
      <c r="E129" s="216" t="s">
        <v>83</v>
      </c>
      <c r="F129" s="216" t="s">
        <v>124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SUM(P130:P153)</f>
        <v>0</v>
      </c>
      <c r="Q129" s="210"/>
      <c r="R129" s="211">
        <f>SUM(R130:R153)</f>
        <v>0.034625000000000003</v>
      </c>
      <c r="S129" s="210"/>
      <c r="T129" s="212">
        <f>SUM(T130:T153)</f>
        <v>289.45500000000004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83</v>
      </c>
      <c r="AT129" s="214" t="s">
        <v>74</v>
      </c>
      <c r="AU129" s="214" t="s">
        <v>83</v>
      </c>
      <c r="AY129" s="213" t="s">
        <v>123</v>
      </c>
      <c r="BK129" s="215">
        <f>SUM(BK130:BK153)</f>
        <v>0</v>
      </c>
    </row>
    <row r="130" s="2" customFormat="1" ht="24.15" customHeight="1">
      <c r="A130" s="37"/>
      <c r="B130" s="38"/>
      <c r="C130" s="218" t="s">
        <v>83</v>
      </c>
      <c r="D130" s="218" t="s">
        <v>125</v>
      </c>
      <c r="E130" s="219" t="s">
        <v>126</v>
      </c>
      <c r="F130" s="220" t="s">
        <v>127</v>
      </c>
      <c r="G130" s="221" t="s">
        <v>128</v>
      </c>
      <c r="H130" s="222">
        <v>945.5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40</v>
      </c>
      <c r="O130" s="90"/>
      <c r="P130" s="228">
        <f>O130*H130</f>
        <v>0</v>
      </c>
      <c r="Q130" s="228">
        <v>3.0000000000000001E-05</v>
      </c>
      <c r="R130" s="228">
        <f>Q130*H130</f>
        <v>0.028365000000000001</v>
      </c>
      <c r="S130" s="228">
        <v>0.23000000000000001</v>
      </c>
      <c r="T130" s="229">
        <f>S130*H130</f>
        <v>217.465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129</v>
      </c>
      <c r="AT130" s="230" t="s">
        <v>125</v>
      </c>
      <c r="AU130" s="230" t="s">
        <v>85</v>
      </c>
      <c r="AY130" s="16" t="s">
        <v>123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83</v>
      </c>
      <c r="BK130" s="231">
        <f>ROUND(I130*H130,2)</f>
        <v>0</v>
      </c>
      <c r="BL130" s="16" t="s">
        <v>129</v>
      </c>
      <c r="BM130" s="230" t="s">
        <v>130</v>
      </c>
    </row>
    <row r="131" s="13" customFormat="1">
      <c r="A131" s="13"/>
      <c r="B131" s="232"/>
      <c r="C131" s="233"/>
      <c r="D131" s="234" t="s">
        <v>131</v>
      </c>
      <c r="E131" s="235" t="s">
        <v>1</v>
      </c>
      <c r="F131" s="236" t="s">
        <v>132</v>
      </c>
      <c r="G131" s="233"/>
      <c r="H131" s="237">
        <v>945.5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131</v>
      </c>
      <c r="AU131" s="243" t="s">
        <v>85</v>
      </c>
      <c r="AV131" s="13" t="s">
        <v>85</v>
      </c>
      <c r="AW131" s="13" t="s">
        <v>32</v>
      </c>
      <c r="AX131" s="13" t="s">
        <v>83</v>
      </c>
      <c r="AY131" s="243" t="s">
        <v>123</v>
      </c>
    </row>
    <row r="132" s="2" customFormat="1" ht="24.15" customHeight="1">
      <c r="A132" s="37"/>
      <c r="B132" s="38"/>
      <c r="C132" s="218" t="s">
        <v>85</v>
      </c>
      <c r="D132" s="218" t="s">
        <v>125</v>
      </c>
      <c r="E132" s="219" t="s">
        <v>133</v>
      </c>
      <c r="F132" s="220" t="s">
        <v>134</v>
      </c>
      <c r="G132" s="221" t="s">
        <v>128</v>
      </c>
      <c r="H132" s="222">
        <v>626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40</v>
      </c>
      <c r="O132" s="90"/>
      <c r="P132" s="228">
        <f>O132*H132</f>
        <v>0</v>
      </c>
      <c r="Q132" s="228">
        <v>1.0000000000000001E-05</v>
      </c>
      <c r="R132" s="228">
        <f>Q132*H132</f>
        <v>0.0062600000000000008</v>
      </c>
      <c r="S132" s="228">
        <v>0.11500000000000001</v>
      </c>
      <c r="T132" s="229">
        <f>S132*H132</f>
        <v>71.990000000000009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129</v>
      </c>
      <c r="AT132" s="230" t="s">
        <v>125</v>
      </c>
      <c r="AU132" s="230" t="s">
        <v>85</v>
      </c>
      <c r="AY132" s="16" t="s">
        <v>123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83</v>
      </c>
      <c r="BK132" s="231">
        <f>ROUND(I132*H132,2)</f>
        <v>0</v>
      </c>
      <c r="BL132" s="16" t="s">
        <v>129</v>
      </c>
      <c r="BM132" s="230" t="s">
        <v>135</v>
      </c>
    </row>
    <row r="133" s="13" customFormat="1">
      <c r="A133" s="13"/>
      <c r="B133" s="232"/>
      <c r="C133" s="233"/>
      <c r="D133" s="234" t="s">
        <v>131</v>
      </c>
      <c r="E133" s="235" t="s">
        <v>1</v>
      </c>
      <c r="F133" s="236" t="s">
        <v>136</v>
      </c>
      <c r="G133" s="233"/>
      <c r="H133" s="237">
        <v>626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131</v>
      </c>
      <c r="AU133" s="243" t="s">
        <v>85</v>
      </c>
      <c r="AV133" s="13" t="s">
        <v>85</v>
      </c>
      <c r="AW133" s="13" t="s">
        <v>32</v>
      </c>
      <c r="AX133" s="13" t="s">
        <v>83</v>
      </c>
      <c r="AY133" s="243" t="s">
        <v>123</v>
      </c>
    </row>
    <row r="134" s="2" customFormat="1" ht="37.8" customHeight="1">
      <c r="A134" s="37"/>
      <c r="B134" s="38"/>
      <c r="C134" s="218" t="s">
        <v>137</v>
      </c>
      <c r="D134" s="218" t="s">
        <v>125</v>
      </c>
      <c r="E134" s="219" t="s">
        <v>138</v>
      </c>
      <c r="F134" s="220" t="s">
        <v>139</v>
      </c>
      <c r="G134" s="221" t="s">
        <v>140</v>
      </c>
      <c r="H134" s="222">
        <v>288.60000000000002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40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129</v>
      </c>
      <c r="AT134" s="230" t="s">
        <v>125</v>
      </c>
      <c r="AU134" s="230" t="s">
        <v>85</v>
      </c>
      <c r="AY134" s="16" t="s">
        <v>123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83</v>
      </c>
      <c r="BK134" s="231">
        <f>ROUND(I134*H134,2)</f>
        <v>0</v>
      </c>
      <c r="BL134" s="16" t="s">
        <v>129</v>
      </c>
      <c r="BM134" s="230" t="s">
        <v>141</v>
      </c>
    </row>
    <row r="135" s="14" customFormat="1">
      <c r="A135" s="14"/>
      <c r="B135" s="244"/>
      <c r="C135" s="245"/>
      <c r="D135" s="234" t="s">
        <v>131</v>
      </c>
      <c r="E135" s="246" t="s">
        <v>1</v>
      </c>
      <c r="F135" s="247" t="s">
        <v>142</v>
      </c>
      <c r="G135" s="245"/>
      <c r="H135" s="246" t="s">
        <v>1</v>
      </c>
      <c r="I135" s="248"/>
      <c r="J135" s="245"/>
      <c r="K135" s="245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131</v>
      </c>
      <c r="AU135" s="253" t="s">
        <v>85</v>
      </c>
      <c r="AV135" s="14" t="s">
        <v>83</v>
      </c>
      <c r="AW135" s="14" t="s">
        <v>32</v>
      </c>
      <c r="AX135" s="14" t="s">
        <v>75</v>
      </c>
      <c r="AY135" s="253" t="s">
        <v>123</v>
      </c>
    </row>
    <row r="136" s="13" customFormat="1">
      <c r="A136" s="13"/>
      <c r="B136" s="232"/>
      <c r="C136" s="233"/>
      <c r="D136" s="234" t="s">
        <v>131</v>
      </c>
      <c r="E136" s="235" t="s">
        <v>1</v>
      </c>
      <c r="F136" s="236" t="s">
        <v>143</v>
      </c>
      <c r="G136" s="233"/>
      <c r="H136" s="237">
        <v>288.60000000000002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131</v>
      </c>
      <c r="AU136" s="243" t="s">
        <v>85</v>
      </c>
      <c r="AV136" s="13" t="s">
        <v>85</v>
      </c>
      <c r="AW136" s="13" t="s">
        <v>32</v>
      </c>
      <c r="AX136" s="13" t="s">
        <v>83</v>
      </c>
      <c r="AY136" s="243" t="s">
        <v>123</v>
      </c>
    </row>
    <row r="137" s="2" customFormat="1" ht="33" customHeight="1">
      <c r="A137" s="37"/>
      <c r="B137" s="38"/>
      <c r="C137" s="218" t="s">
        <v>129</v>
      </c>
      <c r="D137" s="218" t="s">
        <v>125</v>
      </c>
      <c r="E137" s="219" t="s">
        <v>144</v>
      </c>
      <c r="F137" s="220" t="s">
        <v>145</v>
      </c>
      <c r="G137" s="221" t="s">
        <v>140</v>
      </c>
      <c r="H137" s="222">
        <v>288.60000000000002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40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129</v>
      </c>
      <c r="AT137" s="230" t="s">
        <v>125</v>
      </c>
      <c r="AU137" s="230" t="s">
        <v>85</v>
      </c>
      <c r="AY137" s="16" t="s">
        <v>123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83</v>
      </c>
      <c r="BK137" s="231">
        <f>ROUND(I137*H137,2)</f>
        <v>0</v>
      </c>
      <c r="BL137" s="16" t="s">
        <v>129</v>
      </c>
      <c r="BM137" s="230" t="s">
        <v>146</v>
      </c>
    </row>
    <row r="138" s="14" customFormat="1">
      <c r="A138" s="14"/>
      <c r="B138" s="244"/>
      <c r="C138" s="245"/>
      <c r="D138" s="234" t="s">
        <v>131</v>
      </c>
      <c r="E138" s="246" t="s">
        <v>1</v>
      </c>
      <c r="F138" s="247" t="s">
        <v>147</v>
      </c>
      <c r="G138" s="245"/>
      <c r="H138" s="246" t="s">
        <v>1</v>
      </c>
      <c r="I138" s="248"/>
      <c r="J138" s="245"/>
      <c r="K138" s="245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131</v>
      </c>
      <c r="AU138" s="253" t="s">
        <v>85</v>
      </c>
      <c r="AV138" s="14" t="s">
        <v>83</v>
      </c>
      <c r="AW138" s="14" t="s">
        <v>32</v>
      </c>
      <c r="AX138" s="14" t="s">
        <v>75</v>
      </c>
      <c r="AY138" s="253" t="s">
        <v>123</v>
      </c>
    </row>
    <row r="139" s="13" customFormat="1">
      <c r="A139" s="13"/>
      <c r="B139" s="232"/>
      <c r="C139" s="233"/>
      <c r="D139" s="234" t="s">
        <v>131</v>
      </c>
      <c r="E139" s="235" t="s">
        <v>1</v>
      </c>
      <c r="F139" s="236" t="s">
        <v>148</v>
      </c>
      <c r="G139" s="233"/>
      <c r="H139" s="237">
        <v>288.60000000000002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131</v>
      </c>
      <c r="AU139" s="243" t="s">
        <v>85</v>
      </c>
      <c r="AV139" s="13" t="s">
        <v>85</v>
      </c>
      <c r="AW139" s="13" t="s">
        <v>32</v>
      </c>
      <c r="AX139" s="13" t="s">
        <v>83</v>
      </c>
      <c r="AY139" s="243" t="s">
        <v>123</v>
      </c>
    </row>
    <row r="140" s="2" customFormat="1" ht="37.8" customHeight="1">
      <c r="A140" s="37"/>
      <c r="B140" s="38"/>
      <c r="C140" s="218" t="s">
        <v>149</v>
      </c>
      <c r="D140" s="218" t="s">
        <v>125</v>
      </c>
      <c r="E140" s="219" t="s">
        <v>150</v>
      </c>
      <c r="F140" s="220" t="s">
        <v>151</v>
      </c>
      <c r="G140" s="221" t="s">
        <v>140</v>
      </c>
      <c r="H140" s="222">
        <v>3463.1999999999998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40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129</v>
      </c>
      <c r="AT140" s="230" t="s">
        <v>125</v>
      </c>
      <c r="AU140" s="230" t="s">
        <v>85</v>
      </c>
      <c r="AY140" s="16" t="s">
        <v>123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83</v>
      </c>
      <c r="BK140" s="231">
        <f>ROUND(I140*H140,2)</f>
        <v>0</v>
      </c>
      <c r="BL140" s="16" t="s">
        <v>129</v>
      </c>
      <c r="BM140" s="230" t="s">
        <v>152</v>
      </c>
    </row>
    <row r="141" s="14" customFormat="1">
      <c r="A141" s="14"/>
      <c r="B141" s="244"/>
      <c r="C141" s="245"/>
      <c r="D141" s="234" t="s">
        <v>131</v>
      </c>
      <c r="E141" s="246" t="s">
        <v>1</v>
      </c>
      <c r="F141" s="247" t="s">
        <v>153</v>
      </c>
      <c r="G141" s="245"/>
      <c r="H141" s="246" t="s">
        <v>1</v>
      </c>
      <c r="I141" s="248"/>
      <c r="J141" s="245"/>
      <c r="K141" s="245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131</v>
      </c>
      <c r="AU141" s="253" t="s">
        <v>85</v>
      </c>
      <c r="AV141" s="14" t="s">
        <v>83</v>
      </c>
      <c r="AW141" s="14" t="s">
        <v>32</v>
      </c>
      <c r="AX141" s="14" t="s">
        <v>75</v>
      </c>
      <c r="AY141" s="253" t="s">
        <v>123</v>
      </c>
    </row>
    <row r="142" s="13" customFormat="1">
      <c r="A142" s="13"/>
      <c r="B142" s="232"/>
      <c r="C142" s="233"/>
      <c r="D142" s="234" t="s">
        <v>131</v>
      </c>
      <c r="E142" s="235" t="s">
        <v>1</v>
      </c>
      <c r="F142" s="236" t="s">
        <v>154</v>
      </c>
      <c r="G142" s="233"/>
      <c r="H142" s="237">
        <v>3463.1999999999998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131</v>
      </c>
      <c r="AU142" s="243" t="s">
        <v>85</v>
      </c>
      <c r="AV142" s="13" t="s">
        <v>85</v>
      </c>
      <c r="AW142" s="13" t="s">
        <v>32</v>
      </c>
      <c r="AX142" s="13" t="s">
        <v>83</v>
      </c>
      <c r="AY142" s="243" t="s">
        <v>123</v>
      </c>
    </row>
    <row r="143" s="2" customFormat="1" ht="24.15" customHeight="1">
      <c r="A143" s="37"/>
      <c r="B143" s="38"/>
      <c r="C143" s="218" t="s">
        <v>155</v>
      </c>
      <c r="D143" s="218" t="s">
        <v>125</v>
      </c>
      <c r="E143" s="219" t="s">
        <v>156</v>
      </c>
      <c r="F143" s="220" t="s">
        <v>157</v>
      </c>
      <c r="G143" s="221" t="s">
        <v>140</v>
      </c>
      <c r="H143" s="222">
        <v>288.60000000000002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40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129</v>
      </c>
      <c r="AT143" s="230" t="s">
        <v>125</v>
      </c>
      <c r="AU143" s="230" t="s">
        <v>85</v>
      </c>
      <c r="AY143" s="16" t="s">
        <v>123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83</v>
      </c>
      <c r="BK143" s="231">
        <f>ROUND(I143*H143,2)</f>
        <v>0</v>
      </c>
      <c r="BL143" s="16" t="s">
        <v>129</v>
      </c>
      <c r="BM143" s="230" t="s">
        <v>158</v>
      </c>
    </row>
    <row r="144" s="14" customFormat="1">
      <c r="A144" s="14"/>
      <c r="B144" s="244"/>
      <c r="C144" s="245"/>
      <c r="D144" s="234" t="s">
        <v>131</v>
      </c>
      <c r="E144" s="246" t="s">
        <v>1</v>
      </c>
      <c r="F144" s="247" t="s">
        <v>142</v>
      </c>
      <c r="G144" s="245"/>
      <c r="H144" s="246" t="s">
        <v>1</v>
      </c>
      <c r="I144" s="248"/>
      <c r="J144" s="245"/>
      <c r="K144" s="245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131</v>
      </c>
      <c r="AU144" s="253" t="s">
        <v>85</v>
      </c>
      <c r="AV144" s="14" t="s">
        <v>83</v>
      </c>
      <c r="AW144" s="14" t="s">
        <v>32</v>
      </c>
      <c r="AX144" s="14" t="s">
        <v>75</v>
      </c>
      <c r="AY144" s="253" t="s">
        <v>123</v>
      </c>
    </row>
    <row r="145" s="13" customFormat="1">
      <c r="A145" s="13"/>
      <c r="B145" s="232"/>
      <c r="C145" s="233"/>
      <c r="D145" s="234" t="s">
        <v>131</v>
      </c>
      <c r="E145" s="235" t="s">
        <v>1</v>
      </c>
      <c r="F145" s="236" t="s">
        <v>143</v>
      </c>
      <c r="G145" s="233"/>
      <c r="H145" s="237">
        <v>288.60000000000002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131</v>
      </c>
      <c r="AU145" s="243" t="s">
        <v>85</v>
      </c>
      <c r="AV145" s="13" t="s">
        <v>85</v>
      </c>
      <c r="AW145" s="13" t="s">
        <v>32</v>
      </c>
      <c r="AX145" s="13" t="s">
        <v>83</v>
      </c>
      <c r="AY145" s="243" t="s">
        <v>123</v>
      </c>
    </row>
    <row r="146" s="2" customFormat="1" ht="33" customHeight="1">
      <c r="A146" s="37"/>
      <c r="B146" s="38"/>
      <c r="C146" s="218" t="s">
        <v>159</v>
      </c>
      <c r="D146" s="218" t="s">
        <v>125</v>
      </c>
      <c r="E146" s="219" t="s">
        <v>160</v>
      </c>
      <c r="F146" s="220" t="s">
        <v>161</v>
      </c>
      <c r="G146" s="221" t="s">
        <v>162</v>
      </c>
      <c r="H146" s="222">
        <v>577.20000000000005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40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129</v>
      </c>
      <c r="AT146" s="230" t="s">
        <v>125</v>
      </c>
      <c r="AU146" s="230" t="s">
        <v>85</v>
      </c>
      <c r="AY146" s="16" t="s">
        <v>123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83</v>
      </c>
      <c r="BK146" s="231">
        <f>ROUND(I146*H146,2)</f>
        <v>0</v>
      </c>
      <c r="BL146" s="16" t="s">
        <v>129</v>
      </c>
      <c r="BM146" s="230" t="s">
        <v>163</v>
      </c>
    </row>
    <row r="147" s="13" customFormat="1">
      <c r="A147" s="13"/>
      <c r="B147" s="232"/>
      <c r="C147" s="233"/>
      <c r="D147" s="234" t="s">
        <v>131</v>
      </c>
      <c r="E147" s="235" t="s">
        <v>1</v>
      </c>
      <c r="F147" s="236" t="s">
        <v>164</v>
      </c>
      <c r="G147" s="233"/>
      <c r="H147" s="237">
        <v>577.20000000000005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131</v>
      </c>
      <c r="AU147" s="243" t="s">
        <v>85</v>
      </c>
      <c r="AV147" s="13" t="s">
        <v>85</v>
      </c>
      <c r="AW147" s="13" t="s">
        <v>32</v>
      </c>
      <c r="AX147" s="13" t="s">
        <v>83</v>
      </c>
      <c r="AY147" s="243" t="s">
        <v>123</v>
      </c>
    </row>
    <row r="148" s="2" customFormat="1" ht="16.5" customHeight="1">
      <c r="A148" s="37"/>
      <c r="B148" s="38"/>
      <c r="C148" s="218" t="s">
        <v>165</v>
      </c>
      <c r="D148" s="218" t="s">
        <v>125</v>
      </c>
      <c r="E148" s="219" t="s">
        <v>166</v>
      </c>
      <c r="F148" s="220" t="s">
        <v>167</v>
      </c>
      <c r="G148" s="221" t="s">
        <v>140</v>
      </c>
      <c r="H148" s="222">
        <v>288.60000000000002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40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129</v>
      </c>
      <c r="AT148" s="230" t="s">
        <v>125</v>
      </c>
      <c r="AU148" s="230" t="s">
        <v>85</v>
      </c>
      <c r="AY148" s="16" t="s">
        <v>123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83</v>
      </c>
      <c r="BK148" s="231">
        <f>ROUND(I148*H148,2)</f>
        <v>0</v>
      </c>
      <c r="BL148" s="16" t="s">
        <v>129</v>
      </c>
      <c r="BM148" s="230" t="s">
        <v>168</v>
      </c>
    </row>
    <row r="149" s="14" customFormat="1">
      <c r="A149" s="14"/>
      <c r="B149" s="244"/>
      <c r="C149" s="245"/>
      <c r="D149" s="234" t="s">
        <v>131</v>
      </c>
      <c r="E149" s="246" t="s">
        <v>1</v>
      </c>
      <c r="F149" s="247" t="s">
        <v>169</v>
      </c>
      <c r="G149" s="245"/>
      <c r="H149" s="246" t="s">
        <v>1</v>
      </c>
      <c r="I149" s="248"/>
      <c r="J149" s="245"/>
      <c r="K149" s="245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131</v>
      </c>
      <c r="AU149" s="253" t="s">
        <v>85</v>
      </c>
      <c r="AV149" s="14" t="s">
        <v>83</v>
      </c>
      <c r="AW149" s="14" t="s">
        <v>32</v>
      </c>
      <c r="AX149" s="14" t="s">
        <v>75</v>
      </c>
      <c r="AY149" s="253" t="s">
        <v>123</v>
      </c>
    </row>
    <row r="150" s="13" customFormat="1">
      <c r="A150" s="13"/>
      <c r="B150" s="232"/>
      <c r="C150" s="233"/>
      <c r="D150" s="234" t="s">
        <v>131</v>
      </c>
      <c r="E150" s="235" t="s">
        <v>1</v>
      </c>
      <c r="F150" s="236" t="s">
        <v>148</v>
      </c>
      <c r="G150" s="233"/>
      <c r="H150" s="237">
        <v>288.60000000000002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131</v>
      </c>
      <c r="AU150" s="243" t="s">
        <v>85</v>
      </c>
      <c r="AV150" s="13" t="s">
        <v>85</v>
      </c>
      <c r="AW150" s="13" t="s">
        <v>32</v>
      </c>
      <c r="AX150" s="13" t="s">
        <v>83</v>
      </c>
      <c r="AY150" s="243" t="s">
        <v>123</v>
      </c>
    </row>
    <row r="151" s="2" customFormat="1" ht="24.15" customHeight="1">
      <c r="A151" s="37"/>
      <c r="B151" s="38"/>
      <c r="C151" s="218" t="s">
        <v>170</v>
      </c>
      <c r="D151" s="218" t="s">
        <v>125</v>
      </c>
      <c r="E151" s="219" t="s">
        <v>171</v>
      </c>
      <c r="F151" s="220" t="s">
        <v>172</v>
      </c>
      <c r="G151" s="221" t="s">
        <v>128</v>
      </c>
      <c r="H151" s="222">
        <v>721.5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40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129</v>
      </c>
      <c r="AT151" s="230" t="s">
        <v>125</v>
      </c>
      <c r="AU151" s="230" t="s">
        <v>85</v>
      </c>
      <c r="AY151" s="16" t="s">
        <v>123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83</v>
      </c>
      <c r="BK151" s="231">
        <f>ROUND(I151*H151,2)</f>
        <v>0</v>
      </c>
      <c r="BL151" s="16" t="s">
        <v>129</v>
      </c>
      <c r="BM151" s="230" t="s">
        <v>173</v>
      </c>
    </row>
    <row r="152" s="14" customFormat="1">
      <c r="A152" s="14"/>
      <c r="B152" s="244"/>
      <c r="C152" s="245"/>
      <c r="D152" s="234" t="s">
        <v>131</v>
      </c>
      <c r="E152" s="246" t="s">
        <v>1</v>
      </c>
      <c r="F152" s="247" t="s">
        <v>174</v>
      </c>
      <c r="G152" s="245"/>
      <c r="H152" s="246" t="s">
        <v>1</v>
      </c>
      <c r="I152" s="248"/>
      <c r="J152" s="245"/>
      <c r="K152" s="245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131</v>
      </c>
      <c r="AU152" s="253" t="s">
        <v>85</v>
      </c>
      <c r="AV152" s="14" t="s">
        <v>83</v>
      </c>
      <c r="AW152" s="14" t="s">
        <v>32</v>
      </c>
      <c r="AX152" s="14" t="s">
        <v>75</v>
      </c>
      <c r="AY152" s="253" t="s">
        <v>123</v>
      </c>
    </row>
    <row r="153" s="13" customFormat="1">
      <c r="A153" s="13"/>
      <c r="B153" s="232"/>
      <c r="C153" s="233"/>
      <c r="D153" s="234" t="s">
        <v>131</v>
      </c>
      <c r="E153" s="235" t="s">
        <v>1</v>
      </c>
      <c r="F153" s="236" t="s">
        <v>175</v>
      </c>
      <c r="G153" s="233"/>
      <c r="H153" s="237">
        <v>721.5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131</v>
      </c>
      <c r="AU153" s="243" t="s">
        <v>85</v>
      </c>
      <c r="AV153" s="13" t="s">
        <v>85</v>
      </c>
      <c r="AW153" s="13" t="s">
        <v>32</v>
      </c>
      <c r="AX153" s="13" t="s">
        <v>83</v>
      </c>
      <c r="AY153" s="243" t="s">
        <v>123</v>
      </c>
    </row>
    <row r="154" s="12" customFormat="1" ht="22.8" customHeight="1">
      <c r="A154" s="12"/>
      <c r="B154" s="202"/>
      <c r="C154" s="203"/>
      <c r="D154" s="204" t="s">
        <v>74</v>
      </c>
      <c r="E154" s="216" t="s">
        <v>176</v>
      </c>
      <c r="F154" s="216" t="s">
        <v>177</v>
      </c>
      <c r="G154" s="203"/>
      <c r="H154" s="203"/>
      <c r="I154" s="206"/>
      <c r="J154" s="217">
        <f>BK154</f>
        <v>0</v>
      </c>
      <c r="K154" s="203"/>
      <c r="L154" s="208"/>
      <c r="M154" s="209"/>
      <c r="N154" s="210"/>
      <c r="O154" s="210"/>
      <c r="P154" s="211">
        <f>SUM(P155:P163)</f>
        <v>0</v>
      </c>
      <c r="Q154" s="210"/>
      <c r="R154" s="211">
        <f>SUM(R155:R163)</f>
        <v>0</v>
      </c>
      <c r="S154" s="210"/>
      <c r="T154" s="212">
        <f>SUM(T155:T163)</f>
        <v>207.11500000000001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3" t="s">
        <v>83</v>
      </c>
      <c r="AT154" s="214" t="s">
        <v>74</v>
      </c>
      <c r="AU154" s="214" t="s">
        <v>83</v>
      </c>
      <c r="AY154" s="213" t="s">
        <v>123</v>
      </c>
      <c r="BK154" s="215">
        <f>SUM(BK155:BK163)</f>
        <v>0</v>
      </c>
    </row>
    <row r="155" s="2" customFormat="1" ht="24.15" customHeight="1">
      <c r="A155" s="37"/>
      <c r="B155" s="38"/>
      <c r="C155" s="218" t="s">
        <v>178</v>
      </c>
      <c r="D155" s="218" t="s">
        <v>125</v>
      </c>
      <c r="E155" s="219" t="s">
        <v>179</v>
      </c>
      <c r="F155" s="220" t="s">
        <v>180</v>
      </c>
      <c r="G155" s="221" t="s">
        <v>128</v>
      </c>
      <c r="H155" s="222">
        <v>52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40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0.26000000000000001</v>
      </c>
      <c r="T155" s="229">
        <f>S155*H155</f>
        <v>13.52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129</v>
      </c>
      <c r="AT155" s="230" t="s">
        <v>125</v>
      </c>
      <c r="AU155" s="230" t="s">
        <v>85</v>
      </c>
      <c r="AY155" s="16" t="s">
        <v>123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83</v>
      </c>
      <c r="BK155" s="231">
        <f>ROUND(I155*H155,2)</f>
        <v>0</v>
      </c>
      <c r="BL155" s="16" t="s">
        <v>129</v>
      </c>
      <c r="BM155" s="230" t="s">
        <v>181</v>
      </c>
    </row>
    <row r="156" s="13" customFormat="1">
      <c r="A156" s="13"/>
      <c r="B156" s="232"/>
      <c r="C156" s="233"/>
      <c r="D156" s="234" t="s">
        <v>131</v>
      </c>
      <c r="E156" s="235" t="s">
        <v>1</v>
      </c>
      <c r="F156" s="236" t="s">
        <v>182</v>
      </c>
      <c r="G156" s="233"/>
      <c r="H156" s="237">
        <v>52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131</v>
      </c>
      <c r="AU156" s="243" t="s">
        <v>85</v>
      </c>
      <c r="AV156" s="13" t="s">
        <v>85</v>
      </c>
      <c r="AW156" s="13" t="s">
        <v>32</v>
      </c>
      <c r="AX156" s="13" t="s">
        <v>83</v>
      </c>
      <c r="AY156" s="243" t="s">
        <v>123</v>
      </c>
    </row>
    <row r="157" s="2" customFormat="1" ht="24.15" customHeight="1">
      <c r="A157" s="37"/>
      <c r="B157" s="38"/>
      <c r="C157" s="218" t="s">
        <v>176</v>
      </c>
      <c r="D157" s="218" t="s">
        <v>125</v>
      </c>
      <c r="E157" s="219" t="s">
        <v>183</v>
      </c>
      <c r="F157" s="220" t="s">
        <v>184</v>
      </c>
      <c r="G157" s="221" t="s">
        <v>128</v>
      </c>
      <c r="H157" s="222">
        <v>16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40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0.29499999999999998</v>
      </c>
      <c r="T157" s="229">
        <f>S157*H157</f>
        <v>4.7199999999999998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129</v>
      </c>
      <c r="AT157" s="230" t="s">
        <v>125</v>
      </c>
      <c r="AU157" s="230" t="s">
        <v>85</v>
      </c>
      <c r="AY157" s="16" t="s">
        <v>123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83</v>
      </c>
      <c r="BK157" s="231">
        <f>ROUND(I157*H157,2)</f>
        <v>0</v>
      </c>
      <c r="BL157" s="16" t="s">
        <v>129</v>
      </c>
      <c r="BM157" s="230" t="s">
        <v>185</v>
      </c>
    </row>
    <row r="158" s="13" customFormat="1">
      <c r="A158" s="13"/>
      <c r="B158" s="232"/>
      <c r="C158" s="233"/>
      <c r="D158" s="234" t="s">
        <v>131</v>
      </c>
      <c r="E158" s="235" t="s">
        <v>1</v>
      </c>
      <c r="F158" s="236" t="s">
        <v>186</v>
      </c>
      <c r="G158" s="233"/>
      <c r="H158" s="237">
        <v>16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131</v>
      </c>
      <c r="AU158" s="243" t="s">
        <v>85</v>
      </c>
      <c r="AV158" s="13" t="s">
        <v>85</v>
      </c>
      <c r="AW158" s="13" t="s">
        <v>32</v>
      </c>
      <c r="AX158" s="13" t="s">
        <v>83</v>
      </c>
      <c r="AY158" s="243" t="s">
        <v>123</v>
      </c>
    </row>
    <row r="159" s="2" customFormat="1" ht="24.15" customHeight="1">
      <c r="A159" s="37"/>
      <c r="B159" s="38"/>
      <c r="C159" s="218" t="s">
        <v>187</v>
      </c>
      <c r="D159" s="218" t="s">
        <v>125</v>
      </c>
      <c r="E159" s="219" t="s">
        <v>188</v>
      </c>
      <c r="F159" s="220" t="s">
        <v>189</v>
      </c>
      <c r="G159" s="221" t="s">
        <v>128</v>
      </c>
      <c r="H159" s="222">
        <v>771.5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40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0.22</v>
      </c>
      <c r="T159" s="229">
        <f>S159*H159</f>
        <v>169.72999999999999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129</v>
      </c>
      <c r="AT159" s="230" t="s">
        <v>125</v>
      </c>
      <c r="AU159" s="230" t="s">
        <v>85</v>
      </c>
      <c r="AY159" s="16" t="s">
        <v>123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83</v>
      </c>
      <c r="BK159" s="231">
        <f>ROUND(I159*H159,2)</f>
        <v>0</v>
      </c>
      <c r="BL159" s="16" t="s">
        <v>129</v>
      </c>
      <c r="BM159" s="230" t="s">
        <v>190</v>
      </c>
    </row>
    <row r="160" s="13" customFormat="1">
      <c r="A160" s="13"/>
      <c r="B160" s="232"/>
      <c r="C160" s="233"/>
      <c r="D160" s="234" t="s">
        <v>131</v>
      </c>
      <c r="E160" s="235" t="s">
        <v>1</v>
      </c>
      <c r="F160" s="236" t="s">
        <v>191</v>
      </c>
      <c r="G160" s="233"/>
      <c r="H160" s="237">
        <v>771.5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131</v>
      </c>
      <c r="AU160" s="243" t="s">
        <v>85</v>
      </c>
      <c r="AV160" s="13" t="s">
        <v>85</v>
      </c>
      <c r="AW160" s="13" t="s">
        <v>32</v>
      </c>
      <c r="AX160" s="13" t="s">
        <v>83</v>
      </c>
      <c r="AY160" s="243" t="s">
        <v>123</v>
      </c>
    </row>
    <row r="161" s="2" customFormat="1" ht="16.5" customHeight="1">
      <c r="A161" s="37"/>
      <c r="B161" s="38"/>
      <c r="C161" s="218" t="s">
        <v>192</v>
      </c>
      <c r="D161" s="218" t="s">
        <v>125</v>
      </c>
      <c r="E161" s="219" t="s">
        <v>193</v>
      </c>
      <c r="F161" s="220" t="s">
        <v>194</v>
      </c>
      <c r="G161" s="221" t="s">
        <v>195</v>
      </c>
      <c r="H161" s="222">
        <v>69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40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0.20499999999999999</v>
      </c>
      <c r="T161" s="229">
        <f>S161*H161</f>
        <v>14.145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129</v>
      </c>
      <c r="AT161" s="230" t="s">
        <v>125</v>
      </c>
      <c r="AU161" s="230" t="s">
        <v>85</v>
      </c>
      <c r="AY161" s="16" t="s">
        <v>123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83</v>
      </c>
      <c r="BK161" s="231">
        <f>ROUND(I161*H161,2)</f>
        <v>0</v>
      </c>
      <c r="BL161" s="16" t="s">
        <v>129</v>
      </c>
      <c r="BM161" s="230" t="s">
        <v>196</v>
      </c>
    </row>
    <row r="162" s="13" customFormat="1">
      <c r="A162" s="13"/>
      <c r="B162" s="232"/>
      <c r="C162" s="233"/>
      <c r="D162" s="234" t="s">
        <v>131</v>
      </c>
      <c r="E162" s="235" t="s">
        <v>1</v>
      </c>
      <c r="F162" s="236" t="s">
        <v>197</v>
      </c>
      <c r="G162" s="233"/>
      <c r="H162" s="237">
        <v>69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131</v>
      </c>
      <c r="AU162" s="243" t="s">
        <v>85</v>
      </c>
      <c r="AV162" s="13" t="s">
        <v>85</v>
      </c>
      <c r="AW162" s="13" t="s">
        <v>32</v>
      </c>
      <c r="AX162" s="13" t="s">
        <v>83</v>
      </c>
      <c r="AY162" s="243" t="s">
        <v>123</v>
      </c>
    </row>
    <row r="163" s="2" customFormat="1" ht="16.5" customHeight="1">
      <c r="A163" s="37"/>
      <c r="B163" s="38"/>
      <c r="C163" s="218" t="s">
        <v>198</v>
      </c>
      <c r="D163" s="218" t="s">
        <v>125</v>
      </c>
      <c r="E163" s="219" t="s">
        <v>199</v>
      </c>
      <c r="F163" s="220" t="s">
        <v>200</v>
      </c>
      <c r="G163" s="221" t="s">
        <v>201</v>
      </c>
      <c r="H163" s="222">
        <v>2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40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2.5</v>
      </c>
      <c r="T163" s="229">
        <f>S163*H163</f>
        <v>5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129</v>
      </c>
      <c r="AT163" s="230" t="s">
        <v>125</v>
      </c>
      <c r="AU163" s="230" t="s">
        <v>85</v>
      </c>
      <c r="AY163" s="16" t="s">
        <v>123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83</v>
      </c>
      <c r="BK163" s="231">
        <f>ROUND(I163*H163,2)</f>
        <v>0</v>
      </c>
      <c r="BL163" s="16" t="s">
        <v>129</v>
      </c>
      <c r="BM163" s="230" t="s">
        <v>202</v>
      </c>
    </row>
    <row r="164" s="12" customFormat="1" ht="22.8" customHeight="1">
      <c r="A164" s="12"/>
      <c r="B164" s="202"/>
      <c r="C164" s="203"/>
      <c r="D164" s="204" t="s">
        <v>74</v>
      </c>
      <c r="E164" s="216" t="s">
        <v>149</v>
      </c>
      <c r="F164" s="216" t="s">
        <v>203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v>0</v>
      </c>
      <c r="Q164" s="210"/>
      <c r="R164" s="211">
        <v>0</v>
      </c>
      <c r="S164" s="210"/>
      <c r="T164" s="212"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83</v>
      </c>
      <c r="AT164" s="214" t="s">
        <v>74</v>
      </c>
      <c r="AU164" s="214" t="s">
        <v>83</v>
      </c>
      <c r="AY164" s="213" t="s">
        <v>123</v>
      </c>
      <c r="BK164" s="215">
        <v>0</v>
      </c>
    </row>
    <row r="165" s="12" customFormat="1" ht="22.8" customHeight="1">
      <c r="A165" s="12"/>
      <c r="B165" s="202"/>
      <c r="C165" s="203"/>
      <c r="D165" s="204" t="s">
        <v>74</v>
      </c>
      <c r="E165" s="216" t="s">
        <v>204</v>
      </c>
      <c r="F165" s="216" t="s">
        <v>205</v>
      </c>
      <c r="G165" s="203"/>
      <c r="H165" s="203"/>
      <c r="I165" s="206"/>
      <c r="J165" s="217">
        <f>BK165</f>
        <v>0</v>
      </c>
      <c r="K165" s="203"/>
      <c r="L165" s="208"/>
      <c r="M165" s="209"/>
      <c r="N165" s="210"/>
      <c r="O165" s="210"/>
      <c r="P165" s="211">
        <f>SUM(P166:P185)</f>
        <v>0</v>
      </c>
      <c r="Q165" s="210"/>
      <c r="R165" s="211">
        <f>SUM(R166:R185)</f>
        <v>1107.7898749999999</v>
      </c>
      <c r="S165" s="210"/>
      <c r="T165" s="212">
        <f>SUM(T166:T185)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83</v>
      </c>
      <c r="AT165" s="214" t="s">
        <v>74</v>
      </c>
      <c r="AU165" s="214" t="s">
        <v>83</v>
      </c>
      <c r="AY165" s="213" t="s">
        <v>123</v>
      </c>
      <c r="BK165" s="215">
        <f>SUM(BK166:BK185)</f>
        <v>0</v>
      </c>
    </row>
    <row r="166" s="2" customFormat="1" ht="33" customHeight="1">
      <c r="A166" s="37"/>
      <c r="B166" s="38"/>
      <c r="C166" s="218" t="s">
        <v>8</v>
      </c>
      <c r="D166" s="218" t="s">
        <v>125</v>
      </c>
      <c r="E166" s="219" t="s">
        <v>206</v>
      </c>
      <c r="F166" s="220" t="s">
        <v>207</v>
      </c>
      <c r="G166" s="221" t="s">
        <v>128</v>
      </c>
      <c r="H166" s="222">
        <v>497.5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40</v>
      </c>
      <c r="O166" s="90"/>
      <c r="P166" s="228">
        <f>O166*H166</f>
        <v>0</v>
      </c>
      <c r="Q166" s="228">
        <v>0.10373</v>
      </c>
      <c r="R166" s="228">
        <f>Q166*H166</f>
        <v>51.605674999999998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129</v>
      </c>
      <c r="AT166" s="230" t="s">
        <v>125</v>
      </c>
      <c r="AU166" s="230" t="s">
        <v>85</v>
      </c>
      <c r="AY166" s="16" t="s">
        <v>123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83</v>
      </c>
      <c r="BK166" s="231">
        <f>ROUND(I166*H166,2)</f>
        <v>0</v>
      </c>
      <c r="BL166" s="16" t="s">
        <v>129</v>
      </c>
      <c r="BM166" s="230" t="s">
        <v>208</v>
      </c>
    </row>
    <row r="167" s="13" customFormat="1">
      <c r="A167" s="13"/>
      <c r="B167" s="232"/>
      <c r="C167" s="233"/>
      <c r="D167" s="234" t="s">
        <v>131</v>
      </c>
      <c r="E167" s="235" t="s">
        <v>1</v>
      </c>
      <c r="F167" s="236" t="s">
        <v>209</v>
      </c>
      <c r="G167" s="233"/>
      <c r="H167" s="237">
        <v>497.5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131</v>
      </c>
      <c r="AU167" s="243" t="s">
        <v>85</v>
      </c>
      <c r="AV167" s="13" t="s">
        <v>85</v>
      </c>
      <c r="AW167" s="13" t="s">
        <v>32</v>
      </c>
      <c r="AX167" s="13" t="s">
        <v>83</v>
      </c>
      <c r="AY167" s="243" t="s">
        <v>123</v>
      </c>
    </row>
    <row r="168" s="2" customFormat="1" ht="33" customHeight="1">
      <c r="A168" s="37"/>
      <c r="B168" s="38"/>
      <c r="C168" s="218" t="s">
        <v>186</v>
      </c>
      <c r="D168" s="218" t="s">
        <v>125</v>
      </c>
      <c r="E168" s="219" t="s">
        <v>210</v>
      </c>
      <c r="F168" s="220" t="s">
        <v>211</v>
      </c>
      <c r="G168" s="221" t="s">
        <v>128</v>
      </c>
      <c r="H168" s="222">
        <v>626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40</v>
      </c>
      <c r="O168" s="90"/>
      <c r="P168" s="228">
        <f>O168*H168</f>
        <v>0</v>
      </c>
      <c r="Q168" s="228">
        <v>0.12966</v>
      </c>
      <c r="R168" s="228">
        <f>Q168*H168</f>
        <v>81.167159999999996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129</v>
      </c>
      <c r="AT168" s="230" t="s">
        <v>125</v>
      </c>
      <c r="AU168" s="230" t="s">
        <v>85</v>
      </c>
      <c r="AY168" s="16" t="s">
        <v>123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83</v>
      </c>
      <c r="BK168" s="231">
        <f>ROUND(I168*H168,2)</f>
        <v>0</v>
      </c>
      <c r="BL168" s="16" t="s">
        <v>129</v>
      </c>
      <c r="BM168" s="230" t="s">
        <v>212</v>
      </c>
    </row>
    <row r="169" s="13" customFormat="1">
      <c r="A169" s="13"/>
      <c r="B169" s="232"/>
      <c r="C169" s="233"/>
      <c r="D169" s="234" t="s">
        <v>131</v>
      </c>
      <c r="E169" s="235" t="s">
        <v>1</v>
      </c>
      <c r="F169" s="236" t="s">
        <v>136</v>
      </c>
      <c r="G169" s="233"/>
      <c r="H169" s="237">
        <v>626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131</v>
      </c>
      <c r="AU169" s="243" t="s">
        <v>85</v>
      </c>
      <c r="AV169" s="13" t="s">
        <v>85</v>
      </c>
      <c r="AW169" s="13" t="s">
        <v>32</v>
      </c>
      <c r="AX169" s="13" t="s">
        <v>83</v>
      </c>
      <c r="AY169" s="243" t="s">
        <v>123</v>
      </c>
    </row>
    <row r="170" s="2" customFormat="1" ht="33" customHeight="1">
      <c r="A170" s="37"/>
      <c r="B170" s="38"/>
      <c r="C170" s="218" t="s">
        <v>213</v>
      </c>
      <c r="D170" s="218" t="s">
        <v>125</v>
      </c>
      <c r="E170" s="219" t="s">
        <v>214</v>
      </c>
      <c r="F170" s="220" t="s">
        <v>215</v>
      </c>
      <c r="G170" s="221" t="s">
        <v>128</v>
      </c>
      <c r="H170" s="222">
        <v>497.5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40</v>
      </c>
      <c r="O170" s="90"/>
      <c r="P170" s="228">
        <f>O170*H170</f>
        <v>0</v>
      </c>
      <c r="Q170" s="228">
        <v>0.21099999999999999</v>
      </c>
      <c r="R170" s="228">
        <f>Q170*H170</f>
        <v>104.9725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129</v>
      </c>
      <c r="AT170" s="230" t="s">
        <v>125</v>
      </c>
      <c r="AU170" s="230" t="s">
        <v>85</v>
      </c>
      <c r="AY170" s="16" t="s">
        <v>123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83</v>
      </c>
      <c r="BK170" s="231">
        <f>ROUND(I170*H170,2)</f>
        <v>0</v>
      </c>
      <c r="BL170" s="16" t="s">
        <v>129</v>
      </c>
      <c r="BM170" s="230" t="s">
        <v>216</v>
      </c>
    </row>
    <row r="171" s="13" customFormat="1">
      <c r="A171" s="13"/>
      <c r="B171" s="232"/>
      <c r="C171" s="233"/>
      <c r="D171" s="234" t="s">
        <v>131</v>
      </c>
      <c r="E171" s="235" t="s">
        <v>1</v>
      </c>
      <c r="F171" s="236" t="s">
        <v>209</v>
      </c>
      <c r="G171" s="233"/>
      <c r="H171" s="237">
        <v>497.5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131</v>
      </c>
      <c r="AU171" s="243" t="s">
        <v>85</v>
      </c>
      <c r="AV171" s="13" t="s">
        <v>85</v>
      </c>
      <c r="AW171" s="13" t="s">
        <v>32</v>
      </c>
      <c r="AX171" s="13" t="s">
        <v>83</v>
      </c>
      <c r="AY171" s="243" t="s">
        <v>123</v>
      </c>
    </row>
    <row r="172" s="2" customFormat="1" ht="24.15" customHeight="1">
      <c r="A172" s="37"/>
      <c r="B172" s="38"/>
      <c r="C172" s="218" t="s">
        <v>217</v>
      </c>
      <c r="D172" s="218" t="s">
        <v>125</v>
      </c>
      <c r="E172" s="219" t="s">
        <v>218</v>
      </c>
      <c r="F172" s="220" t="s">
        <v>219</v>
      </c>
      <c r="G172" s="221" t="s">
        <v>128</v>
      </c>
      <c r="H172" s="222">
        <v>1123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40</v>
      </c>
      <c r="O172" s="90"/>
      <c r="P172" s="228">
        <f>O172*H172</f>
        <v>0</v>
      </c>
      <c r="Q172" s="228">
        <v>0.00051000000000000004</v>
      </c>
      <c r="R172" s="228">
        <f>Q172*H172</f>
        <v>0.57273000000000007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129</v>
      </c>
      <c r="AT172" s="230" t="s">
        <v>125</v>
      </c>
      <c r="AU172" s="230" t="s">
        <v>85</v>
      </c>
      <c r="AY172" s="16" t="s">
        <v>123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83</v>
      </c>
      <c r="BK172" s="231">
        <f>ROUND(I172*H172,2)</f>
        <v>0</v>
      </c>
      <c r="BL172" s="16" t="s">
        <v>129</v>
      </c>
      <c r="BM172" s="230" t="s">
        <v>220</v>
      </c>
    </row>
    <row r="173" s="13" customFormat="1">
      <c r="A173" s="13"/>
      <c r="B173" s="232"/>
      <c r="C173" s="233"/>
      <c r="D173" s="234" t="s">
        <v>131</v>
      </c>
      <c r="E173" s="235" t="s">
        <v>1</v>
      </c>
      <c r="F173" s="236" t="s">
        <v>221</v>
      </c>
      <c r="G173" s="233"/>
      <c r="H173" s="237">
        <v>1123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131</v>
      </c>
      <c r="AU173" s="243" t="s">
        <v>85</v>
      </c>
      <c r="AV173" s="13" t="s">
        <v>85</v>
      </c>
      <c r="AW173" s="13" t="s">
        <v>32</v>
      </c>
      <c r="AX173" s="13" t="s">
        <v>83</v>
      </c>
      <c r="AY173" s="243" t="s">
        <v>123</v>
      </c>
    </row>
    <row r="174" s="2" customFormat="1" ht="24.15" customHeight="1">
      <c r="A174" s="37"/>
      <c r="B174" s="38"/>
      <c r="C174" s="218" t="s">
        <v>222</v>
      </c>
      <c r="D174" s="218" t="s">
        <v>125</v>
      </c>
      <c r="E174" s="219" t="s">
        <v>223</v>
      </c>
      <c r="F174" s="220" t="s">
        <v>224</v>
      </c>
      <c r="G174" s="221" t="s">
        <v>128</v>
      </c>
      <c r="H174" s="222">
        <v>497.5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40</v>
      </c>
      <c r="O174" s="90"/>
      <c r="P174" s="228">
        <f>O174*H174</f>
        <v>0</v>
      </c>
      <c r="Q174" s="228">
        <v>0.0065199999999999998</v>
      </c>
      <c r="R174" s="228">
        <f>Q174*H174</f>
        <v>3.2437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129</v>
      </c>
      <c r="AT174" s="230" t="s">
        <v>125</v>
      </c>
      <c r="AU174" s="230" t="s">
        <v>85</v>
      </c>
      <c r="AY174" s="16" t="s">
        <v>123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83</v>
      </c>
      <c r="BK174" s="231">
        <f>ROUND(I174*H174,2)</f>
        <v>0</v>
      </c>
      <c r="BL174" s="16" t="s">
        <v>129</v>
      </c>
      <c r="BM174" s="230" t="s">
        <v>225</v>
      </c>
    </row>
    <row r="175" s="13" customFormat="1">
      <c r="A175" s="13"/>
      <c r="B175" s="232"/>
      <c r="C175" s="233"/>
      <c r="D175" s="234" t="s">
        <v>131</v>
      </c>
      <c r="E175" s="235" t="s">
        <v>1</v>
      </c>
      <c r="F175" s="236" t="s">
        <v>209</v>
      </c>
      <c r="G175" s="233"/>
      <c r="H175" s="237">
        <v>497.5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131</v>
      </c>
      <c r="AU175" s="243" t="s">
        <v>85</v>
      </c>
      <c r="AV175" s="13" t="s">
        <v>85</v>
      </c>
      <c r="AW175" s="13" t="s">
        <v>32</v>
      </c>
      <c r="AX175" s="13" t="s">
        <v>83</v>
      </c>
      <c r="AY175" s="243" t="s">
        <v>123</v>
      </c>
    </row>
    <row r="176" s="2" customFormat="1" ht="33" customHeight="1">
      <c r="A176" s="37"/>
      <c r="B176" s="38"/>
      <c r="C176" s="218" t="s">
        <v>226</v>
      </c>
      <c r="D176" s="218" t="s">
        <v>125</v>
      </c>
      <c r="E176" s="219" t="s">
        <v>227</v>
      </c>
      <c r="F176" s="220" t="s">
        <v>228</v>
      </c>
      <c r="G176" s="221" t="s">
        <v>128</v>
      </c>
      <c r="H176" s="222">
        <v>50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40</v>
      </c>
      <c r="O176" s="90"/>
      <c r="P176" s="228">
        <f>O176*H176</f>
        <v>0</v>
      </c>
      <c r="Q176" s="228">
        <v>0.15826000000000001</v>
      </c>
      <c r="R176" s="228">
        <f>Q176*H176</f>
        <v>7.9130000000000003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129</v>
      </c>
      <c r="AT176" s="230" t="s">
        <v>125</v>
      </c>
      <c r="AU176" s="230" t="s">
        <v>85</v>
      </c>
      <c r="AY176" s="16" t="s">
        <v>123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83</v>
      </c>
      <c r="BK176" s="231">
        <f>ROUND(I176*H176,2)</f>
        <v>0</v>
      </c>
      <c r="BL176" s="16" t="s">
        <v>129</v>
      </c>
      <c r="BM176" s="230" t="s">
        <v>229</v>
      </c>
    </row>
    <row r="177" s="13" customFormat="1">
      <c r="A177" s="13"/>
      <c r="B177" s="232"/>
      <c r="C177" s="233"/>
      <c r="D177" s="234" t="s">
        <v>131</v>
      </c>
      <c r="E177" s="235" t="s">
        <v>1</v>
      </c>
      <c r="F177" s="236" t="s">
        <v>230</v>
      </c>
      <c r="G177" s="233"/>
      <c r="H177" s="237">
        <v>50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131</v>
      </c>
      <c r="AU177" s="243" t="s">
        <v>85</v>
      </c>
      <c r="AV177" s="13" t="s">
        <v>85</v>
      </c>
      <c r="AW177" s="13" t="s">
        <v>32</v>
      </c>
      <c r="AX177" s="13" t="s">
        <v>83</v>
      </c>
      <c r="AY177" s="243" t="s">
        <v>123</v>
      </c>
    </row>
    <row r="178" s="2" customFormat="1" ht="24.15" customHeight="1">
      <c r="A178" s="37"/>
      <c r="B178" s="38"/>
      <c r="C178" s="218" t="s">
        <v>7</v>
      </c>
      <c r="D178" s="218" t="s">
        <v>125</v>
      </c>
      <c r="E178" s="219" t="s">
        <v>231</v>
      </c>
      <c r="F178" s="220" t="s">
        <v>232</v>
      </c>
      <c r="G178" s="221" t="s">
        <v>128</v>
      </c>
      <c r="H178" s="222">
        <v>721.5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40</v>
      </c>
      <c r="O178" s="90"/>
      <c r="P178" s="228">
        <f>O178*H178</f>
        <v>0</v>
      </c>
      <c r="Q178" s="228">
        <v>0.37190000000000001</v>
      </c>
      <c r="R178" s="228">
        <f>Q178*H178</f>
        <v>268.32585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129</v>
      </c>
      <c r="AT178" s="230" t="s">
        <v>125</v>
      </c>
      <c r="AU178" s="230" t="s">
        <v>85</v>
      </c>
      <c r="AY178" s="16" t="s">
        <v>123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83</v>
      </c>
      <c r="BK178" s="231">
        <f>ROUND(I178*H178,2)</f>
        <v>0</v>
      </c>
      <c r="BL178" s="16" t="s">
        <v>129</v>
      </c>
      <c r="BM178" s="230" t="s">
        <v>233</v>
      </c>
    </row>
    <row r="179" s="13" customFormat="1">
      <c r="A179" s="13"/>
      <c r="B179" s="232"/>
      <c r="C179" s="233"/>
      <c r="D179" s="234" t="s">
        <v>131</v>
      </c>
      <c r="E179" s="235" t="s">
        <v>1</v>
      </c>
      <c r="F179" s="236" t="s">
        <v>175</v>
      </c>
      <c r="G179" s="233"/>
      <c r="H179" s="237">
        <v>721.5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131</v>
      </c>
      <c r="AU179" s="243" t="s">
        <v>85</v>
      </c>
      <c r="AV179" s="13" t="s">
        <v>85</v>
      </c>
      <c r="AW179" s="13" t="s">
        <v>32</v>
      </c>
      <c r="AX179" s="13" t="s">
        <v>83</v>
      </c>
      <c r="AY179" s="243" t="s">
        <v>123</v>
      </c>
    </row>
    <row r="180" s="2" customFormat="1" ht="16.5" customHeight="1">
      <c r="A180" s="37"/>
      <c r="B180" s="38"/>
      <c r="C180" s="218" t="s">
        <v>234</v>
      </c>
      <c r="D180" s="218" t="s">
        <v>125</v>
      </c>
      <c r="E180" s="219" t="s">
        <v>235</v>
      </c>
      <c r="F180" s="220" t="s">
        <v>236</v>
      </c>
      <c r="G180" s="221" t="s">
        <v>128</v>
      </c>
      <c r="H180" s="222">
        <v>721.5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40</v>
      </c>
      <c r="O180" s="90"/>
      <c r="P180" s="228">
        <f>O180*H180</f>
        <v>0</v>
      </c>
      <c r="Q180" s="228">
        <v>0.34499999999999997</v>
      </c>
      <c r="R180" s="228">
        <f>Q180*H180</f>
        <v>248.91749999999999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129</v>
      </c>
      <c r="AT180" s="230" t="s">
        <v>125</v>
      </c>
      <c r="AU180" s="230" t="s">
        <v>85</v>
      </c>
      <c r="AY180" s="16" t="s">
        <v>123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83</v>
      </c>
      <c r="BK180" s="231">
        <f>ROUND(I180*H180,2)</f>
        <v>0</v>
      </c>
      <c r="BL180" s="16" t="s">
        <v>129</v>
      </c>
      <c r="BM180" s="230" t="s">
        <v>237</v>
      </c>
    </row>
    <row r="181" s="13" customFormat="1">
      <c r="A181" s="13"/>
      <c r="B181" s="232"/>
      <c r="C181" s="233"/>
      <c r="D181" s="234" t="s">
        <v>131</v>
      </c>
      <c r="E181" s="235" t="s">
        <v>1</v>
      </c>
      <c r="F181" s="236" t="s">
        <v>175</v>
      </c>
      <c r="G181" s="233"/>
      <c r="H181" s="237">
        <v>721.5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131</v>
      </c>
      <c r="AU181" s="243" t="s">
        <v>85</v>
      </c>
      <c r="AV181" s="13" t="s">
        <v>85</v>
      </c>
      <c r="AW181" s="13" t="s">
        <v>32</v>
      </c>
      <c r="AX181" s="13" t="s">
        <v>83</v>
      </c>
      <c r="AY181" s="243" t="s">
        <v>123</v>
      </c>
    </row>
    <row r="182" s="2" customFormat="1" ht="16.5" customHeight="1">
      <c r="A182" s="37"/>
      <c r="B182" s="38"/>
      <c r="C182" s="218" t="s">
        <v>238</v>
      </c>
      <c r="D182" s="218" t="s">
        <v>125</v>
      </c>
      <c r="E182" s="219" t="s">
        <v>239</v>
      </c>
      <c r="F182" s="220" t="s">
        <v>240</v>
      </c>
      <c r="G182" s="221" t="s">
        <v>128</v>
      </c>
      <c r="H182" s="222">
        <v>497.5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40</v>
      </c>
      <c r="O182" s="90"/>
      <c r="P182" s="228">
        <f>O182*H182</f>
        <v>0</v>
      </c>
      <c r="Q182" s="228">
        <v>0.46000000000000002</v>
      </c>
      <c r="R182" s="228">
        <f>Q182*H182</f>
        <v>228.85000000000002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129</v>
      </c>
      <c r="AT182" s="230" t="s">
        <v>125</v>
      </c>
      <c r="AU182" s="230" t="s">
        <v>85</v>
      </c>
      <c r="AY182" s="16" t="s">
        <v>123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83</v>
      </c>
      <c r="BK182" s="231">
        <f>ROUND(I182*H182,2)</f>
        <v>0</v>
      </c>
      <c r="BL182" s="16" t="s">
        <v>129</v>
      </c>
      <c r="BM182" s="230" t="s">
        <v>241</v>
      </c>
    </row>
    <row r="183" s="13" customFormat="1">
      <c r="A183" s="13"/>
      <c r="B183" s="232"/>
      <c r="C183" s="233"/>
      <c r="D183" s="234" t="s">
        <v>131</v>
      </c>
      <c r="E183" s="235" t="s">
        <v>1</v>
      </c>
      <c r="F183" s="236" t="s">
        <v>209</v>
      </c>
      <c r="G183" s="233"/>
      <c r="H183" s="237">
        <v>497.5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131</v>
      </c>
      <c r="AU183" s="243" t="s">
        <v>85</v>
      </c>
      <c r="AV183" s="13" t="s">
        <v>85</v>
      </c>
      <c r="AW183" s="13" t="s">
        <v>32</v>
      </c>
      <c r="AX183" s="13" t="s">
        <v>83</v>
      </c>
      <c r="AY183" s="243" t="s">
        <v>123</v>
      </c>
    </row>
    <row r="184" s="2" customFormat="1" ht="16.5" customHeight="1">
      <c r="A184" s="37"/>
      <c r="B184" s="38"/>
      <c r="C184" s="218" t="s">
        <v>242</v>
      </c>
      <c r="D184" s="218" t="s">
        <v>125</v>
      </c>
      <c r="E184" s="219" t="s">
        <v>243</v>
      </c>
      <c r="F184" s="220" t="s">
        <v>244</v>
      </c>
      <c r="G184" s="221" t="s">
        <v>128</v>
      </c>
      <c r="H184" s="222">
        <v>224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40</v>
      </c>
      <c r="O184" s="90"/>
      <c r="P184" s="228">
        <f>O184*H184</f>
        <v>0</v>
      </c>
      <c r="Q184" s="228">
        <v>0.50099000000000005</v>
      </c>
      <c r="R184" s="228">
        <f>Q184*H184</f>
        <v>112.22176000000002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129</v>
      </c>
      <c r="AT184" s="230" t="s">
        <v>125</v>
      </c>
      <c r="AU184" s="230" t="s">
        <v>85</v>
      </c>
      <c r="AY184" s="16" t="s">
        <v>123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83</v>
      </c>
      <c r="BK184" s="231">
        <f>ROUND(I184*H184,2)</f>
        <v>0</v>
      </c>
      <c r="BL184" s="16" t="s">
        <v>129</v>
      </c>
      <c r="BM184" s="230" t="s">
        <v>245</v>
      </c>
    </row>
    <row r="185" s="13" customFormat="1">
      <c r="A185" s="13"/>
      <c r="B185" s="232"/>
      <c r="C185" s="233"/>
      <c r="D185" s="234" t="s">
        <v>131</v>
      </c>
      <c r="E185" s="235" t="s">
        <v>1</v>
      </c>
      <c r="F185" s="236" t="s">
        <v>246</v>
      </c>
      <c r="G185" s="233"/>
      <c r="H185" s="237">
        <v>224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131</v>
      </c>
      <c r="AU185" s="243" t="s">
        <v>85</v>
      </c>
      <c r="AV185" s="13" t="s">
        <v>85</v>
      </c>
      <c r="AW185" s="13" t="s">
        <v>32</v>
      </c>
      <c r="AX185" s="13" t="s">
        <v>83</v>
      </c>
      <c r="AY185" s="243" t="s">
        <v>123</v>
      </c>
    </row>
    <row r="186" s="12" customFormat="1" ht="22.8" customHeight="1">
      <c r="A186" s="12"/>
      <c r="B186" s="202"/>
      <c r="C186" s="203"/>
      <c r="D186" s="204" t="s">
        <v>74</v>
      </c>
      <c r="E186" s="216" t="s">
        <v>247</v>
      </c>
      <c r="F186" s="216" t="s">
        <v>248</v>
      </c>
      <c r="G186" s="203"/>
      <c r="H186" s="203"/>
      <c r="I186" s="206"/>
      <c r="J186" s="217">
        <f>BK186</f>
        <v>0</v>
      </c>
      <c r="K186" s="203"/>
      <c r="L186" s="208"/>
      <c r="M186" s="209"/>
      <c r="N186" s="210"/>
      <c r="O186" s="210"/>
      <c r="P186" s="211">
        <f>SUM(P187:P190)</f>
        <v>0</v>
      </c>
      <c r="Q186" s="210"/>
      <c r="R186" s="211">
        <f>SUM(R187:R190)</f>
        <v>4.6394399999999996</v>
      </c>
      <c r="S186" s="210"/>
      <c r="T186" s="212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3" t="s">
        <v>83</v>
      </c>
      <c r="AT186" s="214" t="s">
        <v>74</v>
      </c>
      <c r="AU186" s="214" t="s">
        <v>83</v>
      </c>
      <c r="AY186" s="213" t="s">
        <v>123</v>
      </c>
      <c r="BK186" s="215">
        <f>SUM(BK187:BK190)</f>
        <v>0</v>
      </c>
    </row>
    <row r="187" s="2" customFormat="1" ht="33" customHeight="1">
      <c r="A187" s="37"/>
      <c r="B187" s="38"/>
      <c r="C187" s="218" t="s">
        <v>249</v>
      </c>
      <c r="D187" s="218" t="s">
        <v>125</v>
      </c>
      <c r="E187" s="219" t="s">
        <v>250</v>
      </c>
      <c r="F187" s="220" t="s">
        <v>251</v>
      </c>
      <c r="G187" s="221" t="s">
        <v>128</v>
      </c>
      <c r="H187" s="222">
        <v>52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40</v>
      </c>
      <c r="O187" s="90"/>
      <c r="P187" s="228">
        <f>O187*H187</f>
        <v>0</v>
      </c>
      <c r="Q187" s="228">
        <v>0.089219999999999994</v>
      </c>
      <c r="R187" s="228">
        <f>Q187*H187</f>
        <v>4.6394399999999996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129</v>
      </c>
      <c r="AT187" s="230" t="s">
        <v>125</v>
      </c>
      <c r="AU187" s="230" t="s">
        <v>85</v>
      </c>
      <c r="AY187" s="16" t="s">
        <v>123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83</v>
      </c>
      <c r="BK187" s="231">
        <f>ROUND(I187*H187,2)</f>
        <v>0</v>
      </c>
      <c r="BL187" s="16" t="s">
        <v>129</v>
      </c>
      <c r="BM187" s="230" t="s">
        <v>252</v>
      </c>
    </row>
    <row r="188" s="13" customFormat="1">
      <c r="A188" s="13"/>
      <c r="B188" s="232"/>
      <c r="C188" s="233"/>
      <c r="D188" s="234" t="s">
        <v>131</v>
      </c>
      <c r="E188" s="235" t="s">
        <v>1</v>
      </c>
      <c r="F188" s="236" t="s">
        <v>182</v>
      </c>
      <c r="G188" s="233"/>
      <c r="H188" s="237">
        <v>52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131</v>
      </c>
      <c r="AU188" s="243" t="s">
        <v>85</v>
      </c>
      <c r="AV188" s="13" t="s">
        <v>85</v>
      </c>
      <c r="AW188" s="13" t="s">
        <v>32</v>
      </c>
      <c r="AX188" s="13" t="s">
        <v>83</v>
      </c>
      <c r="AY188" s="243" t="s">
        <v>123</v>
      </c>
    </row>
    <row r="189" s="2" customFormat="1" ht="21.75" customHeight="1">
      <c r="A189" s="37"/>
      <c r="B189" s="38"/>
      <c r="C189" s="218" t="s">
        <v>253</v>
      </c>
      <c r="D189" s="218" t="s">
        <v>125</v>
      </c>
      <c r="E189" s="219" t="s">
        <v>254</v>
      </c>
      <c r="F189" s="220" t="s">
        <v>255</v>
      </c>
      <c r="G189" s="221" t="s">
        <v>128</v>
      </c>
      <c r="H189" s="222">
        <v>52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40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129</v>
      </c>
      <c r="AT189" s="230" t="s">
        <v>125</v>
      </c>
      <c r="AU189" s="230" t="s">
        <v>85</v>
      </c>
      <c r="AY189" s="16" t="s">
        <v>123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83</v>
      </c>
      <c r="BK189" s="231">
        <f>ROUND(I189*H189,2)</f>
        <v>0</v>
      </c>
      <c r="BL189" s="16" t="s">
        <v>129</v>
      </c>
      <c r="BM189" s="230" t="s">
        <v>256</v>
      </c>
    </row>
    <row r="190" s="13" customFormat="1">
      <c r="A190" s="13"/>
      <c r="B190" s="232"/>
      <c r="C190" s="233"/>
      <c r="D190" s="234" t="s">
        <v>131</v>
      </c>
      <c r="E190" s="235" t="s">
        <v>1</v>
      </c>
      <c r="F190" s="236" t="s">
        <v>182</v>
      </c>
      <c r="G190" s="233"/>
      <c r="H190" s="237">
        <v>52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131</v>
      </c>
      <c r="AU190" s="243" t="s">
        <v>85</v>
      </c>
      <c r="AV190" s="13" t="s">
        <v>85</v>
      </c>
      <c r="AW190" s="13" t="s">
        <v>32</v>
      </c>
      <c r="AX190" s="13" t="s">
        <v>83</v>
      </c>
      <c r="AY190" s="243" t="s">
        <v>123</v>
      </c>
    </row>
    <row r="191" s="12" customFormat="1" ht="22.8" customHeight="1">
      <c r="A191" s="12"/>
      <c r="B191" s="202"/>
      <c r="C191" s="203"/>
      <c r="D191" s="204" t="s">
        <v>74</v>
      </c>
      <c r="E191" s="216" t="s">
        <v>257</v>
      </c>
      <c r="F191" s="216" t="s">
        <v>258</v>
      </c>
      <c r="G191" s="203"/>
      <c r="H191" s="203"/>
      <c r="I191" s="206"/>
      <c r="J191" s="217">
        <f>BK191</f>
        <v>0</v>
      </c>
      <c r="K191" s="203"/>
      <c r="L191" s="208"/>
      <c r="M191" s="209"/>
      <c r="N191" s="210"/>
      <c r="O191" s="210"/>
      <c r="P191" s="211">
        <f>SUM(P192:P193)</f>
        <v>0</v>
      </c>
      <c r="Q191" s="210"/>
      <c r="R191" s="211">
        <f>SUM(R192:R193)</f>
        <v>1.78592</v>
      </c>
      <c r="S191" s="210"/>
      <c r="T191" s="212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3" t="s">
        <v>83</v>
      </c>
      <c r="AT191" s="214" t="s">
        <v>74</v>
      </c>
      <c r="AU191" s="214" t="s">
        <v>83</v>
      </c>
      <c r="AY191" s="213" t="s">
        <v>123</v>
      </c>
      <c r="BK191" s="215">
        <f>SUM(BK192:BK193)</f>
        <v>0</v>
      </c>
    </row>
    <row r="192" s="2" customFormat="1" ht="24.15" customHeight="1">
      <c r="A192" s="37"/>
      <c r="B192" s="38"/>
      <c r="C192" s="218" t="s">
        <v>259</v>
      </c>
      <c r="D192" s="218" t="s">
        <v>125</v>
      </c>
      <c r="E192" s="219" t="s">
        <v>260</v>
      </c>
      <c r="F192" s="220" t="s">
        <v>261</v>
      </c>
      <c r="G192" s="221" t="s">
        <v>128</v>
      </c>
      <c r="H192" s="222">
        <v>16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40</v>
      </c>
      <c r="O192" s="90"/>
      <c r="P192" s="228">
        <f>O192*H192</f>
        <v>0</v>
      </c>
      <c r="Q192" s="228">
        <v>0.11162</v>
      </c>
      <c r="R192" s="228">
        <f>Q192*H192</f>
        <v>1.78592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129</v>
      </c>
      <c r="AT192" s="230" t="s">
        <v>125</v>
      </c>
      <c r="AU192" s="230" t="s">
        <v>85</v>
      </c>
      <c r="AY192" s="16" t="s">
        <v>123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83</v>
      </c>
      <c r="BK192" s="231">
        <f>ROUND(I192*H192,2)</f>
        <v>0</v>
      </c>
      <c r="BL192" s="16" t="s">
        <v>129</v>
      </c>
      <c r="BM192" s="230" t="s">
        <v>262</v>
      </c>
    </row>
    <row r="193" s="13" customFormat="1">
      <c r="A193" s="13"/>
      <c r="B193" s="232"/>
      <c r="C193" s="233"/>
      <c r="D193" s="234" t="s">
        <v>131</v>
      </c>
      <c r="E193" s="235" t="s">
        <v>1</v>
      </c>
      <c r="F193" s="236" t="s">
        <v>186</v>
      </c>
      <c r="G193" s="233"/>
      <c r="H193" s="237">
        <v>16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131</v>
      </c>
      <c r="AU193" s="243" t="s">
        <v>85</v>
      </c>
      <c r="AV193" s="13" t="s">
        <v>85</v>
      </c>
      <c r="AW193" s="13" t="s">
        <v>32</v>
      </c>
      <c r="AX193" s="13" t="s">
        <v>83</v>
      </c>
      <c r="AY193" s="243" t="s">
        <v>123</v>
      </c>
    </row>
    <row r="194" s="12" customFormat="1" ht="22.8" customHeight="1">
      <c r="A194" s="12"/>
      <c r="B194" s="202"/>
      <c r="C194" s="203"/>
      <c r="D194" s="204" t="s">
        <v>74</v>
      </c>
      <c r="E194" s="216" t="s">
        <v>165</v>
      </c>
      <c r="F194" s="216" t="s">
        <v>263</v>
      </c>
      <c r="G194" s="203"/>
      <c r="H194" s="203"/>
      <c r="I194" s="206"/>
      <c r="J194" s="217">
        <f>BK194</f>
        <v>0</v>
      </c>
      <c r="K194" s="203"/>
      <c r="L194" s="208"/>
      <c r="M194" s="209"/>
      <c r="N194" s="210"/>
      <c r="O194" s="210"/>
      <c r="P194" s="211">
        <f>SUM(P195:P210)</f>
        <v>0</v>
      </c>
      <c r="Q194" s="210"/>
      <c r="R194" s="211">
        <f>SUM(R195:R210)</f>
        <v>4.5834000000000001</v>
      </c>
      <c r="S194" s="210"/>
      <c r="T194" s="212">
        <f>SUM(T195:T210)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3" t="s">
        <v>83</v>
      </c>
      <c r="AT194" s="214" t="s">
        <v>74</v>
      </c>
      <c r="AU194" s="214" t="s">
        <v>83</v>
      </c>
      <c r="AY194" s="213" t="s">
        <v>123</v>
      </c>
      <c r="BK194" s="215">
        <f>SUM(BK195:BK210)</f>
        <v>0</v>
      </c>
    </row>
    <row r="195" s="2" customFormat="1" ht="24.15" customHeight="1">
      <c r="A195" s="37"/>
      <c r="B195" s="38"/>
      <c r="C195" s="218" t="s">
        <v>264</v>
      </c>
      <c r="D195" s="218" t="s">
        <v>125</v>
      </c>
      <c r="E195" s="219" t="s">
        <v>265</v>
      </c>
      <c r="F195" s="220" t="s">
        <v>266</v>
      </c>
      <c r="G195" s="221" t="s">
        <v>201</v>
      </c>
      <c r="H195" s="222">
        <v>2</v>
      </c>
      <c r="I195" s="223"/>
      <c r="J195" s="224">
        <f>ROUND(I195*H195,2)</f>
        <v>0</v>
      </c>
      <c r="K195" s="225"/>
      <c r="L195" s="43"/>
      <c r="M195" s="226" t="s">
        <v>1</v>
      </c>
      <c r="N195" s="227" t="s">
        <v>40</v>
      </c>
      <c r="O195" s="90"/>
      <c r="P195" s="228">
        <f>O195*H195</f>
        <v>0</v>
      </c>
      <c r="Q195" s="228">
        <v>0.34089999999999998</v>
      </c>
      <c r="R195" s="228">
        <f>Q195*H195</f>
        <v>0.68179999999999996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129</v>
      </c>
      <c r="AT195" s="230" t="s">
        <v>125</v>
      </c>
      <c r="AU195" s="230" t="s">
        <v>85</v>
      </c>
      <c r="AY195" s="16" t="s">
        <v>123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83</v>
      </c>
      <c r="BK195" s="231">
        <f>ROUND(I195*H195,2)</f>
        <v>0</v>
      </c>
      <c r="BL195" s="16" t="s">
        <v>129</v>
      </c>
      <c r="BM195" s="230" t="s">
        <v>267</v>
      </c>
    </row>
    <row r="196" s="2" customFormat="1" ht="33" customHeight="1">
      <c r="A196" s="37"/>
      <c r="B196" s="38"/>
      <c r="C196" s="254" t="s">
        <v>268</v>
      </c>
      <c r="D196" s="254" t="s">
        <v>269</v>
      </c>
      <c r="E196" s="255" t="s">
        <v>270</v>
      </c>
      <c r="F196" s="256" t="s">
        <v>271</v>
      </c>
      <c r="G196" s="257" t="s">
        <v>201</v>
      </c>
      <c r="H196" s="258">
        <v>2</v>
      </c>
      <c r="I196" s="259"/>
      <c r="J196" s="260">
        <f>ROUND(I196*H196,2)</f>
        <v>0</v>
      </c>
      <c r="K196" s="261"/>
      <c r="L196" s="262"/>
      <c r="M196" s="263" t="s">
        <v>1</v>
      </c>
      <c r="N196" s="264" t="s">
        <v>40</v>
      </c>
      <c r="O196" s="90"/>
      <c r="P196" s="228">
        <f>O196*H196</f>
        <v>0</v>
      </c>
      <c r="Q196" s="228">
        <v>0.41999999999999998</v>
      </c>
      <c r="R196" s="228">
        <f>Q196*H196</f>
        <v>0.83999999999999997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165</v>
      </c>
      <c r="AT196" s="230" t="s">
        <v>269</v>
      </c>
      <c r="AU196" s="230" t="s">
        <v>85</v>
      </c>
      <c r="AY196" s="16" t="s">
        <v>123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83</v>
      </c>
      <c r="BK196" s="231">
        <f>ROUND(I196*H196,2)</f>
        <v>0</v>
      </c>
      <c r="BL196" s="16" t="s">
        <v>129</v>
      </c>
      <c r="BM196" s="230" t="s">
        <v>272</v>
      </c>
    </row>
    <row r="197" s="14" customFormat="1">
      <c r="A197" s="14"/>
      <c r="B197" s="244"/>
      <c r="C197" s="245"/>
      <c r="D197" s="234" t="s">
        <v>131</v>
      </c>
      <c r="E197" s="246" t="s">
        <v>1</v>
      </c>
      <c r="F197" s="247" t="s">
        <v>273</v>
      </c>
      <c r="G197" s="245"/>
      <c r="H197" s="246" t="s">
        <v>1</v>
      </c>
      <c r="I197" s="248"/>
      <c r="J197" s="245"/>
      <c r="K197" s="245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131</v>
      </c>
      <c r="AU197" s="253" t="s">
        <v>85</v>
      </c>
      <c r="AV197" s="14" t="s">
        <v>83</v>
      </c>
      <c r="AW197" s="14" t="s">
        <v>32</v>
      </c>
      <c r="AX197" s="14" t="s">
        <v>75</v>
      </c>
      <c r="AY197" s="253" t="s">
        <v>123</v>
      </c>
    </row>
    <row r="198" s="13" customFormat="1">
      <c r="A198" s="13"/>
      <c r="B198" s="232"/>
      <c r="C198" s="233"/>
      <c r="D198" s="234" t="s">
        <v>131</v>
      </c>
      <c r="E198" s="235" t="s">
        <v>1</v>
      </c>
      <c r="F198" s="236" t="s">
        <v>85</v>
      </c>
      <c r="G198" s="233"/>
      <c r="H198" s="237">
        <v>2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131</v>
      </c>
      <c r="AU198" s="243" t="s">
        <v>85</v>
      </c>
      <c r="AV198" s="13" t="s">
        <v>85</v>
      </c>
      <c r="AW198" s="13" t="s">
        <v>32</v>
      </c>
      <c r="AX198" s="13" t="s">
        <v>83</v>
      </c>
      <c r="AY198" s="243" t="s">
        <v>123</v>
      </c>
    </row>
    <row r="199" s="2" customFormat="1" ht="24.15" customHeight="1">
      <c r="A199" s="37"/>
      <c r="B199" s="38"/>
      <c r="C199" s="218" t="s">
        <v>274</v>
      </c>
      <c r="D199" s="218" t="s">
        <v>125</v>
      </c>
      <c r="E199" s="219" t="s">
        <v>275</v>
      </c>
      <c r="F199" s="220" t="s">
        <v>276</v>
      </c>
      <c r="G199" s="221" t="s">
        <v>201</v>
      </c>
      <c r="H199" s="222">
        <v>2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40</v>
      </c>
      <c r="O199" s="90"/>
      <c r="P199" s="228">
        <f>O199*H199</f>
        <v>0</v>
      </c>
      <c r="Q199" s="228">
        <v>0.21734000000000001</v>
      </c>
      <c r="R199" s="228">
        <f>Q199*H199</f>
        <v>0.43468000000000001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129</v>
      </c>
      <c r="AT199" s="230" t="s">
        <v>125</v>
      </c>
      <c r="AU199" s="230" t="s">
        <v>85</v>
      </c>
      <c r="AY199" s="16" t="s">
        <v>123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83</v>
      </c>
      <c r="BK199" s="231">
        <f>ROUND(I199*H199,2)</f>
        <v>0</v>
      </c>
      <c r="BL199" s="16" t="s">
        <v>129</v>
      </c>
      <c r="BM199" s="230" t="s">
        <v>277</v>
      </c>
    </row>
    <row r="200" s="14" customFormat="1">
      <c r="A200" s="14"/>
      <c r="B200" s="244"/>
      <c r="C200" s="245"/>
      <c r="D200" s="234" t="s">
        <v>131</v>
      </c>
      <c r="E200" s="246" t="s">
        <v>1</v>
      </c>
      <c r="F200" s="247" t="s">
        <v>278</v>
      </c>
      <c r="G200" s="245"/>
      <c r="H200" s="246" t="s">
        <v>1</v>
      </c>
      <c r="I200" s="248"/>
      <c r="J200" s="245"/>
      <c r="K200" s="245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131</v>
      </c>
      <c r="AU200" s="253" t="s">
        <v>85</v>
      </c>
      <c r="AV200" s="14" t="s">
        <v>83</v>
      </c>
      <c r="AW200" s="14" t="s">
        <v>32</v>
      </c>
      <c r="AX200" s="14" t="s">
        <v>75</v>
      </c>
      <c r="AY200" s="253" t="s">
        <v>123</v>
      </c>
    </row>
    <row r="201" s="13" customFormat="1">
      <c r="A201" s="13"/>
      <c r="B201" s="232"/>
      <c r="C201" s="233"/>
      <c r="D201" s="234" t="s">
        <v>131</v>
      </c>
      <c r="E201" s="235" t="s">
        <v>1</v>
      </c>
      <c r="F201" s="236" t="s">
        <v>85</v>
      </c>
      <c r="G201" s="233"/>
      <c r="H201" s="237">
        <v>2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131</v>
      </c>
      <c r="AU201" s="243" t="s">
        <v>85</v>
      </c>
      <c r="AV201" s="13" t="s">
        <v>85</v>
      </c>
      <c r="AW201" s="13" t="s">
        <v>32</v>
      </c>
      <c r="AX201" s="13" t="s">
        <v>83</v>
      </c>
      <c r="AY201" s="243" t="s">
        <v>123</v>
      </c>
    </row>
    <row r="202" s="2" customFormat="1" ht="16.5" customHeight="1">
      <c r="A202" s="37"/>
      <c r="B202" s="38"/>
      <c r="C202" s="254" t="s">
        <v>279</v>
      </c>
      <c r="D202" s="254" t="s">
        <v>269</v>
      </c>
      <c r="E202" s="255" t="s">
        <v>280</v>
      </c>
      <c r="F202" s="256" t="s">
        <v>281</v>
      </c>
      <c r="G202" s="257" t="s">
        <v>201</v>
      </c>
      <c r="H202" s="258">
        <v>2</v>
      </c>
      <c r="I202" s="259"/>
      <c r="J202" s="260">
        <f>ROUND(I202*H202,2)</f>
        <v>0</v>
      </c>
      <c r="K202" s="261"/>
      <c r="L202" s="262"/>
      <c r="M202" s="263" t="s">
        <v>1</v>
      </c>
      <c r="N202" s="264" t="s">
        <v>40</v>
      </c>
      <c r="O202" s="90"/>
      <c r="P202" s="228">
        <f>O202*H202</f>
        <v>0</v>
      </c>
      <c r="Q202" s="228">
        <v>0.059999999999999998</v>
      </c>
      <c r="R202" s="228">
        <f>Q202*H202</f>
        <v>0.12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165</v>
      </c>
      <c r="AT202" s="230" t="s">
        <v>269</v>
      </c>
      <c r="AU202" s="230" t="s">
        <v>85</v>
      </c>
      <c r="AY202" s="16" t="s">
        <v>123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83</v>
      </c>
      <c r="BK202" s="231">
        <f>ROUND(I202*H202,2)</f>
        <v>0</v>
      </c>
      <c r="BL202" s="16" t="s">
        <v>129</v>
      </c>
      <c r="BM202" s="230" t="s">
        <v>282</v>
      </c>
    </row>
    <row r="203" s="14" customFormat="1">
      <c r="A203" s="14"/>
      <c r="B203" s="244"/>
      <c r="C203" s="245"/>
      <c r="D203" s="234" t="s">
        <v>131</v>
      </c>
      <c r="E203" s="246" t="s">
        <v>1</v>
      </c>
      <c r="F203" s="247" t="s">
        <v>283</v>
      </c>
      <c r="G203" s="245"/>
      <c r="H203" s="246" t="s">
        <v>1</v>
      </c>
      <c r="I203" s="248"/>
      <c r="J203" s="245"/>
      <c r="K203" s="245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131</v>
      </c>
      <c r="AU203" s="253" t="s">
        <v>85</v>
      </c>
      <c r="AV203" s="14" t="s">
        <v>83</v>
      </c>
      <c r="AW203" s="14" t="s">
        <v>32</v>
      </c>
      <c r="AX203" s="14" t="s">
        <v>75</v>
      </c>
      <c r="AY203" s="253" t="s">
        <v>123</v>
      </c>
    </row>
    <row r="204" s="13" customFormat="1">
      <c r="A204" s="13"/>
      <c r="B204" s="232"/>
      <c r="C204" s="233"/>
      <c r="D204" s="234" t="s">
        <v>131</v>
      </c>
      <c r="E204" s="235" t="s">
        <v>1</v>
      </c>
      <c r="F204" s="236" t="s">
        <v>85</v>
      </c>
      <c r="G204" s="233"/>
      <c r="H204" s="237">
        <v>2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131</v>
      </c>
      <c r="AU204" s="243" t="s">
        <v>85</v>
      </c>
      <c r="AV204" s="13" t="s">
        <v>85</v>
      </c>
      <c r="AW204" s="13" t="s">
        <v>32</v>
      </c>
      <c r="AX204" s="13" t="s">
        <v>83</v>
      </c>
      <c r="AY204" s="243" t="s">
        <v>123</v>
      </c>
    </row>
    <row r="205" s="2" customFormat="1" ht="16.5" customHeight="1">
      <c r="A205" s="37"/>
      <c r="B205" s="38"/>
      <c r="C205" s="254" t="s">
        <v>284</v>
      </c>
      <c r="D205" s="254" t="s">
        <v>269</v>
      </c>
      <c r="E205" s="255" t="s">
        <v>285</v>
      </c>
      <c r="F205" s="256" t="s">
        <v>286</v>
      </c>
      <c r="G205" s="257" t="s">
        <v>201</v>
      </c>
      <c r="H205" s="258">
        <v>2</v>
      </c>
      <c r="I205" s="259"/>
      <c r="J205" s="260">
        <f>ROUND(I205*H205,2)</f>
        <v>0</v>
      </c>
      <c r="K205" s="261"/>
      <c r="L205" s="262"/>
      <c r="M205" s="263" t="s">
        <v>1</v>
      </c>
      <c r="N205" s="264" t="s">
        <v>40</v>
      </c>
      <c r="O205" s="90"/>
      <c r="P205" s="228">
        <f>O205*H205</f>
        <v>0</v>
      </c>
      <c r="Q205" s="228">
        <v>0.0085000000000000006</v>
      </c>
      <c r="R205" s="228">
        <f>Q205*H205</f>
        <v>0.017000000000000001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165</v>
      </c>
      <c r="AT205" s="230" t="s">
        <v>269</v>
      </c>
      <c r="AU205" s="230" t="s">
        <v>85</v>
      </c>
      <c r="AY205" s="16" t="s">
        <v>123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83</v>
      </c>
      <c r="BK205" s="231">
        <f>ROUND(I205*H205,2)</f>
        <v>0</v>
      </c>
      <c r="BL205" s="16" t="s">
        <v>129</v>
      </c>
      <c r="BM205" s="230" t="s">
        <v>287</v>
      </c>
    </row>
    <row r="206" s="14" customFormat="1">
      <c r="A206" s="14"/>
      <c r="B206" s="244"/>
      <c r="C206" s="245"/>
      <c r="D206" s="234" t="s">
        <v>131</v>
      </c>
      <c r="E206" s="246" t="s">
        <v>1</v>
      </c>
      <c r="F206" s="247" t="s">
        <v>283</v>
      </c>
      <c r="G206" s="245"/>
      <c r="H206" s="246" t="s">
        <v>1</v>
      </c>
      <c r="I206" s="248"/>
      <c r="J206" s="245"/>
      <c r="K206" s="245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131</v>
      </c>
      <c r="AU206" s="253" t="s">
        <v>85</v>
      </c>
      <c r="AV206" s="14" t="s">
        <v>83</v>
      </c>
      <c r="AW206" s="14" t="s">
        <v>32</v>
      </c>
      <c r="AX206" s="14" t="s">
        <v>75</v>
      </c>
      <c r="AY206" s="253" t="s">
        <v>123</v>
      </c>
    </row>
    <row r="207" s="13" customFormat="1">
      <c r="A207" s="13"/>
      <c r="B207" s="232"/>
      <c r="C207" s="233"/>
      <c r="D207" s="234" t="s">
        <v>131</v>
      </c>
      <c r="E207" s="235" t="s">
        <v>1</v>
      </c>
      <c r="F207" s="236" t="s">
        <v>85</v>
      </c>
      <c r="G207" s="233"/>
      <c r="H207" s="237">
        <v>2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131</v>
      </c>
      <c r="AU207" s="243" t="s">
        <v>85</v>
      </c>
      <c r="AV207" s="13" t="s">
        <v>85</v>
      </c>
      <c r="AW207" s="13" t="s">
        <v>32</v>
      </c>
      <c r="AX207" s="13" t="s">
        <v>83</v>
      </c>
      <c r="AY207" s="243" t="s">
        <v>123</v>
      </c>
    </row>
    <row r="208" s="2" customFormat="1" ht="37.8" customHeight="1">
      <c r="A208" s="37"/>
      <c r="B208" s="38"/>
      <c r="C208" s="218" t="s">
        <v>288</v>
      </c>
      <c r="D208" s="218" t="s">
        <v>125</v>
      </c>
      <c r="E208" s="219" t="s">
        <v>289</v>
      </c>
      <c r="F208" s="220" t="s">
        <v>290</v>
      </c>
      <c r="G208" s="221" t="s">
        <v>201</v>
      </c>
      <c r="H208" s="222">
        <v>2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40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129</v>
      </c>
      <c r="AT208" s="230" t="s">
        <v>125</v>
      </c>
      <c r="AU208" s="230" t="s">
        <v>85</v>
      </c>
      <c r="AY208" s="16" t="s">
        <v>123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83</v>
      </c>
      <c r="BK208" s="231">
        <f>ROUND(I208*H208,2)</f>
        <v>0</v>
      </c>
      <c r="BL208" s="16" t="s">
        <v>129</v>
      </c>
      <c r="BM208" s="230" t="s">
        <v>291</v>
      </c>
    </row>
    <row r="209" s="2" customFormat="1" ht="37.8" customHeight="1">
      <c r="A209" s="37"/>
      <c r="B209" s="38"/>
      <c r="C209" s="218" t="s">
        <v>292</v>
      </c>
      <c r="D209" s="218" t="s">
        <v>125</v>
      </c>
      <c r="E209" s="219" t="s">
        <v>293</v>
      </c>
      <c r="F209" s="220" t="s">
        <v>294</v>
      </c>
      <c r="G209" s="221" t="s">
        <v>201</v>
      </c>
      <c r="H209" s="222">
        <v>4</v>
      </c>
      <c r="I209" s="223"/>
      <c r="J209" s="224">
        <f>ROUND(I209*H209,2)</f>
        <v>0</v>
      </c>
      <c r="K209" s="225"/>
      <c r="L209" s="43"/>
      <c r="M209" s="226" t="s">
        <v>1</v>
      </c>
      <c r="N209" s="227" t="s">
        <v>40</v>
      </c>
      <c r="O209" s="90"/>
      <c r="P209" s="228">
        <f>O209*H209</f>
        <v>0</v>
      </c>
      <c r="Q209" s="228">
        <v>0.62248000000000003</v>
      </c>
      <c r="R209" s="228">
        <f>Q209*H209</f>
        <v>2.4899200000000001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129</v>
      </c>
      <c r="AT209" s="230" t="s">
        <v>125</v>
      </c>
      <c r="AU209" s="230" t="s">
        <v>85</v>
      </c>
      <c r="AY209" s="16" t="s">
        <v>123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83</v>
      </c>
      <c r="BK209" s="231">
        <f>ROUND(I209*H209,2)</f>
        <v>0</v>
      </c>
      <c r="BL209" s="16" t="s">
        <v>129</v>
      </c>
      <c r="BM209" s="230" t="s">
        <v>295</v>
      </c>
    </row>
    <row r="210" s="13" customFormat="1">
      <c r="A210" s="13"/>
      <c r="B210" s="232"/>
      <c r="C210" s="233"/>
      <c r="D210" s="234" t="s">
        <v>131</v>
      </c>
      <c r="E210" s="235" t="s">
        <v>1</v>
      </c>
      <c r="F210" s="236" t="s">
        <v>129</v>
      </c>
      <c r="G210" s="233"/>
      <c r="H210" s="237">
        <v>4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131</v>
      </c>
      <c r="AU210" s="243" t="s">
        <v>85</v>
      </c>
      <c r="AV210" s="13" t="s">
        <v>85</v>
      </c>
      <c r="AW210" s="13" t="s">
        <v>32</v>
      </c>
      <c r="AX210" s="13" t="s">
        <v>83</v>
      </c>
      <c r="AY210" s="243" t="s">
        <v>123</v>
      </c>
    </row>
    <row r="211" s="12" customFormat="1" ht="22.8" customHeight="1">
      <c r="A211" s="12"/>
      <c r="B211" s="202"/>
      <c r="C211" s="203"/>
      <c r="D211" s="204" t="s">
        <v>74</v>
      </c>
      <c r="E211" s="216" t="s">
        <v>296</v>
      </c>
      <c r="F211" s="216" t="s">
        <v>297</v>
      </c>
      <c r="G211" s="203"/>
      <c r="H211" s="203"/>
      <c r="I211" s="206"/>
      <c r="J211" s="217">
        <f>BK211</f>
        <v>0</v>
      </c>
      <c r="K211" s="203"/>
      <c r="L211" s="208"/>
      <c r="M211" s="209"/>
      <c r="N211" s="210"/>
      <c r="O211" s="210"/>
      <c r="P211" s="211">
        <f>SUM(P212:P220)</f>
        <v>0</v>
      </c>
      <c r="Q211" s="210"/>
      <c r="R211" s="211">
        <f>SUM(R212:R220)</f>
        <v>19.990200000000002</v>
      </c>
      <c r="S211" s="210"/>
      <c r="T211" s="212">
        <f>SUM(T212:T220)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3" t="s">
        <v>83</v>
      </c>
      <c r="AT211" s="214" t="s">
        <v>74</v>
      </c>
      <c r="AU211" s="214" t="s">
        <v>83</v>
      </c>
      <c r="AY211" s="213" t="s">
        <v>123</v>
      </c>
      <c r="BK211" s="215">
        <f>SUM(BK212:BK220)</f>
        <v>0</v>
      </c>
    </row>
    <row r="212" s="2" customFormat="1" ht="33" customHeight="1">
      <c r="A212" s="37"/>
      <c r="B212" s="38"/>
      <c r="C212" s="218" t="s">
        <v>298</v>
      </c>
      <c r="D212" s="218" t="s">
        <v>125</v>
      </c>
      <c r="E212" s="219" t="s">
        <v>299</v>
      </c>
      <c r="F212" s="220" t="s">
        <v>300</v>
      </c>
      <c r="G212" s="221" t="s">
        <v>195</v>
      </c>
      <c r="H212" s="222">
        <v>83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40</v>
      </c>
      <c r="O212" s="90"/>
      <c r="P212" s="228">
        <f>O212*H212</f>
        <v>0</v>
      </c>
      <c r="Q212" s="228">
        <v>0.15540000000000001</v>
      </c>
      <c r="R212" s="228">
        <f>Q212*H212</f>
        <v>12.898200000000001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129</v>
      </c>
      <c r="AT212" s="230" t="s">
        <v>125</v>
      </c>
      <c r="AU212" s="230" t="s">
        <v>85</v>
      </c>
      <c r="AY212" s="16" t="s">
        <v>123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83</v>
      </c>
      <c r="BK212" s="231">
        <f>ROUND(I212*H212,2)</f>
        <v>0</v>
      </c>
      <c r="BL212" s="16" t="s">
        <v>129</v>
      </c>
      <c r="BM212" s="230" t="s">
        <v>301</v>
      </c>
    </row>
    <row r="213" s="13" customFormat="1">
      <c r="A213" s="13"/>
      <c r="B213" s="232"/>
      <c r="C213" s="233"/>
      <c r="D213" s="234" t="s">
        <v>131</v>
      </c>
      <c r="E213" s="235" t="s">
        <v>1</v>
      </c>
      <c r="F213" s="236" t="s">
        <v>302</v>
      </c>
      <c r="G213" s="233"/>
      <c r="H213" s="237">
        <v>83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131</v>
      </c>
      <c r="AU213" s="243" t="s">
        <v>85</v>
      </c>
      <c r="AV213" s="13" t="s">
        <v>85</v>
      </c>
      <c r="AW213" s="13" t="s">
        <v>32</v>
      </c>
      <c r="AX213" s="13" t="s">
        <v>83</v>
      </c>
      <c r="AY213" s="243" t="s">
        <v>123</v>
      </c>
    </row>
    <row r="214" s="2" customFormat="1" ht="16.5" customHeight="1">
      <c r="A214" s="37"/>
      <c r="B214" s="38"/>
      <c r="C214" s="254" t="s">
        <v>303</v>
      </c>
      <c r="D214" s="254" t="s">
        <v>269</v>
      </c>
      <c r="E214" s="255" t="s">
        <v>304</v>
      </c>
      <c r="F214" s="256" t="s">
        <v>305</v>
      </c>
      <c r="G214" s="257" t="s">
        <v>195</v>
      </c>
      <c r="H214" s="258">
        <v>87.150000000000006</v>
      </c>
      <c r="I214" s="259"/>
      <c r="J214" s="260">
        <f>ROUND(I214*H214,2)</f>
        <v>0</v>
      </c>
      <c r="K214" s="261"/>
      <c r="L214" s="262"/>
      <c r="M214" s="263" t="s">
        <v>1</v>
      </c>
      <c r="N214" s="264" t="s">
        <v>40</v>
      </c>
      <c r="O214" s="90"/>
      <c r="P214" s="228">
        <f>O214*H214</f>
        <v>0</v>
      </c>
      <c r="Q214" s="228">
        <v>0.080000000000000002</v>
      </c>
      <c r="R214" s="228">
        <f>Q214*H214</f>
        <v>6.9720000000000004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165</v>
      </c>
      <c r="AT214" s="230" t="s">
        <v>269</v>
      </c>
      <c r="AU214" s="230" t="s">
        <v>85</v>
      </c>
      <c r="AY214" s="16" t="s">
        <v>123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83</v>
      </c>
      <c r="BK214" s="231">
        <f>ROUND(I214*H214,2)</f>
        <v>0</v>
      </c>
      <c r="BL214" s="16" t="s">
        <v>129</v>
      </c>
      <c r="BM214" s="230" t="s">
        <v>306</v>
      </c>
    </row>
    <row r="215" s="14" customFormat="1">
      <c r="A215" s="14"/>
      <c r="B215" s="244"/>
      <c r="C215" s="245"/>
      <c r="D215" s="234" t="s">
        <v>131</v>
      </c>
      <c r="E215" s="246" t="s">
        <v>1</v>
      </c>
      <c r="F215" s="247" t="s">
        <v>307</v>
      </c>
      <c r="G215" s="245"/>
      <c r="H215" s="246" t="s">
        <v>1</v>
      </c>
      <c r="I215" s="248"/>
      <c r="J215" s="245"/>
      <c r="K215" s="245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131</v>
      </c>
      <c r="AU215" s="253" t="s">
        <v>85</v>
      </c>
      <c r="AV215" s="14" t="s">
        <v>83</v>
      </c>
      <c r="AW215" s="14" t="s">
        <v>32</v>
      </c>
      <c r="AX215" s="14" t="s">
        <v>75</v>
      </c>
      <c r="AY215" s="253" t="s">
        <v>123</v>
      </c>
    </row>
    <row r="216" s="13" customFormat="1">
      <c r="A216" s="13"/>
      <c r="B216" s="232"/>
      <c r="C216" s="233"/>
      <c r="D216" s="234" t="s">
        <v>131</v>
      </c>
      <c r="E216" s="235" t="s">
        <v>1</v>
      </c>
      <c r="F216" s="236" t="s">
        <v>308</v>
      </c>
      <c r="G216" s="233"/>
      <c r="H216" s="237">
        <v>87.150000000000006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131</v>
      </c>
      <c r="AU216" s="243" t="s">
        <v>85</v>
      </c>
      <c r="AV216" s="13" t="s">
        <v>85</v>
      </c>
      <c r="AW216" s="13" t="s">
        <v>32</v>
      </c>
      <c r="AX216" s="13" t="s">
        <v>83</v>
      </c>
      <c r="AY216" s="243" t="s">
        <v>123</v>
      </c>
    </row>
    <row r="217" s="2" customFormat="1" ht="21.75" customHeight="1">
      <c r="A217" s="37"/>
      <c r="B217" s="38"/>
      <c r="C217" s="218" t="s">
        <v>309</v>
      </c>
      <c r="D217" s="218" t="s">
        <v>125</v>
      </c>
      <c r="E217" s="219" t="s">
        <v>310</v>
      </c>
      <c r="F217" s="220" t="s">
        <v>311</v>
      </c>
      <c r="G217" s="221" t="s">
        <v>195</v>
      </c>
      <c r="H217" s="222">
        <v>41</v>
      </c>
      <c r="I217" s="223"/>
      <c r="J217" s="224">
        <f>ROUND(I217*H217,2)</f>
        <v>0</v>
      </c>
      <c r="K217" s="225"/>
      <c r="L217" s="43"/>
      <c r="M217" s="226" t="s">
        <v>1</v>
      </c>
      <c r="N217" s="227" t="s">
        <v>40</v>
      </c>
      <c r="O217" s="90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129</v>
      </c>
      <c r="AT217" s="230" t="s">
        <v>125</v>
      </c>
      <c r="AU217" s="230" t="s">
        <v>85</v>
      </c>
      <c r="AY217" s="16" t="s">
        <v>123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83</v>
      </c>
      <c r="BK217" s="231">
        <f>ROUND(I217*H217,2)</f>
        <v>0</v>
      </c>
      <c r="BL217" s="16" t="s">
        <v>129</v>
      </c>
      <c r="BM217" s="230" t="s">
        <v>312</v>
      </c>
    </row>
    <row r="218" s="13" customFormat="1">
      <c r="A218" s="13"/>
      <c r="B218" s="232"/>
      <c r="C218" s="233"/>
      <c r="D218" s="234" t="s">
        <v>131</v>
      </c>
      <c r="E218" s="235" t="s">
        <v>1</v>
      </c>
      <c r="F218" s="236" t="s">
        <v>313</v>
      </c>
      <c r="G218" s="233"/>
      <c r="H218" s="237">
        <v>41</v>
      </c>
      <c r="I218" s="238"/>
      <c r="J218" s="233"/>
      <c r="K218" s="233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131</v>
      </c>
      <c r="AU218" s="243" t="s">
        <v>85</v>
      </c>
      <c r="AV218" s="13" t="s">
        <v>85</v>
      </c>
      <c r="AW218" s="13" t="s">
        <v>32</v>
      </c>
      <c r="AX218" s="13" t="s">
        <v>83</v>
      </c>
      <c r="AY218" s="243" t="s">
        <v>123</v>
      </c>
    </row>
    <row r="219" s="2" customFormat="1" ht="33" customHeight="1">
      <c r="A219" s="37"/>
      <c r="B219" s="38"/>
      <c r="C219" s="218" t="s">
        <v>314</v>
      </c>
      <c r="D219" s="218" t="s">
        <v>125</v>
      </c>
      <c r="E219" s="219" t="s">
        <v>315</v>
      </c>
      <c r="F219" s="220" t="s">
        <v>316</v>
      </c>
      <c r="G219" s="221" t="s">
        <v>195</v>
      </c>
      <c r="H219" s="222">
        <v>200</v>
      </c>
      <c r="I219" s="223"/>
      <c r="J219" s="224">
        <f>ROUND(I219*H219,2)</f>
        <v>0</v>
      </c>
      <c r="K219" s="225"/>
      <c r="L219" s="43"/>
      <c r="M219" s="226" t="s">
        <v>1</v>
      </c>
      <c r="N219" s="227" t="s">
        <v>40</v>
      </c>
      <c r="O219" s="90"/>
      <c r="P219" s="228">
        <f>O219*H219</f>
        <v>0</v>
      </c>
      <c r="Q219" s="228">
        <v>0.00059999999999999995</v>
      </c>
      <c r="R219" s="228">
        <f>Q219*H219</f>
        <v>0.12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129</v>
      </c>
      <c r="AT219" s="230" t="s">
        <v>125</v>
      </c>
      <c r="AU219" s="230" t="s">
        <v>85</v>
      </c>
      <c r="AY219" s="16" t="s">
        <v>123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83</v>
      </c>
      <c r="BK219" s="231">
        <f>ROUND(I219*H219,2)</f>
        <v>0</v>
      </c>
      <c r="BL219" s="16" t="s">
        <v>129</v>
      </c>
      <c r="BM219" s="230" t="s">
        <v>317</v>
      </c>
    </row>
    <row r="220" s="13" customFormat="1">
      <c r="A220" s="13"/>
      <c r="B220" s="232"/>
      <c r="C220" s="233"/>
      <c r="D220" s="234" t="s">
        <v>131</v>
      </c>
      <c r="E220" s="235" t="s">
        <v>1</v>
      </c>
      <c r="F220" s="236" t="s">
        <v>318</v>
      </c>
      <c r="G220" s="233"/>
      <c r="H220" s="237">
        <v>200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131</v>
      </c>
      <c r="AU220" s="243" t="s">
        <v>85</v>
      </c>
      <c r="AV220" s="13" t="s">
        <v>85</v>
      </c>
      <c r="AW220" s="13" t="s">
        <v>32</v>
      </c>
      <c r="AX220" s="13" t="s">
        <v>83</v>
      </c>
      <c r="AY220" s="243" t="s">
        <v>123</v>
      </c>
    </row>
    <row r="221" s="12" customFormat="1" ht="22.8" customHeight="1">
      <c r="A221" s="12"/>
      <c r="B221" s="202"/>
      <c r="C221" s="203"/>
      <c r="D221" s="204" t="s">
        <v>74</v>
      </c>
      <c r="E221" s="216" t="s">
        <v>319</v>
      </c>
      <c r="F221" s="216" t="s">
        <v>320</v>
      </c>
      <c r="G221" s="203"/>
      <c r="H221" s="203"/>
      <c r="I221" s="206"/>
      <c r="J221" s="217">
        <f>BK221</f>
        <v>0</v>
      </c>
      <c r="K221" s="203"/>
      <c r="L221" s="208"/>
      <c r="M221" s="209"/>
      <c r="N221" s="210"/>
      <c r="O221" s="210"/>
      <c r="P221" s="211">
        <f>SUM(P222:P237)</f>
        <v>0</v>
      </c>
      <c r="Q221" s="210"/>
      <c r="R221" s="211">
        <f>SUM(R222:R237)</f>
        <v>0</v>
      </c>
      <c r="S221" s="210"/>
      <c r="T221" s="212">
        <f>SUM(T222:T237)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3" t="s">
        <v>83</v>
      </c>
      <c r="AT221" s="214" t="s">
        <v>74</v>
      </c>
      <c r="AU221" s="214" t="s">
        <v>83</v>
      </c>
      <c r="AY221" s="213" t="s">
        <v>123</v>
      </c>
      <c r="BK221" s="215">
        <f>SUM(BK222:BK237)</f>
        <v>0</v>
      </c>
    </row>
    <row r="222" s="2" customFormat="1" ht="16.5" customHeight="1">
      <c r="A222" s="37"/>
      <c r="B222" s="38"/>
      <c r="C222" s="218" t="s">
        <v>321</v>
      </c>
      <c r="D222" s="218" t="s">
        <v>125</v>
      </c>
      <c r="E222" s="219" t="s">
        <v>322</v>
      </c>
      <c r="F222" s="220" t="s">
        <v>323</v>
      </c>
      <c r="G222" s="221" t="s">
        <v>162</v>
      </c>
      <c r="H222" s="222">
        <v>207.11500000000001</v>
      </c>
      <c r="I222" s="223"/>
      <c r="J222" s="224">
        <f>ROUND(I222*H222,2)</f>
        <v>0</v>
      </c>
      <c r="K222" s="225"/>
      <c r="L222" s="43"/>
      <c r="M222" s="226" t="s">
        <v>1</v>
      </c>
      <c r="N222" s="227" t="s">
        <v>40</v>
      </c>
      <c r="O222" s="90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129</v>
      </c>
      <c r="AT222" s="230" t="s">
        <v>125</v>
      </c>
      <c r="AU222" s="230" t="s">
        <v>85</v>
      </c>
      <c r="AY222" s="16" t="s">
        <v>123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83</v>
      </c>
      <c r="BK222" s="231">
        <f>ROUND(I222*H222,2)</f>
        <v>0</v>
      </c>
      <c r="BL222" s="16" t="s">
        <v>129</v>
      </c>
      <c r="BM222" s="230" t="s">
        <v>324</v>
      </c>
    </row>
    <row r="223" s="13" customFormat="1">
      <c r="A223" s="13"/>
      <c r="B223" s="232"/>
      <c r="C223" s="233"/>
      <c r="D223" s="234" t="s">
        <v>131</v>
      </c>
      <c r="E223" s="235" t="s">
        <v>1</v>
      </c>
      <c r="F223" s="236" t="s">
        <v>325</v>
      </c>
      <c r="G223" s="233"/>
      <c r="H223" s="237">
        <v>207.11500000000001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131</v>
      </c>
      <c r="AU223" s="243" t="s">
        <v>85</v>
      </c>
      <c r="AV223" s="13" t="s">
        <v>85</v>
      </c>
      <c r="AW223" s="13" t="s">
        <v>32</v>
      </c>
      <c r="AX223" s="13" t="s">
        <v>83</v>
      </c>
      <c r="AY223" s="243" t="s">
        <v>123</v>
      </c>
    </row>
    <row r="224" s="2" customFormat="1" ht="21.75" customHeight="1">
      <c r="A224" s="37"/>
      <c r="B224" s="38"/>
      <c r="C224" s="218" t="s">
        <v>326</v>
      </c>
      <c r="D224" s="218" t="s">
        <v>125</v>
      </c>
      <c r="E224" s="219" t="s">
        <v>327</v>
      </c>
      <c r="F224" s="220" t="s">
        <v>328</v>
      </c>
      <c r="G224" s="221" t="s">
        <v>162</v>
      </c>
      <c r="H224" s="222">
        <v>289.45499999999998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40</v>
      </c>
      <c r="O224" s="90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129</v>
      </c>
      <c r="AT224" s="230" t="s">
        <v>125</v>
      </c>
      <c r="AU224" s="230" t="s">
        <v>85</v>
      </c>
      <c r="AY224" s="16" t="s">
        <v>123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83</v>
      </c>
      <c r="BK224" s="231">
        <f>ROUND(I224*H224,2)</f>
        <v>0</v>
      </c>
      <c r="BL224" s="16" t="s">
        <v>129</v>
      </c>
      <c r="BM224" s="230" t="s">
        <v>329</v>
      </c>
    </row>
    <row r="225" s="13" customFormat="1">
      <c r="A225" s="13"/>
      <c r="B225" s="232"/>
      <c r="C225" s="233"/>
      <c r="D225" s="234" t="s">
        <v>131</v>
      </c>
      <c r="E225" s="235" t="s">
        <v>1</v>
      </c>
      <c r="F225" s="236" t="s">
        <v>330</v>
      </c>
      <c r="G225" s="233"/>
      <c r="H225" s="237">
        <v>289.45499999999998</v>
      </c>
      <c r="I225" s="238"/>
      <c r="J225" s="233"/>
      <c r="K225" s="233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131</v>
      </c>
      <c r="AU225" s="243" t="s">
        <v>85</v>
      </c>
      <c r="AV225" s="13" t="s">
        <v>85</v>
      </c>
      <c r="AW225" s="13" t="s">
        <v>32</v>
      </c>
      <c r="AX225" s="13" t="s">
        <v>83</v>
      </c>
      <c r="AY225" s="243" t="s">
        <v>123</v>
      </c>
    </row>
    <row r="226" s="2" customFormat="1" ht="24.15" customHeight="1">
      <c r="A226" s="37"/>
      <c r="B226" s="38"/>
      <c r="C226" s="218" t="s">
        <v>313</v>
      </c>
      <c r="D226" s="218" t="s">
        <v>125</v>
      </c>
      <c r="E226" s="219" t="s">
        <v>331</v>
      </c>
      <c r="F226" s="220" t="s">
        <v>332</v>
      </c>
      <c r="G226" s="221" t="s">
        <v>162</v>
      </c>
      <c r="H226" s="222">
        <v>3473.46</v>
      </c>
      <c r="I226" s="223"/>
      <c r="J226" s="224">
        <f>ROUND(I226*H226,2)</f>
        <v>0</v>
      </c>
      <c r="K226" s="225"/>
      <c r="L226" s="43"/>
      <c r="M226" s="226" t="s">
        <v>1</v>
      </c>
      <c r="N226" s="227" t="s">
        <v>40</v>
      </c>
      <c r="O226" s="90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0" t="s">
        <v>129</v>
      </c>
      <c r="AT226" s="230" t="s">
        <v>125</v>
      </c>
      <c r="AU226" s="230" t="s">
        <v>85</v>
      </c>
      <c r="AY226" s="16" t="s">
        <v>123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6" t="s">
        <v>83</v>
      </c>
      <c r="BK226" s="231">
        <f>ROUND(I226*H226,2)</f>
        <v>0</v>
      </c>
      <c r="BL226" s="16" t="s">
        <v>129</v>
      </c>
      <c r="BM226" s="230" t="s">
        <v>333</v>
      </c>
    </row>
    <row r="227" s="13" customFormat="1">
      <c r="A227" s="13"/>
      <c r="B227" s="232"/>
      <c r="C227" s="233"/>
      <c r="D227" s="234" t="s">
        <v>131</v>
      </c>
      <c r="E227" s="235" t="s">
        <v>1</v>
      </c>
      <c r="F227" s="236" t="s">
        <v>334</v>
      </c>
      <c r="G227" s="233"/>
      <c r="H227" s="237">
        <v>3473.46</v>
      </c>
      <c r="I227" s="238"/>
      <c r="J227" s="233"/>
      <c r="K227" s="233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131</v>
      </c>
      <c r="AU227" s="243" t="s">
        <v>85</v>
      </c>
      <c r="AV227" s="13" t="s">
        <v>85</v>
      </c>
      <c r="AW227" s="13" t="s">
        <v>32</v>
      </c>
      <c r="AX227" s="13" t="s">
        <v>83</v>
      </c>
      <c r="AY227" s="243" t="s">
        <v>123</v>
      </c>
    </row>
    <row r="228" s="2" customFormat="1" ht="21.75" customHeight="1">
      <c r="A228" s="37"/>
      <c r="B228" s="38"/>
      <c r="C228" s="218" t="s">
        <v>335</v>
      </c>
      <c r="D228" s="218" t="s">
        <v>125</v>
      </c>
      <c r="E228" s="219" t="s">
        <v>336</v>
      </c>
      <c r="F228" s="220" t="s">
        <v>337</v>
      </c>
      <c r="G228" s="221" t="s">
        <v>162</v>
      </c>
      <c r="H228" s="222">
        <v>207.11500000000001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40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129</v>
      </c>
      <c r="AT228" s="230" t="s">
        <v>125</v>
      </c>
      <c r="AU228" s="230" t="s">
        <v>85</v>
      </c>
      <c r="AY228" s="16" t="s">
        <v>123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83</v>
      </c>
      <c r="BK228" s="231">
        <f>ROUND(I228*H228,2)</f>
        <v>0</v>
      </c>
      <c r="BL228" s="16" t="s">
        <v>129</v>
      </c>
      <c r="BM228" s="230" t="s">
        <v>338</v>
      </c>
    </row>
    <row r="229" s="13" customFormat="1">
      <c r="A229" s="13"/>
      <c r="B229" s="232"/>
      <c r="C229" s="233"/>
      <c r="D229" s="234" t="s">
        <v>131</v>
      </c>
      <c r="E229" s="235" t="s">
        <v>1</v>
      </c>
      <c r="F229" s="236" t="s">
        <v>339</v>
      </c>
      <c r="G229" s="233"/>
      <c r="H229" s="237">
        <v>207.11500000000001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131</v>
      </c>
      <c r="AU229" s="243" t="s">
        <v>85</v>
      </c>
      <c r="AV229" s="13" t="s">
        <v>85</v>
      </c>
      <c r="AW229" s="13" t="s">
        <v>32</v>
      </c>
      <c r="AX229" s="13" t="s">
        <v>83</v>
      </c>
      <c r="AY229" s="243" t="s">
        <v>123</v>
      </c>
    </row>
    <row r="230" s="2" customFormat="1" ht="24.15" customHeight="1">
      <c r="A230" s="37"/>
      <c r="B230" s="38"/>
      <c r="C230" s="218" t="s">
        <v>340</v>
      </c>
      <c r="D230" s="218" t="s">
        <v>125</v>
      </c>
      <c r="E230" s="219" t="s">
        <v>341</v>
      </c>
      <c r="F230" s="220" t="s">
        <v>342</v>
      </c>
      <c r="G230" s="221" t="s">
        <v>162</v>
      </c>
      <c r="H230" s="222">
        <v>2485.3800000000001</v>
      </c>
      <c r="I230" s="223"/>
      <c r="J230" s="224">
        <f>ROUND(I230*H230,2)</f>
        <v>0</v>
      </c>
      <c r="K230" s="225"/>
      <c r="L230" s="43"/>
      <c r="M230" s="226" t="s">
        <v>1</v>
      </c>
      <c r="N230" s="227" t="s">
        <v>40</v>
      </c>
      <c r="O230" s="90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129</v>
      </c>
      <c r="AT230" s="230" t="s">
        <v>125</v>
      </c>
      <c r="AU230" s="230" t="s">
        <v>85</v>
      </c>
      <c r="AY230" s="16" t="s">
        <v>123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83</v>
      </c>
      <c r="BK230" s="231">
        <f>ROUND(I230*H230,2)</f>
        <v>0</v>
      </c>
      <c r="BL230" s="16" t="s">
        <v>129</v>
      </c>
      <c r="BM230" s="230" t="s">
        <v>343</v>
      </c>
    </row>
    <row r="231" s="13" customFormat="1">
      <c r="A231" s="13"/>
      <c r="B231" s="232"/>
      <c r="C231" s="233"/>
      <c r="D231" s="234" t="s">
        <v>131</v>
      </c>
      <c r="E231" s="235" t="s">
        <v>1</v>
      </c>
      <c r="F231" s="236" t="s">
        <v>344</v>
      </c>
      <c r="G231" s="233"/>
      <c r="H231" s="237">
        <v>2485.3800000000001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131</v>
      </c>
      <c r="AU231" s="243" t="s">
        <v>85</v>
      </c>
      <c r="AV231" s="13" t="s">
        <v>85</v>
      </c>
      <c r="AW231" s="13" t="s">
        <v>32</v>
      </c>
      <c r="AX231" s="13" t="s">
        <v>83</v>
      </c>
      <c r="AY231" s="243" t="s">
        <v>123</v>
      </c>
    </row>
    <row r="232" s="2" customFormat="1" ht="44.25" customHeight="1">
      <c r="A232" s="37"/>
      <c r="B232" s="38"/>
      <c r="C232" s="218" t="s">
        <v>345</v>
      </c>
      <c r="D232" s="218" t="s">
        <v>125</v>
      </c>
      <c r="E232" s="219" t="s">
        <v>346</v>
      </c>
      <c r="F232" s="220" t="s">
        <v>347</v>
      </c>
      <c r="G232" s="221" t="s">
        <v>162</v>
      </c>
      <c r="H232" s="222">
        <v>459.75</v>
      </c>
      <c r="I232" s="223"/>
      <c r="J232" s="224">
        <f>ROUND(I232*H232,2)</f>
        <v>0</v>
      </c>
      <c r="K232" s="225"/>
      <c r="L232" s="43"/>
      <c r="M232" s="226" t="s">
        <v>1</v>
      </c>
      <c r="N232" s="227" t="s">
        <v>40</v>
      </c>
      <c r="O232" s="90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129</v>
      </c>
      <c r="AT232" s="230" t="s">
        <v>125</v>
      </c>
      <c r="AU232" s="230" t="s">
        <v>85</v>
      </c>
      <c r="AY232" s="16" t="s">
        <v>123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83</v>
      </c>
      <c r="BK232" s="231">
        <f>ROUND(I232*H232,2)</f>
        <v>0</v>
      </c>
      <c r="BL232" s="16" t="s">
        <v>129</v>
      </c>
      <c r="BM232" s="230" t="s">
        <v>348</v>
      </c>
    </row>
    <row r="233" s="14" customFormat="1">
      <c r="A233" s="14"/>
      <c r="B233" s="244"/>
      <c r="C233" s="245"/>
      <c r="D233" s="234" t="s">
        <v>131</v>
      </c>
      <c r="E233" s="246" t="s">
        <v>1</v>
      </c>
      <c r="F233" s="247" t="s">
        <v>349</v>
      </c>
      <c r="G233" s="245"/>
      <c r="H233" s="246" t="s">
        <v>1</v>
      </c>
      <c r="I233" s="248"/>
      <c r="J233" s="245"/>
      <c r="K233" s="245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131</v>
      </c>
      <c r="AU233" s="253" t="s">
        <v>85</v>
      </c>
      <c r="AV233" s="14" t="s">
        <v>83</v>
      </c>
      <c r="AW233" s="14" t="s">
        <v>32</v>
      </c>
      <c r="AX233" s="14" t="s">
        <v>75</v>
      </c>
      <c r="AY233" s="253" t="s">
        <v>123</v>
      </c>
    </row>
    <row r="234" s="13" customFormat="1">
      <c r="A234" s="13"/>
      <c r="B234" s="232"/>
      <c r="C234" s="233"/>
      <c r="D234" s="234" t="s">
        <v>131</v>
      </c>
      <c r="E234" s="235" t="s">
        <v>1</v>
      </c>
      <c r="F234" s="236" t="s">
        <v>350</v>
      </c>
      <c r="G234" s="233"/>
      <c r="H234" s="237">
        <v>459.75</v>
      </c>
      <c r="I234" s="238"/>
      <c r="J234" s="233"/>
      <c r="K234" s="233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131</v>
      </c>
      <c r="AU234" s="243" t="s">
        <v>85</v>
      </c>
      <c r="AV234" s="13" t="s">
        <v>85</v>
      </c>
      <c r="AW234" s="13" t="s">
        <v>32</v>
      </c>
      <c r="AX234" s="13" t="s">
        <v>83</v>
      </c>
      <c r="AY234" s="243" t="s">
        <v>123</v>
      </c>
    </row>
    <row r="235" s="2" customFormat="1" ht="37.8" customHeight="1">
      <c r="A235" s="37"/>
      <c r="B235" s="38"/>
      <c r="C235" s="218" t="s">
        <v>351</v>
      </c>
      <c r="D235" s="218" t="s">
        <v>125</v>
      </c>
      <c r="E235" s="219" t="s">
        <v>352</v>
      </c>
      <c r="F235" s="220" t="s">
        <v>353</v>
      </c>
      <c r="G235" s="221" t="s">
        <v>162</v>
      </c>
      <c r="H235" s="222">
        <v>37.384999999999998</v>
      </c>
      <c r="I235" s="223"/>
      <c r="J235" s="224">
        <f>ROUND(I235*H235,2)</f>
        <v>0</v>
      </c>
      <c r="K235" s="225"/>
      <c r="L235" s="43"/>
      <c r="M235" s="226" t="s">
        <v>1</v>
      </c>
      <c r="N235" s="227" t="s">
        <v>40</v>
      </c>
      <c r="O235" s="90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129</v>
      </c>
      <c r="AT235" s="230" t="s">
        <v>125</v>
      </c>
      <c r="AU235" s="230" t="s">
        <v>85</v>
      </c>
      <c r="AY235" s="16" t="s">
        <v>123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83</v>
      </c>
      <c r="BK235" s="231">
        <f>ROUND(I235*H235,2)</f>
        <v>0</v>
      </c>
      <c r="BL235" s="16" t="s">
        <v>129</v>
      </c>
      <c r="BM235" s="230" t="s">
        <v>354</v>
      </c>
    </row>
    <row r="236" s="14" customFormat="1">
      <c r="A236" s="14"/>
      <c r="B236" s="244"/>
      <c r="C236" s="245"/>
      <c r="D236" s="234" t="s">
        <v>131</v>
      </c>
      <c r="E236" s="246" t="s">
        <v>1</v>
      </c>
      <c r="F236" s="247" t="s">
        <v>355</v>
      </c>
      <c r="G236" s="245"/>
      <c r="H236" s="246" t="s">
        <v>1</v>
      </c>
      <c r="I236" s="248"/>
      <c r="J236" s="245"/>
      <c r="K236" s="245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131</v>
      </c>
      <c r="AU236" s="253" t="s">
        <v>85</v>
      </c>
      <c r="AV236" s="14" t="s">
        <v>83</v>
      </c>
      <c r="AW236" s="14" t="s">
        <v>32</v>
      </c>
      <c r="AX236" s="14" t="s">
        <v>75</v>
      </c>
      <c r="AY236" s="253" t="s">
        <v>123</v>
      </c>
    </row>
    <row r="237" s="13" customFormat="1">
      <c r="A237" s="13"/>
      <c r="B237" s="232"/>
      <c r="C237" s="233"/>
      <c r="D237" s="234" t="s">
        <v>131</v>
      </c>
      <c r="E237" s="235" t="s">
        <v>1</v>
      </c>
      <c r="F237" s="236" t="s">
        <v>356</v>
      </c>
      <c r="G237" s="233"/>
      <c r="H237" s="237">
        <v>37.384999999999998</v>
      </c>
      <c r="I237" s="238"/>
      <c r="J237" s="233"/>
      <c r="K237" s="233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131</v>
      </c>
      <c r="AU237" s="243" t="s">
        <v>85</v>
      </c>
      <c r="AV237" s="13" t="s">
        <v>85</v>
      </c>
      <c r="AW237" s="13" t="s">
        <v>32</v>
      </c>
      <c r="AX237" s="13" t="s">
        <v>83</v>
      </c>
      <c r="AY237" s="243" t="s">
        <v>123</v>
      </c>
    </row>
    <row r="238" s="12" customFormat="1" ht="22.8" customHeight="1">
      <c r="A238" s="12"/>
      <c r="B238" s="202"/>
      <c r="C238" s="203"/>
      <c r="D238" s="204" t="s">
        <v>74</v>
      </c>
      <c r="E238" s="216" t="s">
        <v>357</v>
      </c>
      <c r="F238" s="216" t="s">
        <v>358</v>
      </c>
      <c r="G238" s="203"/>
      <c r="H238" s="203"/>
      <c r="I238" s="206"/>
      <c r="J238" s="217">
        <f>BK238</f>
        <v>0</v>
      </c>
      <c r="K238" s="203"/>
      <c r="L238" s="208"/>
      <c r="M238" s="209"/>
      <c r="N238" s="210"/>
      <c r="O238" s="210"/>
      <c r="P238" s="211">
        <f>SUM(P239:P240)</f>
        <v>0</v>
      </c>
      <c r="Q238" s="210"/>
      <c r="R238" s="211">
        <f>SUM(R239:R240)</f>
        <v>0</v>
      </c>
      <c r="S238" s="210"/>
      <c r="T238" s="212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3" t="s">
        <v>83</v>
      </c>
      <c r="AT238" s="214" t="s">
        <v>74</v>
      </c>
      <c r="AU238" s="214" t="s">
        <v>83</v>
      </c>
      <c r="AY238" s="213" t="s">
        <v>123</v>
      </c>
      <c r="BK238" s="215">
        <f>SUM(BK239:BK240)</f>
        <v>0</v>
      </c>
    </row>
    <row r="239" s="2" customFormat="1" ht="33" customHeight="1">
      <c r="A239" s="37"/>
      <c r="B239" s="38"/>
      <c r="C239" s="218" t="s">
        <v>359</v>
      </c>
      <c r="D239" s="218" t="s">
        <v>125</v>
      </c>
      <c r="E239" s="219" t="s">
        <v>360</v>
      </c>
      <c r="F239" s="220" t="s">
        <v>361</v>
      </c>
      <c r="G239" s="221" t="s">
        <v>162</v>
      </c>
      <c r="H239" s="222">
        <v>1138.5229999999999</v>
      </c>
      <c r="I239" s="223"/>
      <c r="J239" s="224">
        <f>ROUND(I239*H239,2)</f>
        <v>0</v>
      </c>
      <c r="K239" s="225"/>
      <c r="L239" s="43"/>
      <c r="M239" s="226" t="s">
        <v>1</v>
      </c>
      <c r="N239" s="227" t="s">
        <v>40</v>
      </c>
      <c r="O239" s="90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129</v>
      </c>
      <c r="AT239" s="230" t="s">
        <v>125</v>
      </c>
      <c r="AU239" s="230" t="s">
        <v>85</v>
      </c>
      <c r="AY239" s="16" t="s">
        <v>123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83</v>
      </c>
      <c r="BK239" s="231">
        <f>ROUND(I239*H239,2)</f>
        <v>0</v>
      </c>
      <c r="BL239" s="16" t="s">
        <v>129</v>
      </c>
      <c r="BM239" s="230" t="s">
        <v>362</v>
      </c>
    </row>
    <row r="240" s="13" customFormat="1">
      <c r="A240" s="13"/>
      <c r="B240" s="232"/>
      <c r="C240" s="233"/>
      <c r="D240" s="234" t="s">
        <v>131</v>
      </c>
      <c r="E240" s="235" t="s">
        <v>1</v>
      </c>
      <c r="F240" s="236" t="s">
        <v>363</v>
      </c>
      <c r="G240" s="233"/>
      <c r="H240" s="237">
        <v>1138.5229999999999</v>
      </c>
      <c r="I240" s="238"/>
      <c r="J240" s="233"/>
      <c r="K240" s="233"/>
      <c r="L240" s="239"/>
      <c r="M240" s="265"/>
      <c r="N240" s="266"/>
      <c r="O240" s="266"/>
      <c r="P240" s="266"/>
      <c r="Q240" s="266"/>
      <c r="R240" s="266"/>
      <c r="S240" s="266"/>
      <c r="T240" s="26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131</v>
      </c>
      <c r="AU240" s="243" t="s">
        <v>85</v>
      </c>
      <c r="AV240" s="13" t="s">
        <v>85</v>
      </c>
      <c r="AW240" s="13" t="s">
        <v>32</v>
      </c>
      <c r="AX240" s="13" t="s">
        <v>83</v>
      </c>
      <c r="AY240" s="243" t="s">
        <v>123</v>
      </c>
    </row>
    <row r="241" s="2" customFormat="1" ht="6.96" customHeight="1">
      <c r="A241" s="37"/>
      <c r="B241" s="65"/>
      <c r="C241" s="66"/>
      <c r="D241" s="66"/>
      <c r="E241" s="66"/>
      <c r="F241" s="66"/>
      <c r="G241" s="66"/>
      <c r="H241" s="66"/>
      <c r="I241" s="66"/>
      <c r="J241" s="66"/>
      <c r="K241" s="66"/>
      <c r="L241" s="43"/>
      <c r="M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</row>
  </sheetData>
  <sheetProtection sheet="1" autoFilter="0" formatColumns="0" formatRows="0" objects="1" scenarios="1" spinCount="100000" saltValue="Zc7DIRHcHZZIREypAnZ8t2UKgsAsom3lTAp8aeYergLifEeqJ/4t2IKIFNTaOa3Is8VoBno7dU/lVDJTLmlA9w==" hashValue="ne5LOK3QU4fcBwgntcsBSdW+FbXWNRXqnDR+Syx/6AF3tevqjdD4jFKBeBsg4B2q9cjCfjqzQOFcld0tPE0pOg==" algorithmName="SHA-512" password="CC35"/>
  <autoFilter ref="C126:K24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89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komunikace podél krajské knihovny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364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ROUND((SUM(BE117:BE140)),  2)</f>
        <v>0</v>
      </c>
      <c r="G33" s="37"/>
      <c r="H33" s="37"/>
      <c r="I33" s="154">
        <v>0.20999999999999999</v>
      </c>
      <c r="J33" s="153">
        <f>ROUND(((SUM(BE117:BE140))*I33),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ROUND((SUM(BF117:BF140)),  2)</f>
        <v>0</v>
      </c>
      <c r="G34" s="37"/>
      <c r="H34" s="37"/>
      <c r="I34" s="154">
        <v>0.14999999999999999</v>
      </c>
      <c r="J34" s="153">
        <f>ROUND(((SUM(BF117:BF140))*I34),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ROUND((SUM(BG117:BG140)),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ROUND((SUM(BH117:BH140)),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ROUND((SUM(BI117:BI140)),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Rekonstrukce komunikace podél krajské knihovny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B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Karlovy Vary</v>
      </c>
      <c r="G89" s="39"/>
      <c r="H89" s="39"/>
      <c r="I89" s="31" t="s">
        <v>22</v>
      </c>
      <c r="J89" s="78" t="str">
        <f>IF(J12="","",J12)</f>
        <v>5. 2. 2025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Karlovarský kraj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93</v>
      </c>
      <c r="D94" s="175"/>
      <c r="E94" s="175"/>
      <c r="F94" s="175"/>
      <c r="G94" s="175"/>
      <c r="H94" s="175"/>
      <c r="I94" s="175"/>
      <c r="J94" s="176" t="s">
        <v>94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95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96</v>
      </c>
    </row>
    <row r="97" hidden="1" s="9" customFormat="1" ht="24.96" customHeight="1">
      <c r="A97" s="9"/>
      <c r="B97" s="178"/>
      <c r="C97" s="179"/>
      <c r="D97" s="180" t="s">
        <v>365</v>
      </c>
      <c r="E97" s="181"/>
      <c r="F97" s="181"/>
      <c r="G97" s="181"/>
      <c r="H97" s="181"/>
      <c r="I97" s="181"/>
      <c r="J97" s="182">
        <f>J118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hidden="1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hidden="1"/>
    <row r="101" hidden="1"/>
    <row r="102" hidden="1"/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108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73" t="str">
        <f>E7</f>
        <v>Rekonstrukce komunikace podél krajské knihovny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90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B - VRN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Karlovy Vary</v>
      </c>
      <c r="G111" s="39"/>
      <c r="H111" s="39"/>
      <c r="I111" s="31" t="s">
        <v>22</v>
      </c>
      <c r="J111" s="78" t="str">
        <f>IF(J12="","",J12)</f>
        <v>5. 2. 2025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24</v>
      </c>
      <c r="D113" s="39"/>
      <c r="E113" s="39"/>
      <c r="F113" s="26" t="str">
        <f>E15</f>
        <v>Karlovarský kraj</v>
      </c>
      <c r="G113" s="39"/>
      <c r="H113" s="39"/>
      <c r="I113" s="31" t="s">
        <v>30</v>
      </c>
      <c r="J113" s="35" t="str">
        <f>E21</f>
        <v xml:space="preserve">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28</v>
      </c>
      <c r="D114" s="39"/>
      <c r="E114" s="39"/>
      <c r="F114" s="26" t="str">
        <f>IF(E18="","",E18)</f>
        <v>Vyplň údaj</v>
      </c>
      <c r="G114" s="39"/>
      <c r="H114" s="39"/>
      <c r="I114" s="31" t="s">
        <v>33</v>
      </c>
      <c r="J114" s="35" t="str">
        <f>E24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90"/>
      <c r="B116" s="191"/>
      <c r="C116" s="192" t="s">
        <v>109</v>
      </c>
      <c r="D116" s="193" t="s">
        <v>60</v>
      </c>
      <c r="E116" s="193" t="s">
        <v>56</v>
      </c>
      <c r="F116" s="193" t="s">
        <v>57</v>
      </c>
      <c r="G116" s="193" t="s">
        <v>110</v>
      </c>
      <c r="H116" s="193" t="s">
        <v>111</v>
      </c>
      <c r="I116" s="193" t="s">
        <v>112</v>
      </c>
      <c r="J116" s="194" t="s">
        <v>94</v>
      </c>
      <c r="K116" s="195" t="s">
        <v>113</v>
      </c>
      <c r="L116" s="196"/>
      <c r="M116" s="99" t="s">
        <v>1</v>
      </c>
      <c r="N116" s="100" t="s">
        <v>39</v>
      </c>
      <c r="O116" s="100" t="s">
        <v>114</v>
      </c>
      <c r="P116" s="100" t="s">
        <v>115</v>
      </c>
      <c r="Q116" s="100" t="s">
        <v>116</v>
      </c>
      <c r="R116" s="100" t="s">
        <v>117</v>
      </c>
      <c r="S116" s="100" t="s">
        <v>118</v>
      </c>
      <c r="T116" s="101" t="s">
        <v>119</v>
      </c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</row>
    <row r="117" s="2" customFormat="1" ht="22.8" customHeight="1">
      <c r="A117" s="37"/>
      <c r="B117" s="38"/>
      <c r="C117" s="106" t="s">
        <v>120</v>
      </c>
      <c r="D117" s="39"/>
      <c r="E117" s="39"/>
      <c r="F117" s="39"/>
      <c r="G117" s="39"/>
      <c r="H117" s="39"/>
      <c r="I117" s="39"/>
      <c r="J117" s="197">
        <f>BK117</f>
        <v>0</v>
      </c>
      <c r="K117" s="39"/>
      <c r="L117" s="43"/>
      <c r="M117" s="102"/>
      <c r="N117" s="198"/>
      <c r="O117" s="103"/>
      <c r="P117" s="199">
        <f>P118</f>
        <v>0</v>
      </c>
      <c r="Q117" s="103"/>
      <c r="R117" s="199">
        <f>R118</f>
        <v>0</v>
      </c>
      <c r="S117" s="103"/>
      <c r="T117" s="200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74</v>
      </c>
      <c r="AU117" s="16" t="s">
        <v>96</v>
      </c>
      <c r="BK117" s="201">
        <f>BK118</f>
        <v>0</v>
      </c>
    </row>
    <row r="118" s="12" customFormat="1" ht="25.92" customHeight="1">
      <c r="A118" s="12"/>
      <c r="B118" s="202"/>
      <c r="C118" s="203"/>
      <c r="D118" s="204" t="s">
        <v>74</v>
      </c>
      <c r="E118" s="205" t="s">
        <v>87</v>
      </c>
      <c r="F118" s="205" t="s">
        <v>366</v>
      </c>
      <c r="G118" s="203"/>
      <c r="H118" s="203"/>
      <c r="I118" s="206"/>
      <c r="J118" s="207">
        <f>BK118</f>
        <v>0</v>
      </c>
      <c r="K118" s="203"/>
      <c r="L118" s="208"/>
      <c r="M118" s="209"/>
      <c r="N118" s="210"/>
      <c r="O118" s="210"/>
      <c r="P118" s="211">
        <f>SUM(P119:P140)</f>
        <v>0</v>
      </c>
      <c r="Q118" s="210"/>
      <c r="R118" s="211">
        <f>SUM(R119:R140)</f>
        <v>0</v>
      </c>
      <c r="S118" s="210"/>
      <c r="T118" s="212">
        <f>SUM(T119:T140)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3" t="s">
        <v>149</v>
      </c>
      <c r="AT118" s="214" t="s">
        <v>74</v>
      </c>
      <c r="AU118" s="214" t="s">
        <v>75</v>
      </c>
      <c r="AY118" s="213" t="s">
        <v>123</v>
      </c>
      <c r="BK118" s="215">
        <f>SUM(BK119:BK140)</f>
        <v>0</v>
      </c>
    </row>
    <row r="119" s="2" customFormat="1" ht="21.75" customHeight="1">
      <c r="A119" s="37"/>
      <c r="B119" s="38"/>
      <c r="C119" s="218" t="s">
        <v>83</v>
      </c>
      <c r="D119" s="218" t="s">
        <v>125</v>
      </c>
      <c r="E119" s="219" t="s">
        <v>367</v>
      </c>
      <c r="F119" s="220" t="s">
        <v>368</v>
      </c>
      <c r="G119" s="221" t="s">
        <v>369</v>
      </c>
      <c r="H119" s="222">
        <v>1</v>
      </c>
      <c r="I119" s="223"/>
      <c r="J119" s="224">
        <f>ROUND(I119*H119,2)</f>
        <v>0</v>
      </c>
      <c r="K119" s="225"/>
      <c r="L119" s="43"/>
      <c r="M119" s="226" t="s">
        <v>1</v>
      </c>
      <c r="N119" s="227" t="s">
        <v>40</v>
      </c>
      <c r="O119" s="90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30" t="s">
        <v>370</v>
      </c>
      <c r="AT119" s="230" t="s">
        <v>125</v>
      </c>
      <c r="AU119" s="230" t="s">
        <v>83</v>
      </c>
      <c r="AY119" s="16" t="s">
        <v>123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6" t="s">
        <v>83</v>
      </c>
      <c r="BK119" s="231">
        <f>ROUND(I119*H119,2)</f>
        <v>0</v>
      </c>
      <c r="BL119" s="16" t="s">
        <v>370</v>
      </c>
      <c r="BM119" s="230" t="s">
        <v>371</v>
      </c>
    </row>
    <row r="120" s="2" customFormat="1" ht="24.15" customHeight="1">
      <c r="A120" s="37"/>
      <c r="B120" s="38"/>
      <c r="C120" s="218" t="s">
        <v>85</v>
      </c>
      <c r="D120" s="218" t="s">
        <v>125</v>
      </c>
      <c r="E120" s="219" t="s">
        <v>372</v>
      </c>
      <c r="F120" s="220" t="s">
        <v>373</v>
      </c>
      <c r="G120" s="221" t="s">
        <v>369</v>
      </c>
      <c r="H120" s="222">
        <v>1</v>
      </c>
      <c r="I120" s="223"/>
      <c r="J120" s="224">
        <f>ROUND(I120*H120,2)</f>
        <v>0</v>
      </c>
      <c r="K120" s="225"/>
      <c r="L120" s="43"/>
      <c r="M120" s="226" t="s">
        <v>1</v>
      </c>
      <c r="N120" s="227" t="s">
        <v>40</v>
      </c>
      <c r="O120" s="90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30" t="s">
        <v>370</v>
      </c>
      <c r="AT120" s="230" t="s">
        <v>125</v>
      </c>
      <c r="AU120" s="230" t="s">
        <v>83</v>
      </c>
      <c r="AY120" s="16" t="s">
        <v>123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6" t="s">
        <v>83</v>
      </c>
      <c r="BK120" s="231">
        <f>ROUND(I120*H120,2)</f>
        <v>0</v>
      </c>
      <c r="BL120" s="16" t="s">
        <v>370</v>
      </c>
      <c r="BM120" s="230" t="s">
        <v>374</v>
      </c>
    </row>
    <row r="121" s="2" customFormat="1" ht="16.5" customHeight="1">
      <c r="A121" s="37"/>
      <c r="B121" s="38"/>
      <c r="C121" s="218" t="s">
        <v>137</v>
      </c>
      <c r="D121" s="218" t="s">
        <v>125</v>
      </c>
      <c r="E121" s="219" t="s">
        <v>375</v>
      </c>
      <c r="F121" s="220" t="s">
        <v>376</v>
      </c>
      <c r="G121" s="221" t="s">
        <v>369</v>
      </c>
      <c r="H121" s="222">
        <v>1</v>
      </c>
      <c r="I121" s="223"/>
      <c r="J121" s="224">
        <f>ROUND(I121*H121,2)</f>
        <v>0</v>
      </c>
      <c r="K121" s="225"/>
      <c r="L121" s="43"/>
      <c r="M121" s="226" t="s">
        <v>1</v>
      </c>
      <c r="N121" s="227" t="s">
        <v>40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370</v>
      </c>
      <c r="AT121" s="230" t="s">
        <v>125</v>
      </c>
      <c r="AU121" s="230" t="s">
        <v>83</v>
      </c>
      <c r="AY121" s="16" t="s">
        <v>123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83</v>
      </c>
      <c r="BK121" s="231">
        <f>ROUND(I121*H121,2)</f>
        <v>0</v>
      </c>
      <c r="BL121" s="16" t="s">
        <v>370</v>
      </c>
      <c r="BM121" s="230" t="s">
        <v>377</v>
      </c>
    </row>
    <row r="122" s="14" customFormat="1">
      <c r="A122" s="14"/>
      <c r="B122" s="244"/>
      <c r="C122" s="245"/>
      <c r="D122" s="234" t="s">
        <v>131</v>
      </c>
      <c r="E122" s="246" t="s">
        <v>1</v>
      </c>
      <c r="F122" s="247" t="s">
        <v>378</v>
      </c>
      <c r="G122" s="245"/>
      <c r="H122" s="246" t="s">
        <v>1</v>
      </c>
      <c r="I122" s="248"/>
      <c r="J122" s="245"/>
      <c r="K122" s="245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131</v>
      </c>
      <c r="AU122" s="253" t="s">
        <v>83</v>
      </c>
      <c r="AV122" s="14" t="s">
        <v>83</v>
      </c>
      <c r="AW122" s="14" t="s">
        <v>32</v>
      </c>
      <c r="AX122" s="14" t="s">
        <v>75</v>
      </c>
      <c r="AY122" s="253" t="s">
        <v>123</v>
      </c>
    </row>
    <row r="123" s="13" customFormat="1">
      <c r="A123" s="13"/>
      <c r="B123" s="232"/>
      <c r="C123" s="233"/>
      <c r="D123" s="234" t="s">
        <v>131</v>
      </c>
      <c r="E123" s="235" t="s">
        <v>1</v>
      </c>
      <c r="F123" s="236" t="s">
        <v>379</v>
      </c>
      <c r="G123" s="233"/>
      <c r="H123" s="237">
        <v>1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131</v>
      </c>
      <c r="AU123" s="243" t="s">
        <v>83</v>
      </c>
      <c r="AV123" s="13" t="s">
        <v>85</v>
      </c>
      <c r="AW123" s="13" t="s">
        <v>32</v>
      </c>
      <c r="AX123" s="13" t="s">
        <v>83</v>
      </c>
      <c r="AY123" s="243" t="s">
        <v>123</v>
      </c>
    </row>
    <row r="124" s="2" customFormat="1" ht="16.5" customHeight="1">
      <c r="A124" s="37"/>
      <c r="B124" s="38"/>
      <c r="C124" s="218" t="s">
        <v>129</v>
      </c>
      <c r="D124" s="218" t="s">
        <v>125</v>
      </c>
      <c r="E124" s="219" t="s">
        <v>380</v>
      </c>
      <c r="F124" s="220" t="s">
        <v>381</v>
      </c>
      <c r="G124" s="221" t="s">
        <v>369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40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370</v>
      </c>
      <c r="AT124" s="230" t="s">
        <v>125</v>
      </c>
      <c r="AU124" s="230" t="s">
        <v>83</v>
      </c>
      <c r="AY124" s="16" t="s">
        <v>123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83</v>
      </c>
      <c r="BK124" s="231">
        <f>ROUND(I124*H124,2)</f>
        <v>0</v>
      </c>
      <c r="BL124" s="16" t="s">
        <v>370</v>
      </c>
      <c r="BM124" s="230" t="s">
        <v>382</v>
      </c>
    </row>
    <row r="125" s="14" customFormat="1">
      <c r="A125" s="14"/>
      <c r="B125" s="244"/>
      <c r="C125" s="245"/>
      <c r="D125" s="234" t="s">
        <v>131</v>
      </c>
      <c r="E125" s="246" t="s">
        <v>1</v>
      </c>
      <c r="F125" s="247" t="s">
        <v>383</v>
      </c>
      <c r="G125" s="245"/>
      <c r="H125" s="246" t="s">
        <v>1</v>
      </c>
      <c r="I125" s="248"/>
      <c r="J125" s="245"/>
      <c r="K125" s="245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131</v>
      </c>
      <c r="AU125" s="253" t="s">
        <v>83</v>
      </c>
      <c r="AV125" s="14" t="s">
        <v>83</v>
      </c>
      <c r="AW125" s="14" t="s">
        <v>32</v>
      </c>
      <c r="AX125" s="14" t="s">
        <v>75</v>
      </c>
      <c r="AY125" s="253" t="s">
        <v>123</v>
      </c>
    </row>
    <row r="126" s="13" customFormat="1">
      <c r="A126" s="13"/>
      <c r="B126" s="232"/>
      <c r="C126" s="233"/>
      <c r="D126" s="234" t="s">
        <v>131</v>
      </c>
      <c r="E126" s="235" t="s">
        <v>1</v>
      </c>
      <c r="F126" s="236" t="s">
        <v>83</v>
      </c>
      <c r="G126" s="233"/>
      <c r="H126" s="237">
        <v>1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131</v>
      </c>
      <c r="AU126" s="243" t="s">
        <v>83</v>
      </c>
      <c r="AV126" s="13" t="s">
        <v>85</v>
      </c>
      <c r="AW126" s="13" t="s">
        <v>32</v>
      </c>
      <c r="AX126" s="13" t="s">
        <v>83</v>
      </c>
      <c r="AY126" s="243" t="s">
        <v>123</v>
      </c>
    </row>
    <row r="127" s="2" customFormat="1" ht="16.5" customHeight="1">
      <c r="A127" s="37"/>
      <c r="B127" s="38"/>
      <c r="C127" s="218" t="s">
        <v>149</v>
      </c>
      <c r="D127" s="218" t="s">
        <v>125</v>
      </c>
      <c r="E127" s="219" t="s">
        <v>384</v>
      </c>
      <c r="F127" s="220" t="s">
        <v>385</v>
      </c>
      <c r="G127" s="221" t="s">
        <v>369</v>
      </c>
      <c r="H127" s="222">
        <v>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40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370</v>
      </c>
      <c r="AT127" s="230" t="s">
        <v>125</v>
      </c>
      <c r="AU127" s="230" t="s">
        <v>83</v>
      </c>
      <c r="AY127" s="16" t="s">
        <v>123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83</v>
      </c>
      <c r="BK127" s="231">
        <f>ROUND(I127*H127,2)</f>
        <v>0</v>
      </c>
      <c r="BL127" s="16" t="s">
        <v>370</v>
      </c>
      <c r="BM127" s="230" t="s">
        <v>386</v>
      </c>
    </row>
    <row r="128" s="14" customFormat="1">
      <c r="A128" s="14"/>
      <c r="B128" s="244"/>
      <c r="C128" s="245"/>
      <c r="D128" s="234" t="s">
        <v>131</v>
      </c>
      <c r="E128" s="246" t="s">
        <v>1</v>
      </c>
      <c r="F128" s="247" t="s">
        <v>387</v>
      </c>
      <c r="G128" s="245"/>
      <c r="H128" s="246" t="s">
        <v>1</v>
      </c>
      <c r="I128" s="248"/>
      <c r="J128" s="245"/>
      <c r="K128" s="245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131</v>
      </c>
      <c r="AU128" s="253" t="s">
        <v>83</v>
      </c>
      <c r="AV128" s="14" t="s">
        <v>83</v>
      </c>
      <c r="AW128" s="14" t="s">
        <v>32</v>
      </c>
      <c r="AX128" s="14" t="s">
        <v>75</v>
      </c>
      <c r="AY128" s="253" t="s">
        <v>123</v>
      </c>
    </row>
    <row r="129" s="13" customFormat="1">
      <c r="A129" s="13"/>
      <c r="B129" s="232"/>
      <c r="C129" s="233"/>
      <c r="D129" s="234" t="s">
        <v>131</v>
      </c>
      <c r="E129" s="235" t="s">
        <v>1</v>
      </c>
      <c r="F129" s="236" t="s">
        <v>379</v>
      </c>
      <c r="G129" s="233"/>
      <c r="H129" s="237">
        <v>1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131</v>
      </c>
      <c r="AU129" s="243" t="s">
        <v>83</v>
      </c>
      <c r="AV129" s="13" t="s">
        <v>85</v>
      </c>
      <c r="AW129" s="13" t="s">
        <v>32</v>
      </c>
      <c r="AX129" s="13" t="s">
        <v>83</v>
      </c>
      <c r="AY129" s="243" t="s">
        <v>123</v>
      </c>
    </row>
    <row r="130" s="2" customFormat="1" ht="16.5" customHeight="1">
      <c r="A130" s="37"/>
      <c r="B130" s="38"/>
      <c r="C130" s="218" t="s">
        <v>155</v>
      </c>
      <c r="D130" s="218" t="s">
        <v>125</v>
      </c>
      <c r="E130" s="219" t="s">
        <v>388</v>
      </c>
      <c r="F130" s="220" t="s">
        <v>389</v>
      </c>
      <c r="G130" s="221" t="s">
        <v>369</v>
      </c>
      <c r="H130" s="222">
        <v>1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40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370</v>
      </c>
      <c r="AT130" s="230" t="s">
        <v>125</v>
      </c>
      <c r="AU130" s="230" t="s">
        <v>83</v>
      </c>
      <c r="AY130" s="16" t="s">
        <v>123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83</v>
      </c>
      <c r="BK130" s="231">
        <f>ROUND(I130*H130,2)</f>
        <v>0</v>
      </c>
      <c r="BL130" s="16" t="s">
        <v>370</v>
      </c>
      <c r="BM130" s="230" t="s">
        <v>390</v>
      </c>
    </row>
    <row r="131" s="14" customFormat="1">
      <c r="A131" s="14"/>
      <c r="B131" s="244"/>
      <c r="C131" s="245"/>
      <c r="D131" s="234" t="s">
        <v>131</v>
      </c>
      <c r="E131" s="246" t="s">
        <v>1</v>
      </c>
      <c r="F131" s="247" t="s">
        <v>391</v>
      </c>
      <c r="G131" s="245"/>
      <c r="H131" s="246" t="s">
        <v>1</v>
      </c>
      <c r="I131" s="248"/>
      <c r="J131" s="245"/>
      <c r="K131" s="245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131</v>
      </c>
      <c r="AU131" s="253" t="s">
        <v>83</v>
      </c>
      <c r="AV131" s="14" t="s">
        <v>83</v>
      </c>
      <c r="AW131" s="14" t="s">
        <v>32</v>
      </c>
      <c r="AX131" s="14" t="s">
        <v>75</v>
      </c>
      <c r="AY131" s="253" t="s">
        <v>123</v>
      </c>
    </row>
    <row r="132" s="13" customFormat="1">
      <c r="A132" s="13"/>
      <c r="B132" s="232"/>
      <c r="C132" s="233"/>
      <c r="D132" s="234" t="s">
        <v>131</v>
      </c>
      <c r="E132" s="235" t="s">
        <v>1</v>
      </c>
      <c r="F132" s="236" t="s">
        <v>379</v>
      </c>
      <c r="G132" s="233"/>
      <c r="H132" s="237">
        <v>1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131</v>
      </c>
      <c r="AU132" s="243" t="s">
        <v>83</v>
      </c>
      <c r="AV132" s="13" t="s">
        <v>85</v>
      </c>
      <c r="AW132" s="13" t="s">
        <v>32</v>
      </c>
      <c r="AX132" s="13" t="s">
        <v>83</v>
      </c>
      <c r="AY132" s="243" t="s">
        <v>123</v>
      </c>
    </row>
    <row r="133" s="2" customFormat="1" ht="16.5" customHeight="1">
      <c r="A133" s="37"/>
      <c r="B133" s="38"/>
      <c r="C133" s="218" t="s">
        <v>159</v>
      </c>
      <c r="D133" s="218" t="s">
        <v>125</v>
      </c>
      <c r="E133" s="219" t="s">
        <v>392</v>
      </c>
      <c r="F133" s="220" t="s">
        <v>393</v>
      </c>
      <c r="G133" s="221" t="s">
        <v>369</v>
      </c>
      <c r="H133" s="222">
        <v>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40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370</v>
      </c>
      <c r="AT133" s="230" t="s">
        <v>125</v>
      </c>
      <c r="AU133" s="230" t="s">
        <v>83</v>
      </c>
      <c r="AY133" s="16" t="s">
        <v>123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83</v>
      </c>
      <c r="BK133" s="231">
        <f>ROUND(I133*H133,2)</f>
        <v>0</v>
      </c>
      <c r="BL133" s="16" t="s">
        <v>370</v>
      </c>
      <c r="BM133" s="230" t="s">
        <v>394</v>
      </c>
    </row>
    <row r="134" s="2" customFormat="1" ht="55.5" customHeight="1">
      <c r="A134" s="37"/>
      <c r="B134" s="38"/>
      <c r="C134" s="218" t="s">
        <v>165</v>
      </c>
      <c r="D134" s="218" t="s">
        <v>125</v>
      </c>
      <c r="E134" s="219" t="s">
        <v>395</v>
      </c>
      <c r="F134" s="220" t="s">
        <v>396</v>
      </c>
      <c r="G134" s="221" t="s">
        <v>369</v>
      </c>
      <c r="H134" s="222">
        <v>1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40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370</v>
      </c>
      <c r="AT134" s="230" t="s">
        <v>125</v>
      </c>
      <c r="AU134" s="230" t="s">
        <v>83</v>
      </c>
      <c r="AY134" s="16" t="s">
        <v>123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83</v>
      </c>
      <c r="BK134" s="231">
        <f>ROUND(I134*H134,2)</f>
        <v>0</v>
      </c>
      <c r="BL134" s="16" t="s">
        <v>370</v>
      </c>
      <c r="BM134" s="230" t="s">
        <v>397</v>
      </c>
    </row>
    <row r="135" s="2" customFormat="1" ht="16.5" customHeight="1">
      <c r="A135" s="37"/>
      <c r="B135" s="38"/>
      <c r="C135" s="218" t="s">
        <v>170</v>
      </c>
      <c r="D135" s="218" t="s">
        <v>125</v>
      </c>
      <c r="E135" s="219" t="s">
        <v>398</v>
      </c>
      <c r="F135" s="220" t="s">
        <v>399</v>
      </c>
      <c r="G135" s="221" t="s">
        <v>369</v>
      </c>
      <c r="H135" s="222">
        <v>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40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370</v>
      </c>
      <c r="AT135" s="230" t="s">
        <v>125</v>
      </c>
      <c r="AU135" s="230" t="s">
        <v>83</v>
      </c>
      <c r="AY135" s="16" t="s">
        <v>123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83</v>
      </c>
      <c r="BK135" s="231">
        <f>ROUND(I135*H135,2)</f>
        <v>0</v>
      </c>
      <c r="BL135" s="16" t="s">
        <v>370</v>
      </c>
      <c r="BM135" s="230" t="s">
        <v>400</v>
      </c>
    </row>
    <row r="136" s="14" customFormat="1">
      <c r="A136" s="14"/>
      <c r="B136" s="244"/>
      <c r="C136" s="245"/>
      <c r="D136" s="234" t="s">
        <v>131</v>
      </c>
      <c r="E136" s="246" t="s">
        <v>1</v>
      </c>
      <c r="F136" s="247" t="s">
        <v>401</v>
      </c>
      <c r="G136" s="245"/>
      <c r="H136" s="246" t="s">
        <v>1</v>
      </c>
      <c r="I136" s="248"/>
      <c r="J136" s="245"/>
      <c r="K136" s="245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131</v>
      </c>
      <c r="AU136" s="253" t="s">
        <v>83</v>
      </c>
      <c r="AV136" s="14" t="s">
        <v>83</v>
      </c>
      <c r="AW136" s="14" t="s">
        <v>32</v>
      </c>
      <c r="AX136" s="14" t="s">
        <v>75</v>
      </c>
      <c r="AY136" s="253" t="s">
        <v>123</v>
      </c>
    </row>
    <row r="137" s="14" customFormat="1">
      <c r="A137" s="14"/>
      <c r="B137" s="244"/>
      <c r="C137" s="245"/>
      <c r="D137" s="234" t="s">
        <v>131</v>
      </c>
      <c r="E137" s="246" t="s">
        <v>1</v>
      </c>
      <c r="F137" s="247" t="s">
        <v>402</v>
      </c>
      <c r="G137" s="245"/>
      <c r="H137" s="246" t="s">
        <v>1</v>
      </c>
      <c r="I137" s="248"/>
      <c r="J137" s="245"/>
      <c r="K137" s="245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131</v>
      </c>
      <c r="AU137" s="253" t="s">
        <v>83</v>
      </c>
      <c r="AV137" s="14" t="s">
        <v>83</v>
      </c>
      <c r="AW137" s="14" t="s">
        <v>32</v>
      </c>
      <c r="AX137" s="14" t="s">
        <v>75</v>
      </c>
      <c r="AY137" s="253" t="s">
        <v>123</v>
      </c>
    </row>
    <row r="138" s="13" customFormat="1">
      <c r="A138" s="13"/>
      <c r="B138" s="232"/>
      <c r="C138" s="233"/>
      <c r="D138" s="234" t="s">
        <v>131</v>
      </c>
      <c r="E138" s="235" t="s">
        <v>1</v>
      </c>
      <c r="F138" s="236" t="s">
        <v>379</v>
      </c>
      <c r="G138" s="233"/>
      <c r="H138" s="237">
        <v>1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131</v>
      </c>
      <c r="AU138" s="243" t="s">
        <v>83</v>
      </c>
      <c r="AV138" s="13" t="s">
        <v>85</v>
      </c>
      <c r="AW138" s="13" t="s">
        <v>32</v>
      </c>
      <c r="AX138" s="13" t="s">
        <v>83</v>
      </c>
      <c r="AY138" s="243" t="s">
        <v>123</v>
      </c>
    </row>
    <row r="139" s="2" customFormat="1" ht="24.15" customHeight="1">
      <c r="A139" s="37"/>
      <c r="B139" s="38"/>
      <c r="C139" s="218" t="s">
        <v>178</v>
      </c>
      <c r="D139" s="218" t="s">
        <v>125</v>
      </c>
      <c r="E139" s="219" t="s">
        <v>403</v>
      </c>
      <c r="F139" s="220" t="s">
        <v>404</v>
      </c>
      <c r="G139" s="221" t="s">
        <v>369</v>
      </c>
      <c r="H139" s="222">
        <v>1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40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370</v>
      </c>
      <c r="AT139" s="230" t="s">
        <v>125</v>
      </c>
      <c r="AU139" s="230" t="s">
        <v>83</v>
      </c>
      <c r="AY139" s="16" t="s">
        <v>123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83</v>
      </c>
      <c r="BK139" s="231">
        <f>ROUND(I139*H139,2)</f>
        <v>0</v>
      </c>
      <c r="BL139" s="16" t="s">
        <v>370</v>
      </c>
      <c r="BM139" s="230" t="s">
        <v>405</v>
      </c>
    </row>
    <row r="140" s="2" customFormat="1" ht="24.15" customHeight="1">
      <c r="A140" s="37"/>
      <c r="B140" s="38"/>
      <c r="C140" s="218" t="s">
        <v>176</v>
      </c>
      <c r="D140" s="218" t="s">
        <v>125</v>
      </c>
      <c r="E140" s="219" t="s">
        <v>406</v>
      </c>
      <c r="F140" s="220" t="s">
        <v>407</v>
      </c>
      <c r="G140" s="221" t="s">
        <v>369</v>
      </c>
      <c r="H140" s="222">
        <v>1</v>
      </c>
      <c r="I140" s="223"/>
      <c r="J140" s="224">
        <f>ROUND(I140*H140,2)</f>
        <v>0</v>
      </c>
      <c r="K140" s="225"/>
      <c r="L140" s="43"/>
      <c r="M140" s="268" t="s">
        <v>1</v>
      </c>
      <c r="N140" s="269" t="s">
        <v>40</v>
      </c>
      <c r="O140" s="270"/>
      <c r="P140" s="271">
        <f>O140*H140</f>
        <v>0</v>
      </c>
      <c r="Q140" s="271">
        <v>0</v>
      </c>
      <c r="R140" s="271">
        <f>Q140*H140</f>
        <v>0</v>
      </c>
      <c r="S140" s="271">
        <v>0</v>
      </c>
      <c r="T140" s="27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408</v>
      </c>
      <c r="AT140" s="230" t="s">
        <v>125</v>
      </c>
      <c r="AU140" s="230" t="s">
        <v>83</v>
      </c>
      <c r="AY140" s="16" t="s">
        <v>123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83</v>
      </c>
      <c r="BK140" s="231">
        <f>ROUND(I140*H140,2)</f>
        <v>0</v>
      </c>
      <c r="BL140" s="16" t="s">
        <v>408</v>
      </c>
      <c r="BM140" s="230" t="s">
        <v>409</v>
      </c>
    </row>
    <row r="141" s="2" customFormat="1" ht="6.96" customHeight="1">
      <c r="A141" s="37"/>
      <c r="B141" s="65"/>
      <c r="C141" s="66"/>
      <c r="D141" s="66"/>
      <c r="E141" s="66"/>
      <c r="F141" s="66"/>
      <c r="G141" s="66"/>
      <c r="H141" s="66"/>
      <c r="I141" s="66"/>
      <c r="J141" s="66"/>
      <c r="K141" s="66"/>
      <c r="L141" s="43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sheetProtection sheet="1" autoFilter="0" formatColumns="0" formatRows="0" objects="1" scenarios="1" spinCount="100000" saltValue="bymsSFH/79UWQAEf9kctzLeT4MUB7elzEuUp7HTghWGKVCapj0WM4TrYQkQmyvjoqp3Xssh9SxyQTvu8sxR86g==" hashValue="o42xUvIfKnAuQBI2vnpSWCSZDnp1SPQjsQI67HVpQtraUzJLWFRmN/xAiIbaZaDAC41GKHzIEQPPvzYcHWTGnQ==" algorithmName="SHA-512" password="CC35"/>
  <autoFilter ref="C116:K14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MSI\Rozpočty</dc:creator>
  <cp:lastModifiedBy>MSI\Rozpočty</cp:lastModifiedBy>
  <dcterms:created xsi:type="dcterms:W3CDTF">2025-03-19T13:42:57Z</dcterms:created>
  <dcterms:modified xsi:type="dcterms:W3CDTF">2025-03-19T13:43:00Z</dcterms:modified>
</cp:coreProperties>
</file>