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" sheetId="2" r:id="rId2"/>
    <sheet name="02 - ZTI" sheetId="3" r:id="rId3"/>
    <sheet name="03 - ÚT a VZT" sheetId="4" r:id="rId4"/>
    <sheet name="04 - Elektro" sheetId="5" r:id="rId5"/>
    <sheet name="05 - VRN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'01 - stavební'!$C$132:$K$490</definedName>
    <definedName name="_xlnm.Print_Area" localSheetId="1">'01 - stavební'!$C$4:$J$76,'01 - stavební'!$C$82:$J$114,'01 - stavební'!$C$120:$K$490</definedName>
    <definedName name="_xlnm.Print_Titles" localSheetId="1">'01 - stavební'!$132:$132</definedName>
    <definedName name="_xlnm._FilterDatabase" localSheetId="2" hidden="1">'02 - ZTI'!$C$121:$K$244</definedName>
    <definedName name="_xlnm.Print_Area" localSheetId="2">'02 - ZTI'!$C$4:$J$76,'02 - ZTI'!$C$82:$J$103,'02 - ZTI'!$C$109:$K$244</definedName>
    <definedName name="_xlnm.Print_Titles" localSheetId="2">'02 - ZTI'!$121:$121</definedName>
    <definedName name="_xlnm._FilterDatabase" localSheetId="3" hidden="1">'03 - ÚT a VZT'!$C$123:$K$245</definedName>
    <definedName name="_xlnm.Print_Area" localSheetId="3">'03 - ÚT a VZT'!$C$4:$J$76,'03 - ÚT a VZT'!$C$82:$J$105,'03 - ÚT a VZT'!$C$111:$K$245</definedName>
    <definedName name="_xlnm.Print_Titles" localSheetId="3">'03 - ÚT a VZT'!$123:$123</definedName>
    <definedName name="_xlnm._FilterDatabase" localSheetId="4" hidden="1">'04 - Elektro'!$C$118:$K$227</definedName>
    <definedName name="_xlnm.Print_Area" localSheetId="4">'04 - Elektro'!$C$4:$J$76,'04 - Elektro'!$C$82:$J$100,'04 - Elektro'!$C$106:$K$227</definedName>
    <definedName name="_xlnm.Print_Titles" localSheetId="4">'04 - Elektro'!$118:$118</definedName>
    <definedName name="_xlnm._FilterDatabase" localSheetId="5" hidden="1">'05 - VRN'!$C$118:$K$126</definedName>
    <definedName name="_xlnm.Print_Area" localSheetId="5">'05 - VRN'!$C$4:$J$76,'05 - VRN'!$C$82:$J$100,'05 - VRN'!$C$106:$K$126</definedName>
    <definedName name="_xlnm.Print_Titles" localSheetId="5">'05 - VRN'!$118:$118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25"/>
  <c r="BH125"/>
  <c r="BG125"/>
  <c r="BF125"/>
  <c r="T125"/>
  <c r="T124"/>
  <c r="R125"/>
  <c r="R124"/>
  <c r="P125"/>
  <c r="P124"/>
  <c r="BI122"/>
  <c r="BH122"/>
  <c r="BG122"/>
  <c r="BF122"/>
  <c r="T122"/>
  <c r="T121"/>
  <c r="T120"/>
  <c r="T119"/>
  <c r="R122"/>
  <c r="R121"/>
  <c r="R120"/>
  <c r="R119"/>
  <c r="P122"/>
  <c r="P121"/>
  <c r="P120"/>
  <c r="P119"/>
  <c i="1" r="AU99"/>
  <c i="6" r="J116"/>
  <c r="J115"/>
  <c r="F115"/>
  <c r="F113"/>
  <c r="E111"/>
  <c r="J92"/>
  <c r="J91"/>
  <c r="F91"/>
  <c r="F89"/>
  <c r="E87"/>
  <c r="J18"/>
  <c r="E18"/>
  <c r="F116"/>
  <c r="J17"/>
  <c r="J12"/>
  <c r="J89"/>
  <c r="E7"/>
  <c r="E109"/>
  <c i="5" r="J37"/>
  <c r="J36"/>
  <c i="1" r="AY98"/>
  <c i="5" r="J35"/>
  <c i="1" r="AX98"/>
  <c i="5" r="BI226"/>
  <c r="BH226"/>
  <c r="BG226"/>
  <c r="BE226"/>
  <c r="T226"/>
  <c r="R226"/>
  <c r="P226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13"/>
  <c r="BH213"/>
  <c r="BG213"/>
  <c r="BE213"/>
  <c r="T213"/>
  <c r="R213"/>
  <c r="P213"/>
  <c r="BI211"/>
  <c r="BH211"/>
  <c r="BG211"/>
  <c r="BE211"/>
  <c r="T211"/>
  <c r="R211"/>
  <c r="P211"/>
  <c r="BI209"/>
  <c r="BH209"/>
  <c r="BG209"/>
  <c r="BE209"/>
  <c r="T209"/>
  <c r="R209"/>
  <c r="P209"/>
  <c r="BI206"/>
  <c r="BH206"/>
  <c r="BG206"/>
  <c r="BE206"/>
  <c r="T206"/>
  <c r="R206"/>
  <c r="P206"/>
  <c r="BI204"/>
  <c r="BH204"/>
  <c r="BG204"/>
  <c r="BE204"/>
  <c r="T204"/>
  <c r="R204"/>
  <c r="P204"/>
  <c r="BI201"/>
  <c r="BH201"/>
  <c r="BG201"/>
  <c r="BE201"/>
  <c r="T201"/>
  <c r="R201"/>
  <c r="P201"/>
  <c r="BI199"/>
  <c r="BH199"/>
  <c r="BG199"/>
  <c r="BE199"/>
  <c r="T199"/>
  <c r="R199"/>
  <c r="P199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4" r="J144"/>
  <c r="J37"/>
  <c r="J36"/>
  <c i="1" r="AY97"/>
  <c i="4" r="J35"/>
  <c i="1" r="AX97"/>
  <c i="4"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7"/>
  <c r="BH227"/>
  <c r="BG227"/>
  <c r="BE227"/>
  <c r="T227"/>
  <c r="R227"/>
  <c r="P227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14"/>
  <c r="BH214"/>
  <c r="BG214"/>
  <c r="BE214"/>
  <c r="T214"/>
  <c r="R214"/>
  <c r="P214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J100"/>
  <c r="BI142"/>
  <c r="BH142"/>
  <c r="BG142"/>
  <c r="BE142"/>
  <c r="T142"/>
  <c r="R142"/>
  <c r="P142"/>
  <c r="BI139"/>
  <c r="BH139"/>
  <c r="BG139"/>
  <c r="BE139"/>
  <c r="T139"/>
  <c r="R139"/>
  <c r="P139"/>
  <c r="BI136"/>
  <c r="BH136"/>
  <c r="BG136"/>
  <c r="BE136"/>
  <c r="T136"/>
  <c r="R136"/>
  <c r="P136"/>
  <c r="BI133"/>
  <c r="BH133"/>
  <c r="BG133"/>
  <c r="BE133"/>
  <c r="T133"/>
  <c r="R133"/>
  <c r="P133"/>
  <c r="BI130"/>
  <c r="BH130"/>
  <c r="BG130"/>
  <c r="BE130"/>
  <c r="T130"/>
  <c r="R130"/>
  <c r="P130"/>
  <c r="BI128"/>
  <c r="BH128"/>
  <c r="BG128"/>
  <c r="BE128"/>
  <c r="T128"/>
  <c r="R128"/>
  <c r="P128"/>
  <c r="J121"/>
  <c r="J120"/>
  <c r="F120"/>
  <c r="F118"/>
  <c r="E116"/>
  <c r="J92"/>
  <c r="J91"/>
  <c r="F91"/>
  <c r="F89"/>
  <c r="E87"/>
  <c r="J18"/>
  <c r="E18"/>
  <c r="F92"/>
  <c r="J17"/>
  <c r="J12"/>
  <c r="J89"/>
  <c r="E7"/>
  <c r="E114"/>
  <c i="3" r="J37"/>
  <c r="J36"/>
  <c i="1" r="AY96"/>
  <c i="3" r="J35"/>
  <c i="1" r="AX96"/>
  <c i="3" r="BI243"/>
  <c r="BH243"/>
  <c r="BG243"/>
  <c r="BE243"/>
  <c r="T243"/>
  <c r="R243"/>
  <c r="P243"/>
  <c r="BI241"/>
  <c r="BH241"/>
  <c r="BG241"/>
  <c r="BE241"/>
  <c r="T241"/>
  <c r="R241"/>
  <c r="P241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7"/>
  <c r="BH207"/>
  <c r="BG207"/>
  <c r="BE207"/>
  <c r="T207"/>
  <c r="R207"/>
  <c r="P207"/>
  <c r="BI206"/>
  <c r="BH206"/>
  <c r="BG206"/>
  <c r="BE206"/>
  <c r="T206"/>
  <c r="R206"/>
  <c r="P206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1"/>
  <c r="BH161"/>
  <c r="BG161"/>
  <c r="BE161"/>
  <c r="T161"/>
  <c r="R161"/>
  <c r="P161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5"/>
  <c r="BH135"/>
  <c r="BG135"/>
  <c r="BE135"/>
  <c r="T135"/>
  <c r="R135"/>
  <c r="P135"/>
  <c r="BI132"/>
  <c r="BH132"/>
  <c r="BG132"/>
  <c r="BE132"/>
  <c r="T132"/>
  <c r="R132"/>
  <c r="P132"/>
  <c r="BI128"/>
  <c r="BH128"/>
  <c r="BG128"/>
  <c r="BE128"/>
  <c r="T128"/>
  <c r="R128"/>
  <c r="P128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85"/>
  <c i="2" r="J37"/>
  <c r="J36"/>
  <c i="1" r="AY95"/>
  <c i="2" r="J35"/>
  <c i="1" r="AX95"/>
  <c i="2" r="BI488"/>
  <c r="BH488"/>
  <c r="BG488"/>
  <c r="BE488"/>
  <c r="T488"/>
  <c r="T487"/>
  <c r="R488"/>
  <c r="R487"/>
  <c r="P488"/>
  <c r="P487"/>
  <c r="BI485"/>
  <c r="BH485"/>
  <c r="BG485"/>
  <c r="BE485"/>
  <c r="T485"/>
  <c r="R485"/>
  <c r="P485"/>
  <c r="BI483"/>
  <c r="BH483"/>
  <c r="BG483"/>
  <c r="BE483"/>
  <c r="T483"/>
  <c r="R483"/>
  <c r="P483"/>
  <c r="BI467"/>
  <c r="BH467"/>
  <c r="BG467"/>
  <c r="BE467"/>
  <c r="T467"/>
  <c r="R467"/>
  <c r="P467"/>
  <c r="BI465"/>
  <c r="BH465"/>
  <c r="BG465"/>
  <c r="BE465"/>
  <c r="T465"/>
  <c r="R465"/>
  <c r="P465"/>
  <c r="BI450"/>
  <c r="BH450"/>
  <c r="BG450"/>
  <c r="BE450"/>
  <c r="T450"/>
  <c r="R450"/>
  <c r="P450"/>
  <c r="BI448"/>
  <c r="BH448"/>
  <c r="BG448"/>
  <c r="BE448"/>
  <c r="T448"/>
  <c r="R448"/>
  <c r="P448"/>
  <c r="BI446"/>
  <c r="BH446"/>
  <c r="BG446"/>
  <c r="BE446"/>
  <c r="T446"/>
  <c r="R446"/>
  <c r="P446"/>
  <c r="BI443"/>
  <c r="BH443"/>
  <c r="BG443"/>
  <c r="BE443"/>
  <c r="T443"/>
  <c r="R443"/>
  <c r="P443"/>
  <c r="BI441"/>
  <c r="BH441"/>
  <c r="BG441"/>
  <c r="BE441"/>
  <c r="T441"/>
  <c r="R441"/>
  <c r="P441"/>
  <c r="BI430"/>
  <c r="BH430"/>
  <c r="BG430"/>
  <c r="BE430"/>
  <c r="T430"/>
  <c r="R430"/>
  <c r="P430"/>
  <c r="BI419"/>
  <c r="BH419"/>
  <c r="BG419"/>
  <c r="BE419"/>
  <c r="T419"/>
  <c r="R419"/>
  <c r="P419"/>
  <c r="BI417"/>
  <c r="BH417"/>
  <c r="BG417"/>
  <c r="BE417"/>
  <c r="T417"/>
  <c r="R417"/>
  <c r="P417"/>
  <c r="BI414"/>
  <c r="BH414"/>
  <c r="BG414"/>
  <c r="BE414"/>
  <c r="T414"/>
  <c r="R414"/>
  <c r="P414"/>
  <c r="BI410"/>
  <c r="BH410"/>
  <c r="BG410"/>
  <c r="BE410"/>
  <c r="T410"/>
  <c r="R410"/>
  <c r="P410"/>
  <c r="BI407"/>
  <c r="BH407"/>
  <c r="BG407"/>
  <c r="BE407"/>
  <c r="T407"/>
  <c r="R407"/>
  <c r="P407"/>
  <c r="BI404"/>
  <c r="BH404"/>
  <c r="BG404"/>
  <c r="BE404"/>
  <c r="T404"/>
  <c r="R404"/>
  <c r="P404"/>
  <c r="BI400"/>
  <c r="BH400"/>
  <c r="BG400"/>
  <c r="BE400"/>
  <c r="T400"/>
  <c r="R400"/>
  <c r="P400"/>
  <c r="BI398"/>
  <c r="BH398"/>
  <c r="BG398"/>
  <c r="BE398"/>
  <c r="T398"/>
  <c r="R398"/>
  <c r="P398"/>
  <c r="BI396"/>
  <c r="BH396"/>
  <c r="BG396"/>
  <c r="BE396"/>
  <c r="T396"/>
  <c r="R396"/>
  <c r="P396"/>
  <c r="BI392"/>
  <c r="BH392"/>
  <c r="BG392"/>
  <c r="BE392"/>
  <c r="T392"/>
  <c r="R392"/>
  <c r="P392"/>
  <c r="BI388"/>
  <c r="BH388"/>
  <c r="BG388"/>
  <c r="BE388"/>
  <c r="T388"/>
  <c r="R388"/>
  <c r="P388"/>
  <c r="BI385"/>
  <c r="BH385"/>
  <c r="BG385"/>
  <c r="BE385"/>
  <c r="T385"/>
  <c r="R385"/>
  <c r="P385"/>
  <c r="BI382"/>
  <c r="BH382"/>
  <c r="BG382"/>
  <c r="BE382"/>
  <c r="T382"/>
  <c r="R382"/>
  <c r="P382"/>
  <c r="BI371"/>
  <c r="BH371"/>
  <c r="BG371"/>
  <c r="BE371"/>
  <c r="T371"/>
  <c r="R371"/>
  <c r="P371"/>
  <c r="BI368"/>
  <c r="BH368"/>
  <c r="BG368"/>
  <c r="BE368"/>
  <c r="T368"/>
  <c r="R368"/>
  <c r="P368"/>
  <c r="BI364"/>
  <c r="BH364"/>
  <c r="BG364"/>
  <c r="BE364"/>
  <c r="T364"/>
  <c r="R364"/>
  <c r="P364"/>
  <c r="BI361"/>
  <c r="BH361"/>
  <c r="BG361"/>
  <c r="BE361"/>
  <c r="T361"/>
  <c r="R361"/>
  <c r="P361"/>
  <c r="BI358"/>
  <c r="BH358"/>
  <c r="BG358"/>
  <c r="BE358"/>
  <c r="T358"/>
  <c r="R358"/>
  <c r="P358"/>
  <c r="BI355"/>
  <c r="BH355"/>
  <c r="BG355"/>
  <c r="BE355"/>
  <c r="T355"/>
  <c r="R355"/>
  <c r="P355"/>
  <c r="BI352"/>
  <c r="BH352"/>
  <c r="BG352"/>
  <c r="BE352"/>
  <c r="T352"/>
  <c r="R352"/>
  <c r="P352"/>
  <c r="BI348"/>
  <c r="BH348"/>
  <c r="BG348"/>
  <c r="BE348"/>
  <c r="T348"/>
  <c r="R348"/>
  <c r="P348"/>
  <c r="BI344"/>
  <c r="BH344"/>
  <c r="BG344"/>
  <c r="BE344"/>
  <c r="T344"/>
  <c r="R344"/>
  <c r="P344"/>
  <c r="BI341"/>
  <c r="BH341"/>
  <c r="BG341"/>
  <c r="BE341"/>
  <c r="T341"/>
  <c r="R341"/>
  <c r="P341"/>
  <c r="BI337"/>
  <c r="BH337"/>
  <c r="BG337"/>
  <c r="BE337"/>
  <c r="T337"/>
  <c r="R337"/>
  <c r="P337"/>
  <c r="BI333"/>
  <c r="BH333"/>
  <c r="BG333"/>
  <c r="BE333"/>
  <c r="T333"/>
  <c r="R333"/>
  <c r="P333"/>
  <c r="BI330"/>
  <c r="BH330"/>
  <c r="BG330"/>
  <c r="BE330"/>
  <c r="T330"/>
  <c r="R330"/>
  <c r="P330"/>
  <c r="BI327"/>
  <c r="BH327"/>
  <c r="BG327"/>
  <c r="BE327"/>
  <c r="T327"/>
  <c r="R327"/>
  <c r="P327"/>
  <c r="BI324"/>
  <c r="BH324"/>
  <c r="BG324"/>
  <c r="BE324"/>
  <c r="T324"/>
  <c r="R324"/>
  <c r="P324"/>
  <c r="BI322"/>
  <c r="BH322"/>
  <c r="BG322"/>
  <c r="BE322"/>
  <c r="T322"/>
  <c r="R322"/>
  <c r="P322"/>
  <c r="BI320"/>
  <c r="BH320"/>
  <c r="BG320"/>
  <c r="BE320"/>
  <c r="T320"/>
  <c r="R320"/>
  <c r="P320"/>
  <c r="BI318"/>
  <c r="BH318"/>
  <c r="BG318"/>
  <c r="BE318"/>
  <c r="T318"/>
  <c r="R318"/>
  <c r="P318"/>
  <c r="BI315"/>
  <c r="BH315"/>
  <c r="BG315"/>
  <c r="BE315"/>
  <c r="T315"/>
  <c r="R315"/>
  <c r="P315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7"/>
  <c r="BH307"/>
  <c r="BG307"/>
  <c r="BE307"/>
  <c r="T307"/>
  <c r="R307"/>
  <c r="P307"/>
  <c r="BI305"/>
  <c r="BH305"/>
  <c r="BG305"/>
  <c r="BE305"/>
  <c r="T305"/>
  <c r="R305"/>
  <c r="P305"/>
  <c r="BI303"/>
  <c r="BH303"/>
  <c r="BG303"/>
  <c r="BE303"/>
  <c r="T303"/>
  <c r="R303"/>
  <c r="P303"/>
  <c r="BI301"/>
  <c r="BH301"/>
  <c r="BG301"/>
  <c r="BE301"/>
  <c r="T301"/>
  <c r="R301"/>
  <c r="P301"/>
  <c r="BI299"/>
  <c r="BH299"/>
  <c r="BG299"/>
  <c r="BE299"/>
  <c r="T299"/>
  <c r="R299"/>
  <c r="P299"/>
  <c r="BI297"/>
  <c r="BH297"/>
  <c r="BG297"/>
  <c r="BE297"/>
  <c r="T297"/>
  <c r="R297"/>
  <c r="P297"/>
  <c r="BI295"/>
  <c r="BH295"/>
  <c r="BG295"/>
  <c r="BE295"/>
  <c r="T295"/>
  <c r="R295"/>
  <c r="P295"/>
  <c r="BI291"/>
  <c r="BH291"/>
  <c r="BG291"/>
  <c r="BE291"/>
  <c r="T291"/>
  <c r="R291"/>
  <c r="P291"/>
  <c r="BI289"/>
  <c r="BH289"/>
  <c r="BG289"/>
  <c r="BE289"/>
  <c r="T289"/>
  <c r="R289"/>
  <c r="P289"/>
  <c r="BI285"/>
  <c r="BH285"/>
  <c r="BG285"/>
  <c r="BE285"/>
  <c r="T285"/>
  <c r="R285"/>
  <c r="P285"/>
  <c r="BI282"/>
  <c r="BH282"/>
  <c r="BG282"/>
  <c r="BE282"/>
  <c r="T282"/>
  <c r="R282"/>
  <c r="P282"/>
  <c r="BI279"/>
  <c r="BH279"/>
  <c r="BG279"/>
  <c r="BE279"/>
  <c r="T279"/>
  <c r="R279"/>
  <c r="P279"/>
  <c r="BI276"/>
  <c r="BH276"/>
  <c r="BG276"/>
  <c r="BE276"/>
  <c r="T276"/>
  <c r="R276"/>
  <c r="P276"/>
  <c r="BI273"/>
  <c r="BH273"/>
  <c r="BG273"/>
  <c r="BE273"/>
  <c r="T273"/>
  <c r="R273"/>
  <c r="P273"/>
  <c r="BI270"/>
  <c r="BH270"/>
  <c r="BG270"/>
  <c r="BE270"/>
  <c r="T270"/>
  <c r="R270"/>
  <c r="P270"/>
  <c r="BI266"/>
  <c r="BH266"/>
  <c r="BG266"/>
  <c r="BE266"/>
  <c r="T266"/>
  <c r="R266"/>
  <c r="P266"/>
  <c r="BI262"/>
  <c r="BH262"/>
  <c r="BG262"/>
  <c r="BE262"/>
  <c r="T262"/>
  <c r="R262"/>
  <c r="P262"/>
  <c r="BI259"/>
  <c r="BH259"/>
  <c r="BG259"/>
  <c r="BE259"/>
  <c r="T259"/>
  <c r="R259"/>
  <c r="P259"/>
  <c r="BI256"/>
  <c r="BH256"/>
  <c r="BG256"/>
  <c r="BE256"/>
  <c r="T256"/>
  <c r="R256"/>
  <c r="P256"/>
  <c r="BI253"/>
  <c r="BH253"/>
  <c r="BG253"/>
  <c r="BE253"/>
  <c r="T253"/>
  <c r="R253"/>
  <c r="P253"/>
  <c r="BI249"/>
  <c r="BH249"/>
  <c r="BG249"/>
  <c r="BE249"/>
  <c r="T249"/>
  <c r="R249"/>
  <c r="P249"/>
  <c r="BI245"/>
  <c r="BH245"/>
  <c r="BG245"/>
  <c r="BE245"/>
  <c r="T245"/>
  <c r="R245"/>
  <c r="P245"/>
  <c r="BI242"/>
  <c r="BH242"/>
  <c r="BG242"/>
  <c r="BE242"/>
  <c r="T242"/>
  <c r="R242"/>
  <c r="P242"/>
  <c r="BI239"/>
  <c r="BH239"/>
  <c r="BG239"/>
  <c r="BE239"/>
  <c r="T239"/>
  <c r="R239"/>
  <c r="P239"/>
  <c r="BI236"/>
  <c r="BH236"/>
  <c r="BG236"/>
  <c r="BE236"/>
  <c r="T236"/>
  <c r="R236"/>
  <c r="P236"/>
  <c r="BI233"/>
  <c r="BH233"/>
  <c r="BG233"/>
  <c r="BE233"/>
  <c r="T233"/>
  <c r="R233"/>
  <c r="P233"/>
  <c r="BI230"/>
  <c r="BH230"/>
  <c r="BG230"/>
  <c r="BE230"/>
  <c r="T230"/>
  <c r="R230"/>
  <c r="P230"/>
  <c r="BI227"/>
  <c r="BH227"/>
  <c r="BG227"/>
  <c r="BE227"/>
  <c r="T227"/>
  <c r="R227"/>
  <c r="P227"/>
  <c r="BI224"/>
  <c r="BH224"/>
  <c r="BG224"/>
  <c r="BE224"/>
  <c r="T224"/>
  <c r="R224"/>
  <c r="P224"/>
  <c r="BI218"/>
  <c r="BH218"/>
  <c r="BG218"/>
  <c r="BE218"/>
  <c r="T218"/>
  <c r="R218"/>
  <c r="P218"/>
  <c r="BI214"/>
  <c r="BH214"/>
  <c r="BG214"/>
  <c r="BE214"/>
  <c r="T214"/>
  <c r="R214"/>
  <c r="P214"/>
  <c r="BI212"/>
  <c r="BH212"/>
  <c r="BG212"/>
  <c r="BE212"/>
  <c r="T212"/>
  <c r="R212"/>
  <c r="P212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197"/>
  <c r="BH197"/>
  <c r="BG197"/>
  <c r="BE197"/>
  <c r="T197"/>
  <c r="R197"/>
  <c r="P197"/>
  <c r="BI193"/>
  <c r="BH193"/>
  <c r="BG193"/>
  <c r="BE193"/>
  <c r="T193"/>
  <c r="R193"/>
  <c r="P193"/>
  <c r="BI189"/>
  <c r="BH189"/>
  <c r="BG189"/>
  <c r="BE189"/>
  <c r="T189"/>
  <c r="R189"/>
  <c r="P189"/>
  <c r="BI185"/>
  <c r="BH185"/>
  <c r="BG185"/>
  <c r="BE185"/>
  <c r="T185"/>
  <c r="R185"/>
  <c r="P185"/>
  <c r="BI180"/>
  <c r="BH180"/>
  <c r="BG180"/>
  <c r="BE180"/>
  <c r="T180"/>
  <c r="R180"/>
  <c r="P180"/>
  <c r="BI177"/>
  <c r="BH177"/>
  <c r="BG177"/>
  <c r="BE177"/>
  <c r="T177"/>
  <c r="R177"/>
  <c r="P177"/>
  <c r="BI173"/>
  <c r="BH173"/>
  <c r="BG173"/>
  <c r="BE173"/>
  <c r="T173"/>
  <c r="R173"/>
  <c r="P173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2"/>
  <c r="BH162"/>
  <c r="BG162"/>
  <c r="BE162"/>
  <c r="T162"/>
  <c r="R162"/>
  <c r="P162"/>
  <c r="BI159"/>
  <c r="BH159"/>
  <c r="BG159"/>
  <c r="BE159"/>
  <c r="T159"/>
  <c r="R159"/>
  <c r="P159"/>
  <c r="BI154"/>
  <c r="BH154"/>
  <c r="BG154"/>
  <c r="BE154"/>
  <c r="T154"/>
  <c r="R154"/>
  <c r="P154"/>
  <c r="BI139"/>
  <c r="BH139"/>
  <c r="BG139"/>
  <c r="BE139"/>
  <c r="T139"/>
  <c r="R139"/>
  <c r="P139"/>
  <c r="BI136"/>
  <c r="BH136"/>
  <c r="BG136"/>
  <c r="BE136"/>
  <c r="T136"/>
  <c r="T135"/>
  <c r="R136"/>
  <c r="R135"/>
  <c r="P136"/>
  <c r="P135"/>
  <c r="J130"/>
  <c r="J129"/>
  <c r="F129"/>
  <c r="F127"/>
  <c r="E125"/>
  <c r="J92"/>
  <c r="J91"/>
  <c r="F91"/>
  <c r="F89"/>
  <c r="E87"/>
  <c r="J18"/>
  <c r="E18"/>
  <c r="F130"/>
  <c r="J17"/>
  <c r="J12"/>
  <c r="J89"/>
  <c r="E7"/>
  <c r="E123"/>
  <c i="1" r="L90"/>
  <c r="AM90"/>
  <c r="AM89"/>
  <c r="L89"/>
  <c r="AM87"/>
  <c r="L87"/>
  <c r="L85"/>
  <c r="L84"/>
  <c i="2" r="BK446"/>
  <c r="J407"/>
  <c r="BK392"/>
  <c r="J371"/>
  <c r="BK327"/>
  <c r="BK303"/>
  <c r="J285"/>
  <c r="J266"/>
  <c r="J245"/>
  <c r="J214"/>
  <c r="J162"/>
  <c r="BK485"/>
  <c r="BK417"/>
  <c r="BK404"/>
  <c r="J368"/>
  <c r="J344"/>
  <c r="BK333"/>
  <c r="BK315"/>
  <c r="BK309"/>
  <c r="BK299"/>
  <c r="BK285"/>
  <c r="BK249"/>
  <c r="BK227"/>
  <c r="J209"/>
  <c r="J189"/>
  <c r="BK165"/>
  <c r="J467"/>
  <c r="J417"/>
  <c r="J398"/>
  <c r="J385"/>
  <c r="BK361"/>
  <c r="J333"/>
  <c r="J320"/>
  <c r="J313"/>
  <c r="BK305"/>
  <c r="J297"/>
  <c r="J279"/>
  <c r="J259"/>
  <c r="BK239"/>
  <c r="BK205"/>
  <c r="J177"/>
  <c r="J154"/>
  <c r="J483"/>
  <c r="J446"/>
  <c r="J364"/>
  <c r="BK352"/>
  <c r="BK209"/>
  <c r="BK197"/>
  <c r="BK169"/>
  <c r="J139"/>
  <c i="3" r="J230"/>
  <c r="J220"/>
  <c r="J207"/>
  <c r="J182"/>
  <c r="J144"/>
  <c r="J241"/>
  <c r="BK228"/>
  <c r="BK212"/>
  <c r="BK191"/>
  <c r="J172"/>
  <c r="J161"/>
  <c r="BK146"/>
  <c r="J132"/>
  <c r="BK241"/>
  <c r="BK207"/>
  <c r="J191"/>
  <c r="BK178"/>
  <c r="J164"/>
  <c r="BK142"/>
  <c r="BK232"/>
  <c r="J214"/>
  <c r="J197"/>
  <c r="BK187"/>
  <c r="BK176"/>
  <c r="J166"/>
  <c r="J149"/>
  <c i="4" r="BK244"/>
  <c r="BK232"/>
  <c r="J207"/>
  <c r="J190"/>
  <c r="J234"/>
  <c r="J214"/>
  <c r="BK194"/>
  <c r="BK184"/>
  <c r="BK170"/>
  <c r="BK157"/>
  <c r="BK136"/>
  <c r="BK242"/>
  <c r="J230"/>
  <c r="J200"/>
  <c r="BK174"/>
  <c r="J163"/>
  <c r="J153"/>
  <c r="J139"/>
  <c r="J244"/>
  <c r="J227"/>
  <c r="BK216"/>
  <c r="J205"/>
  <c r="BK180"/>
  <c r="J174"/>
  <c r="BK163"/>
  <c r="BK155"/>
  <c r="BK146"/>
  <c r="J130"/>
  <c i="5" r="J206"/>
  <c r="J184"/>
  <c r="J172"/>
  <c r="BK158"/>
  <c r="J134"/>
  <c r="J218"/>
  <c r="BK201"/>
  <c r="J188"/>
  <c r="J180"/>
  <c r="BK154"/>
  <c r="J146"/>
  <c r="BK130"/>
  <c r="BK224"/>
  <c r="BK204"/>
  <c r="BK190"/>
  <c r="BK180"/>
  <c r="BK170"/>
  <c r="J152"/>
  <c r="BK136"/>
  <c r="J224"/>
  <c r="BK218"/>
  <c r="J199"/>
  <c r="J166"/>
  <c r="J150"/>
  <c r="J126"/>
  <c i="6" r="BK122"/>
  <c i="2" r="J465"/>
  <c r="BK410"/>
  <c r="BK396"/>
  <c r="J382"/>
  <c r="J330"/>
  <c r="BK311"/>
  <c r="BK297"/>
  <c r="BK282"/>
  <c r="BK259"/>
  <c r="BK242"/>
  <c r="BK189"/>
  <c r="BK136"/>
  <c r="BK441"/>
  <c r="J410"/>
  <c r="BK382"/>
  <c r="J355"/>
  <c r="J341"/>
  <c r="BK320"/>
  <c r="J310"/>
  <c r="J301"/>
  <c r="J282"/>
  <c r="BK262"/>
  <c r="BK230"/>
  <c r="J212"/>
  <c r="BK193"/>
  <c r="J167"/>
  <c r="BK483"/>
  <c r="J430"/>
  <c r="J400"/>
  <c r="BK388"/>
  <c r="J358"/>
  <c r="BK341"/>
  <c r="J327"/>
  <c r="BK318"/>
  <c r="J311"/>
  <c r="J303"/>
  <c r="BK291"/>
  <c r="BK266"/>
  <c r="BK233"/>
  <c r="BK212"/>
  <c r="J165"/>
  <c r="BK139"/>
  <c r="BK467"/>
  <c r="J448"/>
  <c r="J361"/>
  <c r="J233"/>
  <c r="BK207"/>
  <c r="BK177"/>
  <c r="J159"/>
  <c i="3" r="J243"/>
  <c r="J224"/>
  <c r="J216"/>
  <c r="J195"/>
  <c r="BK149"/>
  <c r="BK132"/>
  <c r="J232"/>
  <c r="BK224"/>
  <c r="BK210"/>
  <c r="J176"/>
  <c r="BK168"/>
  <c r="BK155"/>
  <c r="BK140"/>
  <c r="J128"/>
  <c r="J228"/>
  <c r="BK201"/>
  <c r="BK185"/>
  <c r="J152"/>
  <c r="BK243"/>
  <c r="BK230"/>
  <c r="BK206"/>
  <c r="J185"/>
  <c r="J168"/>
  <c r="BK152"/>
  <c r="BK128"/>
  <c i="4" r="BK236"/>
  <c r="BK224"/>
  <c r="J196"/>
  <c r="J184"/>
  <c r="J220"/>
  <c r="J211"/>
  <c r="J198"/>
  <c r="BK188"/>
  <c r="BK172"/>
  <c r="J151"/>
  <c r="J128"/>
  <c r="BK234"/>
  <c r="BK203"/>
  <c r="J178"/>
  <c r="J165"/>
  <c r="J155"/>
  <c r="BK142"/>
  <c r="J236"/>
  <c r="J222"/>
  <c r="BK207"/>
  <c r="BK196"/>
  <c r="BK178"/>
  <c r="J168"/>
  <c r="BK151"/>
  <c r="BK139"/>
  <c i="5" r="J216"/>
  <c r="BK188"/>
  <c r="J174"/>
  <c r="BK160"/>
  <c r="BK146"/>
  <c r="BK126"/>
  <c r="J213"/>
  <c r="J204"/>
  <c r="J186"/>
  <c r="J170"/>
  <c r="J158"/>
  <c r="BK144"/>
  <c r="J128"/>
  <c r="J220"/>
  <c r="J201"/>
  <c r="BK186"/>
  <c r="BK176"/>
  <c r="J162"/>
  <c r="BK138"/>
  <c r="BK226"/>
  <c r="BK220"/>
  <c r="BK206"/>
  <c r="J156"/>
  <c r="J132"/>
  <c r="J124"/>
  <c i="6" r="J122"/>
  <c i="2" r="BK450"/>
  <c r="BK443"/>
  <c r="J404"/>
  <c r="BK385"/>
  <c r="BK348"/>
  <c r="J309"/>
  <c r="J291"/>
  <c r="J276"/>
  <c r="BK253"/>
  <c r="BK224"/>
  <c r="BK159"/>
  <c r="J443"/>
  <c r="J414"/>
  <c r="BK400"/>
  <c r="BK358"/>
  <c r="J324"/>
  <c r="BK313"/>
  <c r="J312"/>
  <c r="J305"/>
  <c r="J289"/>
  <c r="J270"/>
  <c r="J218"/>
  <c r="J207"/>
  <c r="J180"/>
  <c r="J485"/>
  <c r="J419"/>
  <c r="J396"/>
  <c r="BK371"/>
  <c r="J352"/>
  <c r="J337"/>
  <c r="BK324"/>
  <c r="BK310"/>
  <c r="BK301"/>
  <c r="BK276"/>
  <c r="BK245"/>
  <c r="J227"/>
  <c r="J193"/>
  <c r="J169"/>
  <c r="J450"/>
  <c r="J441"/>
  <c r="BK355"/>
  <c r="J262"/>
  <c r="BK256"/>
  <c r="J253"/>
  <c r="J249"/>
  <c r="J239"/>
  <c r="BK236"/>
  <c r="J224"/>
  <c r="J185"/>
  <c r="BK167"/>
  <c r="J136"/>
  <c i="3" r="BK226"/>
  <c r="J218"/>
  <c r="BK193"/>
  <c r="BK180"/>
  <c r="BK135"/>
  <c r="J236"/>
  <c r="J226"/>
  <c r="BK218"/>
  <c r="J199"/>
  <c r="BK174"/>
  <c r="BK166"/>
  <c r="J158"/>
  <c r="BK138"/>
  <c r="J125"/>
  <c r="J212"/>
  <c r="BK197"/>
  <c r="J180"/>
  <c r="BK170"/>
  <c r="J138"/>
  <c r="BK234"/>
  <c r="BK216"/>
  <c r="BK199"/>
  <c r="J193"/>
  <c r="J178"/>
  <c r="BK161"/>
  <c r="J140"/>
  <c i="4" r="J238"/>
  <c r="BK220"/>
  <c r="BK200"/>
  <c r="J186"/>
  <c r="BK222"/>
  <c r="BK205"/>
  <c r="BK192"/>
  <c r="J182"/>
  <c r="BK168"/>
  <c r="J149"/>
  <c r="BK130"/>
  <c r="BK238"/>
  <c r="BK211"/>
  <c r="BK186"/>
  <c r="J172"/>
  <c r="J159"/>
  <c r="J146"/>
  <c r="J136"/>
  <c r="J232"/>
  <c r="J224"/>
  <c r="J209"/>
  <c r="J192"/>
  <c r="J170"/>
  <c r="J161"/>
  <c r="BK153"/>
  <c r="J142"/>
  <c i="5" r="J226"/>
  <c r="J194"/>
  <c r="J176"/>
  <c r="J164"/>
  <c r="BK152"/>
  <c r="J142"/>
  <c r="J122"/>
  <c r="BK209"/>
  <c r="BK192"/>
  <c r="BK182"/>
  <c r="BK166"/>
  <c r="BK148"/>
  <c r="BK140"/>
  <c r="BK122"/>
  <c r="J211"/>
  <c r="J192"/>
  <c r="J182"/>
  <c r="BK172"/>
  <c r="J154"/>
  <c r="BK142"/>
  <c r="BK222"/>
  <c r="BK216"/>
  <c r="BK178"/>
  <c r="J160"/>
  <c r="J140"/>
  <c r="J130"/>
  <c i="6" r="J125"/>
  <c i="2" r="BK448"/>
  <c r="BK430"/>
  <c r="BK398"/>
  <c r="J388"/>
  <c r="BK344"/>
  <c r="J318"/>
  <c r="J299"/>
  <c r="BK289"/>
  <c r="BK279"/>
  <c r="J256"/>
  <c r="J230"/>
  <c r="BK173"/>
  <c r="BK488"/>
  <c r="BK419"/>
  <c r="BK407"/>
  <c r="BK364"/>
  <c r="BK337"/>
  <c r="BK322"/>
  <c r="BK312"/>
  <c r="BK307"/>
  <c r="J295"/>
  <c r="J273"/>
  <c r="J236"/>
  <c r="BK214"/>
  <c r="J197"/>
  <c r="BK185"/>
  <c r="J488"/>
  <c r="BK465"/>
  <c r="BK414"/>
  <c r="J392"/>
  <c r="BK368"/>
  <c r="J348"/>
  <c r="BK330"/>
  <c r="J322"/>
  <c r="J315"/>
  <c r="J307"/>
  <c r="BK295"/>
  <c r="BK270"/>
  <c r="J242"/>
  <c r="BK218"/>
  <c r="BK180"/>
  <c r="BK162"/>
  <c i="1" r="AS94"/>
  <c i="2" r="BK273"/>
  <c r="J205"/>
  <c r="J173"/>
  <c r="BK154"/>
  <c i="3" r="BK238"/>
  <c r="J222"/>
  <c r="BK214"/>
  <c r="BK189"/>
  <c r="J155"/>
  <c r="BK125"/>
  <c r="J234"/>
  <c r="BK222"/>
  <c r="J201"/>
  <c r="J187"/>
  <c r="J170"/>
  <c r="BK164"/>
  <c r="J142"/>
  <c r="J135"/>
  <c r="J238"/>
  <c r="J206"/>
  <c r="J189"/>
  <c r="J174"/>
  <c r="J146"/>
  <c r="BK236"/>
  <c r="BK220"/>
  <c r="J210"/>
  <c r="BK195"/>
  <c r="BK182"/>
  <c r="BK172"/>
  <c r="BK158"/>
  <c r="BK144"/>
  <c i="4" r="J242"/>
  <c r="BK227"/>
  <c r="BK218"/>
  <c r="J194"/>
  <c r="J240"/>
  <c r="J216"/>
  <c r="BK209"/>
  <c r="J203"/>
  <c r="BK190"/>
  <c r="J180"/>
  <c r="BK161"/>
  <c r="J133"/>
  <c r="BK240"/>
  <c r="BK214"/>
  <c r="J188"/>
  <c r="J176"/>
  <c r="J157"/>
  <c r="BK133"/>
  <c r="BK230"/>
  <c r="J218"/>
  <c r="BK198"/>
  <c r="BK182"/>
  <c r="BK176"/>
  <c r="BK165"/>
  <c r="BK159"/>
  <c r="BK149"/>
  <c r="BK128"/>
  <c i="5" r="J196"/>
  <c r="J178"/>
  <c r="BK168"/>
  <c r="BK156"/>
  <c r="J144"/>
  <c r="BK124"/>
  <c r="BK211"/>
  <c r="BK199"/>
  <c r="J190"/>
  <c r="J168"/>
  <c r="BK150"/>
  <c r="J138"/>
  <c r="J136"/>
  <c r="BK132"/>
  <c r="BK213"/>
  <c r="BK196"/>
  <c r="BK184"/>
  <c r="BK174"/>
  <c r="BK164"/>
  <c r="J148"/>
  <c r="BK128"/>
  <c r="J222"/>
  <c r="J209"/>
  <c r="BK194"/>
  <c r="BK162"/>
  <c r="BK134"/>
  <c i="6" r="BK125"/>
  <c i="2" l="1" r="BK138"/>
  <c r="J138"/>
  <c r="J99"/>
  <c r="R158"/>
  <c r="P204"/>
  <c r="P223"/>
  <c r="BK238"/>
  <c r="J238"/>
  <c r="J104"/>
  <c r="BK255"/>
  <c r="J255"/>
  <c r="J105"/>
  <c r="P284"/>
  <c r="R326"/>
  <c r="BK354"/>
  <c r="J354"/>
  <c r="J108"/>
  <c r="BK387"/>
  <c r="J387"/>
  <c r="J109"/>
  <c r="BK409"/>
  <c r="J409"/>
  <c r="J110"/>
  <c r="P445"/>
  <c r="P482"/>
  <c i="3" r="T124"/>
  <c r="R151"/>
  <c r="P184"/>
  <c r="BK209"/>
  <c r="J209"/>
  <c r="J101"/>
  <c r="R240"/>
  <c i="4" r="R127"/>
  <c r="P145"/>
  <c r="T167"/>
  <c r="T202"/>
  <c r="R213"/>
  <c i="5" r="T121"/>
  <c r="R198"/>
  <c i="2" r="T138"/>
  <c r="T134"/>
  <c r="T158"/>
  <c r="R204"/>
  <c r="R223"/>
  <c r="T238"/>
  <c r="T255"/>
  <c r="R284"/>
  <c r="P326"/>
  <c r="R354"/>
  <c r="T387"/>
  <c r="P409"/>
  <c r="BK445"/>
  <c r="J445"/>
  <c r="J111"/>
  <c r="BK482"/>
  <c r="J482"/>
  <c r="J112"/>
  <c i="3" r="BK124"/>
  <c r="J124"/>
  <c r="J98"/>
  <c r="BK151"/>
  <c r="J151"/>
  <c r="J99"/>
  <c r="T184"/>
  <c r="P209"/>
  <c r="BK240"/>
  <c r="J240"/>
  <c r="J102"/>
  <c i="4" r="T127"/>
  <c r="R145"/>
  <c r="R167"/>
  <c r="R202"/>
  <c r="T213"/>
  <c i="5" r="BK121"/>
  <c r="J121"/>
  <c r="J98"/>
  <c r="R121"/>
  <c r="R120"/>
  <c r="R119"/>
  <c r="P198"/>
  <c i="2" r="P138"/>
  <c r="P134"/>
  <c r="P158"/>
  <c r="T204"/>
  <c r="T223"/>
  <c r="R238"/>
  <c r="P255"/>
  <c r="T284"/>
  <c r="T326"/>
  <c r="P354"/>
  <c r="R387"/>
  <c r="R409"/>
  <c r="T445"/>
  <c r="T482"/>
  <c i="3" r="R124"/>
  <c r="P151"/>
  <c r="BK184"/>
  <c r="J184"/>
  <c r="J100"/>
  <c r="T209"/>
  <c r="P240"/>
  <c i="4" r="BK127"/>
  <c r="J127"/>
  <c r="J99"/>
  <c r="BK145"/>
  <c r="J145"/>
  <c r="J101"/>
  <c r="BK167"/>
  <c r="J167"/>
  <c r="J102"/>
  <c r="BK202"/>
  <c r="J202"/>
  <c r="J103"/>
  <c r="BK213"/>
  <c r="J213"/>
  <c r="J104"/>
  <c i="2" r="R138"/>
  <c r="R134"/>
  <c r="BK158"/>
  <c r="J158"/>
  <c r="J100"/>
  <c r="BK204"/>
  <c r="J204"/>
  <c r="J101"/>
  <c r="BK223"/>
  <c r="J223"/>
  <c r="J103"/>
  <c r="P238"/>
  <c r="R255"/>
  <c r="BK284"/>
  <c r="J284"/>
  <c r="J106"/>
  <c r="BK326"/>
  <c r="J326"/>
  <c r="J107"/>
  <c r="T354"/>
  <c r="P387"/>
  <c r="T409"/>
  <c r="R445"/>
  <c r="R482"/>
  <c i="3" r="P124"/>
  <c r="P123"/>
  <c r="P122"/>
  <c i="1" r="AU96"/>
  <c i="3" r="T151"/>
  <c r="R184"/>
  <c r="R209"/>
  <c r="T240"/>
  <c i="4" r="P127"/>
  <c r="P126"/>
  <c r="T145"/>
  <c r="P167"/>
  <c r="P202"/>
  <c r="P213"/>
  <c i="5" r="P121"/>
  <c r="P120"/>
  <c r="P119"/>
  <c i="1" r="AU98"/>
  <c i="5" r="BK198"/>
  <c r="J198"/>
  <c r="J99"/>
  <c r="T198"/>
  <c i="2" r="BK487"/>
  <c r="J487"/>
  <c r="J113"/>
  <c r="BK135"/>
  <c r="J135"/>
  <c r="J98"/>
  <c i="6" r="BK121"/>
  <c r="J121"/>
  <c r="J98"/>
  <c r="BK124"/>
  <c r="J124"/>
  <c r="J99"/>
  <c r="J113"/>
  <c r="E85"/>
  <c r="F92"/>
  <c r="BE125"/>
  <c r="BE122"/>
  <c i="5" r="J89"/>
  <c r="BF124"/>
  <c r="BF130"/>
  <c r="BF148"/>
  <c r="BF152"/>
  <c r="BF154"/>
  <c r="BF158"/>
  <c r="BF196"/>
  <c r="BF209"/>
  <c r="BF226"/>
  <c r="E85"/>
  <c r="BF122"/>
  <c r="BF132"/>
  <c r="BF140"/>
  <c r="BF146"/>
  <c r="BF150"/>
  <c r="BF156"/>
  <c r="BF180"/>
  <c r="BF182"/>
  <c r="BF188"/>
  <c r="BF190"/>
  <c r="BF204"/>
  <c r="BF216"/>
  <c r="BF126"/>
  <c r="BF128"/>
  <c r="BF136"/>
  <c r="BF142"/>
  <c r="BF144"/>
  <c r="BF160"/>
  <c r="BF162"/>
  <c r="BF166"/>
  <c r="BF168"/>
  <c r="BF170"/>
  <c r="BF174"/>
  <c r="BF178"/>
  <c r="BF184"/>
  <c r="BF186"/>
  <c r="BF199"/>
  <c r="BF201"/>
  <c r="BF211"/>
  <c r="BF218"/>
  <c r="BF220"/>
  <c r="BF222"/>
  <c r="F92"/>
  <c r="BF134"/>
  <c r="BF138"/>
  <c r="BF164"/>
  <c r="BF172"/>
  <c r="BF176"/>
  <c r="BF192"/>
  <c r="BF194"/>
  <c r="BF206"/>
  <c r="BF213"/>
  <c r="BF224"/>
  <c i="4" r="J118"/>
  <c r="F121"/>
  <c r="BF130"/>
  <c r="BF133"/>
  <c r="BF155"/>
  <c r="BF172"/>
  <c r="BF184"/>
  <c r="BF190"/>
  <c r="BF203"/>
  <c r="BF209"/>
  <c r="BF224"/>
  <c r="BF232"/>
  <c r="BF234"/>
  <c r="BF238"/>
  <c i="3" r="BK123"/>
  <c r="BK122"/>
  <c r="J122"/>
  <c r="J96"/>
  <c i="4" r="BF128"/>
  <c r="BF146"/>
  <c r="BF149"/>
  <c r="BF153"/>
  <c r="BF165"/>
  <c r="BF168"/>
  <c r="BF170"/>
  <c r="BF178"/>
  <c r="BF180"/>
  <c r="BF186"/>
  <c r="BF200"/>
  <c r="BF216"/>
  <c r="BF230"/>
  <c r="BF236"/>
  <c r="E85"/>
  <c r="BF136"/>
  <c r="BF139"/>
  <c r="BF142"/>
  <c r="BF151"/>
  <c r="BF157"/>
  <c r="BF159"/>
  <c r="BF161"/>
  <c r="BF163"/>
  <c r="BF174"/>
  <c r="BF176"/>
  <c r="BF188"/>
  <c r="BF196"/>
  <c r="BF205"/>
  <c r="BF211"/>
  <c r="BF214"/>
  <c r="BF218"/>
  <c r="BF220"/>
  <c r="BF222"/>
  <c r="BF227"/>
  <c r="BF244"/>
  <c r="BF182"/>
  <c r="BF192"/>
  <c r="BF194"/>
  <c r="BF198"/>
  <c r="BF207"/>
  <c r="BF240"/>
  <c r="BF242"/>
  <c i="3" r="E112"/>
  <c r="F119"/>
  <c r="BF125"/>
  <c r="BF132"/>
  <c r="BF142"/>
  <c r="BF149"/>
  <c r="BF176"/>
  <c r="BF191"/>
  <c r="BF195"/>
  <c r="BF207"/>
  <c r="BF224"/>
  <c r="BF243"/>
  <c r="J89"/>
  <c r="BF128"/>
  <c r="BF135"/>
  <c r="BF138"/>
  <c r="BF144"/>
  <c r="BF146"/>
  <c r="BF152"/>
  <c r="BF168"/>
  <c r="BF172"/>
  <c r="BF178"/>
  <c r="BF182"/>
  <c r="BF187"/>
  <c r="BF193"/>
  <c r="BF201"/>
  <c r="BF206"/>
  <c r="BF210"/>
  <c r="BF212"/>
  <c r="BF222"/>
  <c r="BF226"/>
  <c r="BF230"/>
  <c r="BF236"/>
  <c r="BF155"/>
  <c r="BF161"/>
  <c r="BF164"/>
  <c r="BF166"/>
  <c r="BF170"/>
  <c r="BF174"/>
  <c r="BF189"/>
  <c r="BF214"/>
  <c r="BF220"/>
  <c r="BF234"/>
  <c r="BF140"/>
  <c r="BF158"/>
  <c r="BF180"/>
  <c r="BF185"/>
  <c r="BF197"/>
  <c r="BF199"/>
  <c r="BF216"/>
  <c r="BF218"/>
  <c r="BF228"/>
  <c r="BF232"/>
  <c r="BF238"/>
  <c r="BF241"/>
  <c i="2" r="E85"/>
  <c r="BF136"/>
  <c r="BF180"/>
  <c r="BF189"/>
  <c r="BF193"/>
  <c r="BF212"/>
  <c r="BF218"/>
  <c r="BF230"/>
  <c r="BF233"/>
  <c r="BF236"/>
  <c r="BF239"/>
  <c r="BF245"/>
  <c r="BF249"/>
  <c r="BF282"/>
  <c r="BF358"/>
  <c r="BF419"/>
  <c r="BF443"/>
  <c r="BF446"/>
  <c r="BF465"/>
  <c r="BF467"/>
  <c r="BF485"/>
  <c r="F92"/>
  <c r="BF139"/>
  <c r="BF159"/>
  <c r="BF162"/>
  <c r="BF167"/>
  <c r="BF173"/>
  <c r="BF177"/>
  <c r="BF197"/>
  <c r="BF224"/>
  <c r="BF256"/>
  <c r="BF259"/>
  <c r="BF266"/>
  <c r="BF273"/>
  <c r="BF276"/>
  <c r="BF279"/>
  <c r="BF285"/>
  <c r="BF297"/>
  <c r="BF312"/>
  <c r="BF313"/>
  <c r="BF348"/>
  <c r="BF352"/>
  <c r="BF355"/>
  <c r="BF364"/>
  <c r="BF368"/>
  <c r="BF371"/>
  <c r="BF385"/>
  <c r="BF400"/>
  <c r="BF404"/>
  <c r="BF407"/>
  <c r="BF441"/>
  <c r="BF448"/>
  <c r="J127"/>
  <c r="BF165"/>
  <c r="BF169"/>
  <c r="BF185"/>
  <c r="BF207"/>
  <c r="BF209"/>
  <c r="BF242"/>
  <c r="BF289"/>
  <c r="BF291"/>
  <c r="BF295"/>
  <c r="BF301"/>
  <c r="BF311"/>
  <c r="BF315"/>
  <c r="BF324"/>
  <c r="BF327"/>
  <c r="BF337"/>
  <c r="BF341"/>
  <c r="BF382"/>
  <c r="BF388"/>
  <c r="BF392"/>
  <c r="BF396"/>
  <c r="BF414"/>
  <c r="BF417"/>
  <c r="BF450"/>
  <c r="BF488"/>
  <c r="BF154"/>
  <c r="BF205"/>
  <c r="BF214"/>
  <c r="BF227"/>
  <c r="BF253"/>
  <c r="BF262"/>
  <c r="BF270"/>
  <c r="BF299"/>
  <c r="BF303"/>
  <c r="BF305"/>
  <c r="BF307"/>
  <c r="BF309"/>
  <c r="BF310"/>
  <c r="BF318"/>
  <c r="BF320"/>
  <c r="BF322"/>
  <c r="BF330"/>
  <c r="BF333"/>
  <c r="BF344"/>
  <c r="BF361"/>
  <c r="BF398"/>
  <c r="BF410"/>
  <c r="BF430"/>
  <c r="BF483"/>
  <c r="F35"/>
  <c i="1" r="BB95"/>
  <c i="3" r="F35"/>
  <c i="1" r="BB96"/>
  <c i="4" r="J33"/>
  <c i="1" r="AV97"/>
  <c i="5" r="F33"/>
  <c i="1" r="AZ98"/>
  <c i="5" r="F35"/>
  <c i="1" r="BB98"/>
  <c i="2" r="F37"/>
  <c i="1" r="BD95"/>
  <c i="3" r="F33"/>
  <c i="1" r="AZ96"/>
  <c i="3" r="F36"/>
  <c i="1" r="BC96"/>
  <c i="4" r="F37"/>
  <c i="1" r="BD97"/>
  <c i="5" r="F37"/>
  <c i="1" r="BD98"/>
  <c i="6" r="J34"/>
  <c i="1" r="AW99"/>
  <c i="2" r="J33"/>
  <c i="1" r="AV95"/>
  <c i="3" r="F37"/>
  <c i="1" r="BD96"/>
  <c i="4" r="F33"/>
  <c i="1" r="AZ97"/>
  <c i="4" r="F35"/>
  <c i="1" r="BB97"/>
  <c i="5" r="F36"/>
  <c i="1" r="BC98"/>
  <c i="2" r="F36"/>
  <c i="1" r="BC95"/>
  <c i="2" r="F33"/>
  <c i="1" r="AZ95"/>
  <c i="3" r="J33"/>
  <c i="1" r="AV96"/>
  <c i="4" r="F36"/>
  <c i="1" r="BC97"/>
  <c i="5" r="J33"/>
  <c i="1" r="AV98"/>
  <c i="6" r="F34"/>
  <c i="1" r="BA99"/>
  <c i="6" r="F35"/>
  <c i="1" r="BB99"/>
  <c i="6" r="F36"/>
  <c i="1" r="BC99"/>
  <c i="6" r="F37"/>
  <c i="1" r="BD99"/>
  <c i="4" l="1" r="T126"/>
  <c r="T125"/>
  <c r="T124"/>
  <c i="5" r="T120"/>
  <c r="T119"/>
  <c i="4" r="P125"/>
  <c r="P124"/>
  <c i="1" r="AU97"/>
  <c i="4" r="R126"/>
  <c r="R125"/>
  <c r="R124"/>
  <c i="3" r="T123"/>
  <c r="T122"/>
  <c i="2" r="P222"/>
  <c r="P133"/>
  <c i="1" r="AU95"/>
  <c i="3" r="R123"/>
  <c r="R122"/>
  <c i="2" r="R222"/>
  <c r="R133"/>
  <c r="T222"/>
  <c r="T133"/>
  <c i="5" r="BK120"/>
  <c r="J120"/>
  <c r="J97"/>
  <c i="2" r="BK134"/>
  <c r="J134"/>
  <c r="J97"/>
  <c i="4" r="BK126"/>
  <c r="J126"/>
  <c r="J98"/>
  <c i="6" r="BK120"/>
  <c r="J120"/>
  <c r="J97"/>
  <c i="2" r="BK222"/>
  <c r="J222"/>
  <c r="J102"/>
  <c i="3" r="J123"/>
  <c r="J97"/>
  <c i="2" r="F34"/>
  <c i="1" r="BA95"/>
  <c i="5" r="F34"/>
  <c i="1" r="BA98"/>
  <c i="3" r="F34"/>
  <c i="1" r="BA96"/>
  <c i="3" r="J30"/>
  <c i="1" r="AG96"/>
  <c i="4" r="F34"/>
  <c i="1" r="BA97"/>
  <c i="5" r="J34"/>
  <c i="1" r="AW98"/>
  <c r="AT98"/>
  <c i="2" r="J34"/>
  <c i="1" r="AW95"/>
  <c r="AT95"/>
  <c i="6" r="J33"/>
  <c i="1" r="AV99"/>
  <c r="AT99"/>
  <c r="BB94"/>
  <c r="W31"/>
  <c i="3" r="J34"/>
  <c i="1" r="AW96"/>
  <c r="AT96"/>
  <c i="4" r="J34"/>
  <c i="1" r="AW97"/>
  <c r="AT97"/>
  <c i="6" r="F33"/>
  <c i="1" r="AZ99"/>
  <c r="AZ94"/>
  <c r="AV94"/>
  <c r="AK29"/>
  <c r="BD94"/>
  <c r="W33"/>
  <c r="BC94"/>
  <c r="AY94"/>
  <c i="5" l="1" r="BK119"/>
  <c r="J119"/>
  <c i="2" r="BK133"/>
  <c r="J133"/>
  <c r="J96"/>
  <c i="4" r="BK125"/>
  <c r="J125"/>
  <c r="J97"/>
  <c i="6" r="BK119"/>
  <c r="J119"/>
  <c i="1" r="AN96"/>
  <c i="3" r="J39"/>
  <c i="1" r="AU94"/>
  <c r="BA94"/>
  <c r="AW94"/>
  <c r="AK30"/>
  <c i="5" r="J30"/>
  <c i="1" r="AG98"/>
  <c i="6" r="J30"/>
  <c i="1" r="AG99"/>
  <c r="W32"/>
  <c r="W29"/>
  <c r="AX94"/>
  <c i="5" l="1" r="J39"/>
  <c i="6" r="J39"/>
  <c i="5" r="J96"/>
  <c i="6" r="J96"/>
  <c i="4" r="BK124"/>
  <c r="J124"/>
  <c i="1" r="AN98"/>
  <c r="AN99"/>
  <c i="2" r="J30"/>
  <c i="1" r="AG95"/>
  <c i="4" r="J30"/>
  <c i="1" r="AG97"/>
  <c r="AT94"/>
  <c r="W30"/>
  <c i="2" l="1" r="J39"/>
  <c i="4" r="J96"/>
  <c r="J39"/>
  <c i="1" r="AN95"/>
  <c r="AN97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<sst xmlns="http://schemas.openxmlformats.org/spreadsheetml/2006/main">
  <si>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</si>
  <si>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</si>
  <si>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</si>
  <si>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</si>
  <si>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</si>
  <si>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{9e1b5113-c258-4ccd-bd1b-7834443df650}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</si>
  <si>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</si>
  <si>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</si>
  <si>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</si>
  <si>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</si>
  <si>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</si>
  <si>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</si>
  <si>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</si>
  <si>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</si>
  <si>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141024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</si>
  <si>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</si>
  <si>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</si>
  <si>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vnitřních prostor bytové jednotky č.9, 26.dubna 1305/27 pro DOZP Vilík</t>
  </si>
  <si>
    <t>KSO:</t>
  </si>
  <si>
    <t>CC-CZ:</t>
  </si>
  <si>
    <t>Místo:</t>
  </si>
  <si>
    <t>Cheb</t>
  </si>
  <si>
    <t>Datum:</t>
  </si>
  <si>
    <t>24. 10. 2024</t>
  </si>
  <si>
    <t>Zadavatel:</t>
  </si>
  <si>
    <t>IČ:</t>
  </si>
  <si>
    <t xml:space="preserve">70891168 </t>
  </si>
  <si>
    <t>Krajský úřad KV kraj,Závodní 353/88, K. Vary</t>
  </si>
  <si>
    <t>DIČ:</t>
  </si>
  <si>
    <t xml:space="preserve">CZ 70891168 </t>
  </si>
  <si>
    <t>Uchazeč:</t>
  </si>
  <si>
    <t>Vyplň údaj</t>
  </si>
  <si>
    <t>Projektant:</t>
  </si>
  <si>
    <t>72202327</t>
  </si>
  <si>
    <t>ARCHEB s.r.o., Mlýnská 16/98, Cheb</t>
  </si>
  <si>
    <t>True</t>
  </si>
  <si>
    <t>Zpracovatel:</t>
  </si>
  <si>
    <t>10347631</t>
  </si>
  <si>
    <t>V. Rakyta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</si>
  <si>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</si>
  <si>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</si>
  <si>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</si>
  <si>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</si>
  <si>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</si>
  <si>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</si>
  <si>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</si>
  <si>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</si>
  <si>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</si>
  <si>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</si>
  <si>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</si>
  <si>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</si>
  <si>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</si>
  <si>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</si>
  <si>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</si>
  <si>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</si>
  <si>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</si>
  <si>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</si>
  <si>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</si>
  <si>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</si>
  <si>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</si>
  <si>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</si>
  <si>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</si>
  <si>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</si>
  <si>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</si>
  <si>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</si>
  <si>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</si>
  <si>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</si>
  <si>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</si>
  <si>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</si>
  <si>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</si>
  <si>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</si>
  <si>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</si>
  <si>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</si>
  <si>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</si>
  <si>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</si>
  <si>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</si>
  <si>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</si>
  <si>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</si>
  <si>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</si>
  <si>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</si>
  <si>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</si>
  <si>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</si>
  <si>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</si>
  <si>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</si>
  <si>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</si>
  <si>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</si>
  <si>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</t>
  </si>
  <si>
    <t>STA</t>
  </si>
  <si>
    <t>1</t>
  </si>
  <si>
    <t>{214f5c2c-2b75-4b09-b944-7c0a651aaa59}</t>
  </si>
  <si>
    <t>02</t>
  </si>
  <si>
    <t>ZTI</t>
  </si>
  <si>
    <t>{7bf0a696-be8f-4d28-b27e-f66035c9b2b4}</t>
  </si>
  <si>
    <t>03</t>
  </si>
  <si>
    <t>ÚT a VZT</t>
  </si>
  <si>
    <t>{8e6caf26-5dca-41f8-926d-8b881121cb0d}</t>
  </si>
  <si>
    <t>04</t>
  </si>
  <si>
    <t>Elektro</t>
  </si>
  <si>
    <t>{bc39366a-0c26-4704-aa94-fee864dc01ff}</t>
  </si>
  <si>
    <t>05</t>
  </si>
  <si>
    <t>VRN</t>
  </si>
  <si>
    <t>{d2ac8955-1eb6-4f91-9952-966b9c0d72c0}</t>
  </si>
  <si>
    <t>2</t>
  </si>
  <si>
    <t>KRYCÍ LIST SOUPISU PRACÍ</t>
  </si>
  <si>
    <t>Objekt:</t>
  </si>
  <si>
    <t>01 - stavební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</si>
  <si>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</si>
  <si>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</si>
  <si>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</si>
  <si>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</si>
  <si>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</si>
  <si>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</si>
  <si>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</si>
  <si>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</si>
  <si>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</si>
  <si>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</si>
  <si>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</si>
  <si>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</si>
  <si>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</si>
  <si>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</si>
  <si>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</si>
  <si>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</si>
  <si>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</si>
  <si>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</si>
  <si>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</si>
  <si>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</si>
  <si>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</si>
  <si>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795 - Lokální vytápění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</si>
  <si>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</si>
  <si>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</si>
  <si>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</si>
  <si>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</si>
  <si>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</si>
  <si>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</si>
  <si>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</si>
  <si>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</si>
  <si>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</si>
  <si>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</si>
  <si>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</si>
  <si>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</si>
  <si>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</si>
  <si>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</si>
  <si>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</si>
  <si>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</si>
  <si>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</si>
  <si>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</si>
  <si>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</si>
  <si>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340271041</t>
  </si>
  <si>
    <t>Zazdívka otvorů v příčkách nebo stěnách pl přes 0,25 do 1 m2 tvárnicemi pórobetonovými tl 150 mm</t>
  </si>
  <si>
    <t>m2</t>
  </si>
  <si>
    <t>CS ÚRS 2025 01</t>
  </si>
  <si>
    <t>4</t>
  </si>
  <si>
    <t>-496528536</t>
  </si>
  <si>
    <t>PP</t>
  </si>
  <si>
    <t>6</t>
  </si>
  <si>
    <t>Úpravy povrchů, podlahy a osazování výplní</t>
  </si>
  <si>
    <t>612325421</t>
  </si>
  <si>
    <t>Oprava vnitřní vápenocementové štukové omítky tl jádrové omítky do 20 mm a tl štuku do 3 mm stěn v rozsahu plochy do 10 %</t>
  </si>
  <si>
    <t>1049010173</t>
  </si>
  <si>
    <t>VV</t>
  </si>
  <si>
    <t>"01</t>
  </si>
  <si>
    <t>2,7*20,9</t>
  </si>
  <si>
    <t>"04</t>
  </si>
  <si>
    <t>3,25*17,2</t>
  </si>
  <si>
    <t>"05</t>
  </si>
  <si>
    <t>3,25*17</t>
  </si>
  <si>
    <t>"06</t>
  </si>
  <si>
    <t>3,25*21,2</t>
  </si>
  <si>
    <t>"07</t>
  </si>
  <si>
    <t>3,25*23</t>
  </si>
  <si>
    <t>"08</t>
  </si>
  <si>
    <t>3,25*3,8</t>
  </si>
  <si>
    <t>Součet</t>
  </si>
  <si>
    <t>631341141</t>
  </si>
  <si>
    <t>Mazanina tl přes 50 do 80 mm z betonu lehkého keramického LAC 4 ze suchých směsí</t>
  </si>
  <si>
    <t>m3</t>
  </si>
  <si>
    <t>-1049195977</t>
  </si>
  <si>
    <t>předsíň, koupelna, WC</t>
  </si>
  <si>
    <t>(13,2+1,6+4,2)*0,08</t>
  </si>
  <si>
    <t>9</t>
  </si>
  <si>
    <t>Ostatní konstrukce a práce, bourání</t>
  </si>
  <si>
    <t>949101111</t>
  </si>
  <si>
    <t>Lešení pomocné pro objekty pozemních staveb s lešeňovou podlahou v do 1,9 m zatížení do 150 kg/m2</t>
  </si>
  <si>
    <t>-152729077</t>
  </si>
  <si>
    <t>(13,2+1,5+4,2+17,1+16,7+26+29+1,6)*0,8</t>
  </si>
  <si>
    <t>5</t>
  </si>
  <si>
    <t>952902601</t>
  </si>
  <si>
    <t>Čištění budov vysátí prachu z trámů</t>
  </si>
  <si>
    <t>-1694292407</t>
  </si>
  <si>
    <t>(17,1+16,7+26+29)</t>
  </si>
  <si>
    <t>953845118</t>
  </si>
  <si>
    <t>Vyvložkování stávajícího svislého kouřovodu nerezovými vložkami pevnými D přes 130 do 160 mm v 3 m</t>
  </si>
  <si>
    <t>soubor</t>
  </si>
  <si>
    <t>-247928668</t>
  </si>
  <si>
    <t>7</t>
  </si>
  <si>
    <t>953845123</t>
  </si>
  <si>
    <t>Příplatek k vyvložkování komínového průduchu nerezovými vložkami pevnými D přes 130 do 160 mm ZKD 1 m výšky</t>
  </si>
  <si>
    <t>m</t>
  </si>
  <si>
    <t>1345064928</t>
  </si>
  <si>
    <t>8</t>
  </si>
  <si>
    <t>965042131</t>
  </si>
  <si>
    <t>Bourání podkladů pod dlažby nebo mazanin betonových nebo z litého asfaltu tl do 100 mm pl do 4 m2</t>
  </si>
  <si>
    <t>-989816723</t>
  </si>
  <si>
    <t>(1,5+4,2+13,2)*0,08</t>
  </si>
  <si>
    <t>965081223</t>
  </si>
  <si>
    <t>Bourání podlah z dlaždic keramických nebo xylolitových tl přes 10 mm plochy přes 1 m2</t>
  </si>
  <si>
    <t>1436441961</t>
  </si>
  <si>
    <t>1,5+4,2+13,2</t>
  </si>
  <si>
    <t>10</t>
  </si>
  <si>
    <t>965083122</t>
  </si>
  <si>
    <t>Odstranění násypů pod podlahami mezi trámy tl do 200 mm pl přes 2 m2</t>
  </si>
  <si>
    <t>-667546442</t>
  </si>
  <si>
    <t>(17,1+16,7+26+29)*0,15</t>
  </si>
  <si>
    <t>11</t>
  </si>
  <si>
    <t>968062244</t>
  </si>
  <si>
    <t>Vybourání dřevěných rámů oken jednoduchých včetně křídel pl do 1 m2</t>
  </si>
  <si>
    <t>16</t>
  </si>
  <si>
    <t>2095788464</t>
  </si>
  <si>
    <t>koupelna a WC</t>
  </si>
  <si>
    <t>0,6*0,9+0,6*0,6</t>
  </si>
  <si>
    <t>974031122</t>
  </si>
  <si>
    <t>Vysekání rýh ve zdivu cihelném hl do 30 mm š do 70 mm</t>
  </si>
  <si>
    <t>-1679553393</t>
  </si>
  <si>
    <t>EL</t>
  </si>
  <si>
    <t>1,4*4+2,9*16+2*5+2,4*2+1,2*2</t>
  </si>
  <si>
    <t>13</t>
  </si>
  <si>
    <t>974031154</t>
  </si>
  <si>
    <t>Vysekání rýh ve zdivu cihelném hl do 100 mm š do 150 mm</t>
  </si>
  <si>
    <t>-1693515620</t>
  </si>
  <si>
    <t>UT</t>
  </si>
  <si>
    <t>8,2+6,5+3,1+1,3+1,5+3,7+4,6+1,5+1,3</t>
  </si>
  <si>
    <t>14</t>
  </si>
  <si>
    <t>974031155</t>
  </si>
  <si>
    <t>Vysekání rýh ve zdivu cihelném hl do 100 mm š do 200 mm</t>
  </si>
  <si>
    <t>-812771072</t>
  </si>
  <si>
    <t>zti</t>
  </si>
  <si>
    <t>7*1,15*2</t>
  </si>
  <si>
    <t>15</t>
  </si>
  <si>
    <t>978059541</t>
  </si>
  <si>
    <t>Odsekání a odebrání obkladů stěn z vnitřních obkládaček plochy přes 1 m2</t>
  </si>
  <si>
    <t>672013451</t>
  </si>
  <si>
    <t>koupelna</t>
  </si>
  <si>
    <t>2*8,5</t>
  </si>
  <si>
    <t>WC</t>
  </si>
  <si>
    <t>1,2*4,6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</si>
  <si>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</si>
  <si>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</si>
  <si>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</si>
  <si>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</si>
  <si>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</si>
  <si>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-513895193</t>
  </si>
  <si>
    <t>Vnitrostaveništní doprava suti a vybouraných hmot vodorovně do 50 m s naložením s omezením mechanizace pro budovy a haly výšky přes 9 do 12 m</t>
  </si>
  <si>
    <t>17</t>
  </si>
  <si>
    <t>997013501</t>
  </si>
  <si>
    <t>Odvoz suti a vybouraných hmot na skládku nebo meziskládku do 1 km se složením</t>
  </si>
  <si>
    <t>842055795</t>
  </si>
  <si>
    <t>18</t>
  </si>
  <si>
    <t>997013509</t>
  </si>
  <si>
    <t>Příplatek k odvozu suti a vybouraných hmot na skládku ZKD 1 km přes 1 km</t>
  </si>
  <si>
    <t>1037812936</t>
  </si>
  <si>
    <t>26,451*4 "Přepočtené koeficientem množství</t>
  </si>
  <si>
    <t>19</t>
  </si>
  <si>
    <t>997013631</t>
  </si>
  <si>
    <t>Poplatek za uložení na skládce (skládkovné) stavebního odpadu směsného kód odpadu 17 09 04</t>
  </si>
  <si>
    <t>-2101407022</t>
  </si>
  <si>
    <t>20</t>
  </si>
  <si>
    <t>997013811</t>
  </si>
  <si>
    <t>Poplatek za uložení na skládce (skládkovné) stavebního odpadu dřevěného kód odpadu 17 02 01</t>
  </si>
  <si>
    <t>785644395</t>
  </si>
  <si>
    <t>podlahy</t>
  </si>
  <si>
    <t>(15,8+15,76+24,64+27,44)*0,03</t>
  </si>
  <si>
    <t>997013813</t>
  </si>
  <si>
    <t>Poplatek za uložení na skládce (skládkovné) stavebního odpadu z plastických hmot kód odpadu 17 02 03</t>
  </si>
  <si>
    <t>-471407740</t>
  </si>
  <si>
    <t>lino a podhledy</t>
  </si>
  <si>
    <t>0,273+0,515</t>
  </si>
  <si>
    <t>PSV</t>
  </si>
  <si>
    <t>Práce a dodávky PSV</t>
  </si>
  <si>
    <t>713</t>
  </si>
  <si>
    <t>Izolace tepelné</t>
  </si>
  <si>
    <t>22</t>
  </si>
  <si>
    <t>713111111</t>
  </si>
  <si>
    <t>Montáž izolace tepelné vrchem stropů volně kladenými rohožemi, pásy, dílci, deskami</t>
  </si>
  <si>
    <t>-1721489141</t>
  </si>
  <si>
    <t>17,1+16,7+26+29</t>
  </si>
  <si>
    <t>23</t>
  </si>
  <si>
    <t>M</t>
  </si>
  <si>
    <t>28375860</t>
  </si>
  <si>
    <t>deska EPS S pro aplikace bez zatížení λ=0,042-0,043 tl 140mm</t>
  </si>
  <si>
    <t>32</t>
  </si>
  <si>
    <t>-275865795</t>
  </si>
  <si>
    <t>88,8*1,02 "Přepočtené koeficientem množství</t>
  </si>
  <si>
    <t>24</t>
  </si>
  <si>
    <t>713191132</t>
  </si>
  <si>
    <t>Montáž izolace tepelné podlah, stropů vrchem nebo střech překrytí separační fólií z PE</t>
  </si>
  <si>
    <t>-253436329</t>
  </si>
  <si>
    <t>25</t>
  </si>
  <si>
    <t>28323053</t>
  </si>
  <si>
    <t>fólie PE (500 kg/m3) separační podlahová oddělující tepelnou izolaci tl 0,6mm</t>
  </si>
  <si>
    <t>-1235298357</t>
  </si>
  <si>
    <t>88,8*1,1 "Přepočtené koeficientem množství</t>
  </si>
  <si>
    <t>26</t>
  </si>
  <si>
    <t>998713112</t>
  </si>
  <si>
    <t>Přesun hmot tonážní pro izolace tepelné s omezením mechanizace v objektech v přes 6 do 12 m</t>
  </si>
  <si>
    <t>1071481300</t>
  </si>
  <si>
    <t>Přesun hmot pro izolace tepelné stanovený z hmotnosti přesunovaného materiálu vodorovná dopravní vzdálenost do 50 m s omezením mechanizace v objektech výšky přes 6 m do 12 m</t>
  </si>
  <si>
    <t>762</t>
  </si>
  <si>
    <t>Konstrukce tesařské</t>
  </si>
  <si>
    <t>27</t>
  </si>
  <si>
    <t>762522811</t>
  </si>
  <si>
    <t>Demontáž podlah s polštáři z prken tloušťky do 32 mm</t>
  </si>
  <si>
    <t>1458395408</t>
  </si>
  <si>
    <t>28</t>
  </si>
  <si>
    <t>762526110</t>
  </si>
  <si>
    <t>Položení polštáře pod podlahy při osové vzdálenosti do 65 cm</t>
  </si>
  <si>
    <t>2093321085</t>
  </si>
  <si>
    <t>29</t>
  </si>
  <si>
    <t>60514114</t>
  </si>
  <si>
    <t>řezivo jehličnaté lať impregnovaná dl 4 m</t>
  </si>
  <si>
    <t>1655974849</t>
  </si>
  <si>
    <t>0,04*0,06*(4,2*11+4,6*11+5,3*6+4,95*6)</t>
  </si>
  <si>
    <t>0,38*1,1 "Přepočtené koeficientem množství</t>
  </si>
  <si>
    <t>30</t>
  </si>
  <si>
    <t>762810026</t>
  </si>
  <si>
    <t>Záklop stropů z desek OSB tl 22 mm na pero a drážku šroubovaných na trámy</t>
  </si>
  <si>
    <t>-1058604864</t>
  </si>
  <si>
    <t>"04,05,06,07</t>
  </si>
  <si>
    <t>31</t>
  </si>
  <si>
    <t>998762112</t>
  </si>
  <si>
    <t>Přesun hmot tonážní pro kce tesařské s omezením mechanizace v objektech v přes 6 do 12 m</t>
  </si>
  <si>
    <t>-74297585</t>
  </si>
  <si>
    <t>Přesun hmot pro konstrukce tesařské stanovený z hmotnosti přesunovaného materiálu vodorovná dopravní vzdálenost do 50 m s omezením mechanizace v objektech výšky přes 6 do 12 m</t>
  </si>
  <si>
    <t>763</t>
  </si>
  <si>
    <t>Konstrukce suché výstavby</t>
  </si>
  <si>
    <t>763121481</t>
  </si>
  <si>
    <t>SDK stěna předsazená tl 77,5 mm profil CW+UW 50 desky 2x akustická 12,5 s izolací EI 30 Rw do 28 dB</t>
  </si>
  <si>
    <t>485442377</t>
  </si>
  <si>
    <t>3,5*(5,35+5,95*2)</t>
  </si>
  <si>
    <t>33</t>
  </si>
  <si>
    <t>763131412</t>
  </si>
  <si>
    <t>SDK podhled desky 1xA 12,5 s izolací dvouvrstvá spodní kce profil CD+UD</t>
  </si>
  <si>
    <t>-179530235</t>
  </si>
  <si>
    <t>Podhled ze sádrokartonových desek dvouvrstvá zavěšená spodní konstrukce z ocelových profilů CD, UD jednoduše opláštěná deskou standardní A, tl. 12,5 mm, s izolací</t>
  </si>
  <si>
    <t>12,9+1,4+15,8+15,76+24,64+27,44+1,06</t>
  </si>
  <si>
    <t>34</t>
  </si>
  <si>
    <t>763131452</t>
  </si>
  <si>
    <t>SDK podhled deska 1xH2 12,5 s izolací dvouvrstvá spodní kce profil CD+UD</t>
  </si>
  <si>
    <t>-1639365100</t>
  </si>
  <si>
    <t>Podhled ze sádrokartonových desek dvouvrstvá zavěšená spodní konstrukce z ocelových profilů CD, UD jednoduše opláštěná deskou impregnovanou H2, tl. 12,5 mm, s izolací</t>
  </si>
  <si>
    <t>3,7</t>
  </si>
  <si>
    <t>Koupelna</t>
  </si>
  <si>
    <t>35</t>
  </si>
  <si>
    <t>763153401</t>
  </si>
  <si>
    <t>SDK podlaha z desek tl 2x12,5 mm sponkovaných a slepených</t>
  </si>
  <si>
    <t>525257120</t>
  </si>
  <si>
    <t>36</t>
  </si>
  <si>
    <t>763153613</t>
  </si>
  <si>
    <t>Montáž systémových dílců</t>
  </si>
  <si>
    <t>713211417</t>
  </si>
  <si>
    <t>37</t>
  </si>
  <si>
    <t>59591003</t>
  </si>
  <si>
    <t>dílec SDK podlahový tl 25mm</t>
  </si>
  <si>
    <t>-2137710815</t>
  </si>
  <si>
    <t>38</t>
  </si>
  <si>
    <t>763158115</t>
  </si>
  <si>
    <t>SDK podlaha suchý podsyp tl. 10 mm</t>
  </si>
  <si>
    <t>459914673</t>
  </si>
  <si>
    <t>39</t>
  </si>
  <si>
    <t>763158122</t>
  </si>
  <si>
    <t>SDK podlaha povrchová úprava stěrkou tl 2 mm</t>
  </si>
  <si>
    <t>1302719856</t>
  </si>
  <si>
    <t>40</t>
  </si>
  <si>
    <t>998763322</t>
  </si>
  <si>
    <t>Přesun hmot tonážní pro konstrukce montované z desek s omezením mechanizace v objektech v přes 6 do 12 m</t>
  </si>
  <si>
    <t>-533796730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</si>
  <si>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přes 6 do 12 m</t>
  </si>
  <si>
    <t>766</t>
  </si>
  <si>
    <t>Konstrukce truhlářské</t>
  </si>
  <si>
    <t>41</t>
  </si>
  <si>
    <t>766411811</t>
  </si>
  <si>
    <t>Demontáž truhlářského obložení stěn z panelů plochy do 1,5 m2</t>
  </si>
  <si>
    <t>1167273899</t>
  </si>
  <si>
    <t>kuchyně</t>
  </si>
  <si>
    <t>1,2*(4,95+1,7)</t>
  </si>
  <si>
    <t>42</t>
  </si>
  <si>
    <t>766411822</t>
  </si>
  <si>
    <t>Demontáž truhlářského obložení stěn podkladových roštů</t>
  </si>
  <si>
    <t>1360999388</t>
  </si>
  <si>
    <t>43</t>
  </si>
  <si>
    <t>766421811</t>
  </si>
  <si>
    <t>Demontáž truhlářského obložení podhledů z panelů plochy do 1,5 m2</t>
  </si>
  <si>
    <t>172083065</t>
  </si>
  <si>
    <t>kuchyně, koupelna, WC</t>
  </si>
  <si>
    <t>15,8+3,7+1,4</t>
  </si>
  <si>
    <t>44</t>
  </si>
  <si>
    <t>766421822</t>
  </si>
  <si>
    <t>Demontáž truhlářského obložení podhledů podkladových roštů</t>
  </si>
  <si>
    <t>-1116770764</t>
  </si>
  <si>
    <t>45</t>
  </si>
  <si>
    <t>766660001</t>
  </si>
  <si>
    <t>Montáž dveřních křídel otvíravých jednokřídlových š do 0,8 m do ocelové zárubně</t>
  </si>
  <si>
    <t>kus</t>
  </si>
  <si>
    <t>914914325</t>
  </si>
  <si>
    <t>Montáž dveřních křídel dřevěných nebo plastových otevíravých do ocelové zárubně povrchově upravených jednokřídlových, šířky do 800 mm</t>
  </si>
  <si>
    <t>46</t>
  </si>
  <si>
    <t>61162072</t>
  </si>
  <si>
    <t>dveře jednokřídlé voštinové povrch laminátový plné 600x1970-2100mm</t>
  </si>
  <si>
    <t>1416567113</t>
  </si>
  <si>
    <t>47</t>
  </si>
  <si>
    <t>61162073</t>
  </si>
  <si>
    <t>dveře jednokřídlé voštinové povrch laminátový plné 700x1970-2100mm</t>
  </si>
  <si>
    <t>-1585985043</t>
  </si>
  <si>
    <t>48</t>
  </si>
  <si>
    <t>61162080</t>
  </si>
  <si>
    <t>dveře jednokřídlé voštinové povrch laminátový částečně prosklené 800x1970-2100mm</t>
  </si>
  <si>
    <t>-593831154</t>
  </si>
  <si>
    <t>49</t>
  </si>
  <si>
    <t>766660002</t>
  </si>
  <si>
    <t>Montáž dveřních křídel otvíravých jednokřídlových š přes 0,8 m do ocelové zárubně</t>
  </si>
  <si>
    <t>262233634</t>
  </si>
  <si>
    <t>Montáž dveřních křídel dřevěných nebo plastových otevíravých do ocelové zárubně povrchově upravených jednokřídlových, šířky přes 800 mm</t>
  </si>
  <si>
    <t>50</t>
  </si>
  <si>
    <t>61165314</t>
  </si>
  <si>
    <t>dveře jednokřídlé dřevotřískové protipožární EI (EW) 30 D3 povrch laminátový plné 900x1970-2100mm</t>
  </si>
  <si>
    <t>1404436612</t>
  </si>
  <si>
    <t>51</t>
  </si>
  <si>
    <t>766660730.1</t>
  </si>
  <si>
    <t xml:space="preserve">Montáž dveřního interiérového kování </t>
  </si>
  <si>
    <t>vlastní</t>
  </si>
  <si>
    <t>-248506119</t>
  </si>
  <si>
    <t>52</t>
  </si>
  <si>
    <t>54914128.1</t>
  </si>
  <si>
    <t>Kování interiérové klika/klika - klíč/čudlík</t>
  </si>
  <si>
    <t>81229943</t>
  </si>
  <si>
    <t>53</t>
  </si>
  <si>
    <t>766660730.2</t>
  </si>
  <si>
    <t xml:space="preserve">Montáž dveřního vchodového kování </t>
  </si>
  <si>
    <t>489897364</t>
  </si>
  <si>
    <t>54</t>
  </si>
  <si>
    <t>54914128.2</t>
  </si>
  <si>
    <t>Bezpečnostní kování na vchodové dveře klika/koule</t>
  </si>
  <si>
    <t>447441550</t>
  </si>
  <si>
    <t>55</t>
  </si>
  <si>
    <t>766660730.3</t>
  </si>
  <si>
    <t>Systém generálního klíče</t>
  </si>
  <si>
    <t>Vlastní</t>
  </si>
  <si>
    <t>-639866253</t>
  </si>
  <si>
    <t>56</t>
  </si>
  <si>
    <t>766691914</t>
  </si>
  <si>
    <t>Vyvěšení nebo zavěšení dřevěných křídel dveří pl do 2 m2</t>
  </si>
  <si>
    <t>613738455</t>
  </si>
  <si>
    <t>57</t>
  </si>
  <si>
    <t>766812840R</t>
  </si>
  <si>
    <t>Demontáž a zpětná montáž kuchyňských linek dřevěných s výměnou částí</t>
  </si>
  <si>
    <t>Kč</t>
  </si>
  <si>
    <t>-1219514719</t>
  </si>
  <si>
    <t>58</t>
  </si>
  <si>
    <t>766825811R</t>
  </si>
  <si>
    <t>Demontáž skříní, polic, regálů, dveří, stolů, postelí, atd.</t>
  </si>
  <si>
    <t>-718658803</t>
  </si>
  <si>
    <t>Demontáž včetně odvozu na skládku vybavení bytu; 7x dveře, 1x postel jednolůžková, postel dvoulůžková 1x, 2x stůl, 1x koberec, 1x židle, 1x dřevěný botník, 3x šatní skřín, koupelnová skříňka 2x , police 2x, vestavná skříň 2x, obývací stěna 1x (3x velká skříň, 4x menší skříň), peřiňák 1x, 1x kuchyňská skříňka, 1x lednice, 1x pračka,</t>
  </si>
  <si>
    <t>59</t>
  </si>
  <si>
    <t>7631548965.1</t>
  </si>
  <si>
    <t>D + M klika okna se zámkem a klíčem</t>
  </si>
  <si>
    <t>718983013</t>
  </si>
  <si>
    <t>Výměna okenní kliky se zámkem u stávajících oken</t>
  </si>
  <si>
    <t>60</t>
  </si>
  <si>
    <t>998766112</t>
  </si>
  <si>
    <t>Přesun hmot tonážní pro kce truhlářské s omezením mechanizace v objektech v přes 6 do 12 m</t>
  </si>
  <si>
    <t>-841853165</t>
  </si>
  <si>
    <t>Přesun hmot pro konstrukce truhlářské stanovený z hmotnosti přesunovaného materiálu vodorovná dopravní vzdálenost do 50 m s omezením mechanizace v objektech výšky přes 6 do 12 m</t>
  </si>
  <si>
    <t>771</t>
  </si>
  <si>
    <t>Podlahy z dlaždic</t>
  </si>
  <si>
    <t>61</t>
  </si>
  <si>
    <t>771111011</t>
  </si>
  <si>
    <t>Vysátí podkladu před pokládkou dlažby</t>
  </si>
  <si>
    <t>-2030056963</t>
  </si>
  <si>
    <t>1,5+4,2+13,2+1,6</t>
  </si>
  <si>
    <t>62</t>
  </si>
  <si>
    <t>771121011</t>
  </si>
  <si>
    <t>Nátěr penetrační na podlahu</t>
  </si>
  <si>
    <t>-1987217650</t>
  </si>
  <si>
    <t>63</t>
  </si>
  <si>
    <t>771151026</t>
  </si>
  <si>
    <t>Samonivelační stěrka podlah pevnosti 30 MPa tl přes 12 do 15 mm</t>
  </si>
  <si>
    <t>-350526977</t>
  </si>
  <si>
    <t>předíň, koupelna, WC, spíž</t>
  </si>
  <si>
    <t>64</t>
  </si>
  <si>
    <t>771574415</t>
  </si>
  <si>
    <t>Montáž podlah keramických hladkých lepených cementovým flexibilním lepidlem přes 6 do 9 ks/m2</t>
  </si>
  <si>
    <t>234101098</t>
  </si>
  <si>
    <t>65</t>
  </si>
  <si>
    <t>59761176</t>
  </si>
  <si>
    <t>dlažba keramická nemrazuvzdorná R9 povrch hladký/matný tl do 10mm přes 6 do 9ks/m2</t>
  </si>
  <si>
    <t>981254699</t>
  </si>
  <si>
    <t>20,5*1,1 "Přepočtené koeficientem množství</t>
  </si>
  <si>
    <t>66</t>
  </si>
  <si>
    <t>771591112</t>
  </si>
  <si>
    <t>Izolace pod dlažbu nátěrem nebo stěrkou ve dvou vrstvách</t>
  </si>
  <si>
    <t>-831859349</t>
  </si>
  <si>
    <t>4,2</t>
  </si>
  <si>
    <t>67</t>
  </si>
  <si>
    <t>771591264</t>
  </si>
  <si>
    <t>Izolace těsnícími pásy mezi podlahou a stěnou</t>
  </si>
  <si>
    <t>1861079959</t>
  </si>
  <si>
    <t>8,5</t>
  </si>
  <si>
    <t>68</t>
  </si>
  <si>
    <t>998771112</t>
  </si>
  <si>
    <t>Přesun hmot tonážní pro podlahy z dlaždic s omezením mechanizace v objektech v přes 6 do 12 m</t>
  </si>
  <si>
    <t>-1504678958</t>
  </si>
  <si>
    <t>Přesun hmot pro podlahy z dlaždic stanovený z hmotnosti přesunovaného materiálu vodorovná dopravní vzdálenost do 50 m s omezením mechanizace v objektech výšky přes 6 do 12 m</t>
  </si>
  <si>
    <t>776</t>
  </si>
  <si>
    <t>Podlahy povlakové</t>
  </si>
  <si>
    <t>69</t>
  </si>
  <si>
    <t>776121321</t>
  </si>
  <si>
    <t>Neředěná penetrace savého podkladu povlakových podlah</t>
  </si>
  <si>
    <t>369371423</t>
  </si>
  <si>
    <t>70</t>
  </si>
  <si>
    <t>776201812</t>
  </si>
  <si>
    <t>Demontáž lepených povlakových podlah s podložkou ručně</t>
  </si>
  <si>
    <t>674449516</t>
  </si>
  <si>
    <t>71</t>
  </si>
  <si>
    <t>776231111</t>
  </si>
  <si>
    <t>Lepení lamel a čtverců z vinylu standardním lepidlem</t>
  </si>
  <si>
    <t>1871172182</t>
  </si>
  <si>
    <t>72</t>
  </si>
  <si>
    <t>28411050</t>
  </si>
  <si>
    <t>dílce vinylové tl 2,0mm, nášlapná vrstva 0,40mm, úprava PUR, třída zátěže 23/32/41, otlak 0,05mm, R10, třída otěru T, hořlavost Bfl S1, bez ftalátů</t>
  </si>
  <si>
    <t>-867303990</t>
  </si>
  <si>
    <t>73</t>
  </si>
  <si>
    <t>776410811</t>
  </si>
  <si>
    <t>Odstranění soklíků a lišt pryžových nebo plastových</t>
  </si>
  <si>
    <t>-2113588344</t>
  </si>
  <si>
    <t>20,2+21,2+16,5+16,3</t>
  </si>
  <si>
    <t>74</t>
  </si>
  <si>
    <t>776421111</t>
  </si>
  <si>
    <t>Montáž obvodových lišt lepením</t>
  </si>
  <si>
    <t>1010016597</t>
  </si>
  <si>
    <t>17,2</t>
  </si>
  <si>
    <t>21,2</t>
  </si>
  <si>
    <t>75</t>
  </si>
  <si>
    <t>28411008</t>
  </si>
  <si>
    <t>lišta soklová PVC 16x60mm</t>
  </si>
  <si>
    <t>2110645705</t>
  </si>
  <si>
    <t>78,4*1,1 "Přepočtené koeficientem množství</t>
  </si>
  <si>
    <t>76</t>
  </si>
  <si>
    <t>998776112</t>
  </si>
  <si>
    <t>Přesun hmot tonážní pro podlahy povlakové s omezením mechanizace v objektech v přes 6 do 12 m</t>
  </si>
  <si>
    <t>-1961399538</t>
  </si>
  <si>
    <t>Přesun hmot pro podlahy povlakové stanovený z hmotnosti přesunovaného materiálu vodorovná dopravní vzdálenost do 50 m s omezením mechanizace v objektech výšky přes 6 do 12 m</t>
  </si>
  <si>
    <t>781</t>
  </si>
  <si>
    <t>Dokončovací práce - obklady</t>
  </si>
  <si>
    <t>77</t>
  </si>
  <si>
    <t>781121011</t>
  </si>
  <si>
    <t>Nátěr penetrační na stěnu</t>
  </si>
  <si>
    <t>521970044</t>
  </si>
  <si>
    <t>koupelna, WC</t>
  </si>
  <si>
    <t>2,6*8,5+2,2*4,5</t>
  </si>
  <si>
    <t>78</t>
  </si>
  <si>
    <t>781131112</t>
  </si>
  <si>
    <t>Izolace pod obklad nátěrem nebo stěrkou ve dvou vrstvách</t>
  </si>
  <si>
    <t>-1193401202</t>
  </si>
  <si>
    <t>2,6*8,5</t>
  </si>
  <si>
    <t>79</t>
  </si>
  <si>
    <t>781131241</t>
  </si>
  <si>
    <t>Izolace pod obklad těsnícími pásy vnitřní kout</t>
  </si>
  <si>
    <t>-335672644</t>
  </si>
  <si>
    <t>Izolace stěny pod obklad izolace těsnícími izolačními pásy vnitřní kout</t>
  </si>
  <si>
    <t>80</t>
  </si>
  <si>
    <t>781151031</t>
  </si>
  <si>
    <t>Celoplošné vyrovnání podkladu stěrkou tl 3 mm</t>
  </si>
  <si>
    <t>1017936370</t>
  </si>
  <si>
    <t>81</t>
  </si>
  <si>
    <t>781472215</t>
  </si>
  <si>
    <t>Montáž obkladů keramických hladkých lepených cementovým flexibilním lepidlem přes 6 do 9 ks/m2</t>
  </si>
  <si>
    <t>1466785308</t>
  </si>
  <si>
    <t>82</t>
  </si>
  <si>
    <t>59761708</t>
  </si>
  <si>
    <t>obklad keramický nemrazuvzdorný povrch hladký/lesklý tl do 10mm přes 6 do 9ks/m2</t>
  </si>
  <si>
    <t>1235301727</t>
  </si>
  <si>
    <t>32*1,15 "Přepočtené koeficientem množství</t>
  </si>
  <si>
    <t>83</t>
  </si>
  <si>
    <t>998781112</t>
  </si>
  <si>
    <t>Přesun hmot tonážní pro obklady keramické s omezením mechanizace v objektech v přes 6 do 12 m</t>
  </si>
  <si>
    <t>-847599800</t>
  </si>
  <si>
    <t>Přesun hmot pro obklady keramické stanovený z hmotnosti přesunovaného materiálu vodorovná dopravní vzdálenost do 50 m s omezením mechanizace v objektech výšky přes 6 do 12 m</t>
  </si>
  <si>
    <t>783</t>
  </si>
  <si>
    <t>Dokončovací práce - nátěry</t>
  </si>
  <si>
    <t>84</t>
  </si>
  <si>
    <t>783000125</t>
  </si>
  <si>
    <t>Ochrana konstrukcí nebo prvků při provádění nátěrů obalením fólií</t>
  </si>
  <si>
    <t>-241915479</t>
  </si>
  <si>
    <t>okna</t>
  </si>
  <si>
    <t>1,2*2*6+0,6*1,8</t>
  </si>
  <si>
    <t>85</t>
  </si>
  <si>
    <t>28323157</t>
  </si>
  <si>
    <t>fólie pro malířské potřeby zakrývací tl 14µ 4x5m</t>
  </si>
  <si>
    <t>1215275395</t>
  </si>
  <si>
    <t>15,48*1,05 "Přepočtené koeficientem množství</t>
  </si>
  <si>
    <t>86</t>
  </si>
  <si>
    <t>783301311</t>
  </si>
  <si>
    <t>Odmaštění zámečnických konstrukcí vodou ředitelným odmašťovačem</t>
  </si>
  <si>
    <t>-1363522151</t>
  </si>
  <si>
    <t>Příprava podkladu zámečnických konstrukcí před provedením nátěru odmaštění odmašťovačem vodou ředitelným</t>
  </si>
  <si>
    <t>87</t>
  </si>
  <si>
    <t>783301401</t>
  </si>
  <si>
    <t>Ometení zámečnických konstrukcí</t>
  </si>
  <si>
    <t>1366118028</t>
  </si>
  <si>
    <t>Příprava podkladu zámečnických konstrukcí před provedením nátěru ometení</t>
  </si>
  <si>
    <t>zárubeň 600</t>
  </si>
  <si>
    <t>(2*0,03+2*0,095+2*0,015+2*0,030)*2+(0,6*0,03+0,6*0,095+0,6*0,015+0,6*0,030)</t>
  </si>
  <si>
    <t>zárubeň 700</t>
  </si>
  <si>
    <t>(2*0,03+2*0,095+2*0,015+2*0,030)*2+(0,7*0,03+0,7*0,095+0,7*0,015+0,7*0,030)*2</t>
  </si>
  <si>
    <t>zárubeň 800</t>
  </si>
  <si>
    <t>(2*0,03+2*0,095+2*0,015+2*0,030)*2+(0,8*0,03+0,8*0,095+0,8*0,015+0,8*0,030)*4</t>
  </si>
  <si>
    <t>zárubeň 900</t>
  </si>
  <si>
    <t>(2*0,03+2*0,095+2*0,015+2*0,030)*2+(0,9*0,03+0,9*0,095+0,9*0,015+0,9*0,030)</t>
  </si>
  <si>
    <t>88</t>
  </si>
  <si>
    <t>783301401.1</t>
  </si>
  <si>
    <t>Obroušení zámečnických konstrukcí</t>
  </si>
  <si>
    <t>-37678458</t>
  </si>
  <si>
    <t>Příprava podkladu zámečnických konstrukcí obroušením</t>
  </si>
  <si>
    <t>89</t>
  </si>
  <si>
    <t>783344201</t>
  </si>
  <si>
    <t>Základní antikorozní jednonásobný polyuretanový nátěr zámečnických konstrukcí</t>
  </si>
  <si>
    <t>-606034716</t>
  </si>
  <si>
    <t>Základní antikorozní nátěr zámečnických konstrukcí jednonásobný polyuretanový</t>
  </si>
  <si>
    <t>90</t>
  </si>
  <si>
    <t>783347101</t>
  </si>
  <si>
    <t>Krycí jednonásobný polyuretanový nátěr zámečnických konstrukcí</t>
  </si>
  <si>
    <t>-254408420</t>
  </si>
  <si>
    <t>Krycí nátěr (email) zámečnických konstrukcí jednonásobný polyuretanový</t>
  </si>
  <si>
    <t>784</t>
  </si>
  <si>
    <t>Dokončovací práce - malby a tapety</t>
  </si>
  <si>
    <t>91</t>
  </si>
  <si>
    <t>784111001</t>
  </si>
  <si>
    <t>Oprášení (ometení ) podkladu v místnostech v do 3,80 m</t>
  </si>
  <si>
    <t>-347378546</t>
  </si>
  <si>
    <t>92</t>
  </si>
  <si>
    <t>784111011</t>
  </si>
  <si>
    <t>Obroušení podkladu omítnutého v místnostech v do 3,80 m</t>
  </si>
  <si>
    <t>-1352468876</t>
  </si>
  <si>
    <t>93</t>
  </si>
  <si>
    <t>784121001</t>
  </si>
  <si>
    <t>Oškrabání malby v místnostech v do 3,80 m</t>
  </si>
  <si>
    <t>-109286043</t>
  </si>
  <si>
    <t>94</t>
  </si>
  <si>
    <t>784121011</t>
  </si>
  <si>
    <t>Rozmývání podkladu po oškrabání malby v místnostech v do 3,80 m</t>
  </si>
  <si>
    <t>-1911029234</t>
  </si>
  <si>
    <t>95</t>
  </si>
  <si>
    <t>784221101</t>
  </si>
  <si>
    <t>Dvojnásobné bílé malby ze směsí za sucha dobře otěruvzdorných v místnostech do 3,80 m</t>
  </si>
  <si>
    <t>-867539414</t>
  </si>
  <si>
    <t>2,7*20,9+12,9</t>
  </si>
  <si>
    <t>3,25*17,2+15,8</t>
  </si>
  <si>
    <t>3,25*17+15,76</t>
  </si>
  <si>
    <t>3,25*21,2+24,64</t>
  </si>
  <si>
    <t>3,25*23+27,44</t>
  </si>
  <si>
    <t>3,25*3,8+1,06</t>
  </si>
  <si>
    <t>786</t>
  </si>
  <si>
    <t>Dokončovací práce - čalounické úpravy</t>
  </si>
  <si>
    <t>96</t>
  </si>
  <si>
    <t>786612200</t>
  </si>
  <si>
    <t>Montáž zastiňujících rolet z textilií nebo umělých tkanin</t>
  </si>
  <si>
    <t>-992020331</t>
  </si>
  <si>
    <t>Montáž zastiňujících rolet do jakýchkoli typů oken z textilií nebo umělých tkanin</t>
  </si>
  <si>
    <t>97</t>
  </si>
  <si>
    <t>786612200.1</t>
  </si>
  <si>
    <t>Roleta vnitřní pro okna 2000/900</t>
  </si>
  <si>
    <t>266574934</t>
  </si>
  <si>
    <t>795</t>
  </si>
  <si>
    <t>Lokální vytápění</t>
  </si>
  <si>
    <t>98</t>
  </si>
  <si>
    <t>795121813.1</t>
  </si>
  <si>
    <t xml:space="preserve">Odpojení a rozebrání kachlových kamen </t>
  </si>
  <si>
    <t>-1885577317</t>
  </si>
  <si>
    <t>Odpojení a rozebrání kachlových kamen včetně odvozu na skládku.</t>
  </si>
  <si>
    <t>P</t>
  </si>
  <si>
    <t>Poznámka k položce:_x000d_
Odpojení a rozebrání kachlových kamen včetně odvozu na skládku.</t>
  </si>
  <si>
    <t>02 - ZTI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</si>
  <si>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</si>
  <si>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</si>
  <si>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</si>
  <si>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</si>
  <si>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</si>
  <si>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>721</t>
  </si>
  <si>
    <t>Zdravotechnika - vnitřní kanalizace</t>
  </si>
  <si>
    <t>721171803</t>
  </si>
  <si>
    <t>Demontáž potrubí z PVC D do 75</t>
  </si>
  <si>
    <t>-1594774012</t>
  </si>
  <si>
    <t>3*2,5</t>
  </si>
  <si>
    <t>721173722</t>
  </si>
  <si>
    <t>Potrubí kanalizační z PE připojovací DN 40</t>
  </si>
  <si>
    <t>-1415391978</t>
  </si>
  <si>
    <t>U, UM</t>
  </si>
  <si>
    <t>2*0,5</t>
  </si>
  <si>
    <t>721173723</t>
  </si>
  <si>
    <t>Potrubí kanalizační z PE připojovací DN 50</t>
  </si>
  <si>
    <t>601815850</t>
  </si>
  <si>
    <t>3,2+1,4+2*0,5</t>
  </si>
  <si>
    <t>721173724</t>
  </si>
  <si>
    <t>Potrubí kanalizační z PE připojovací DN 70</t>
  </si>
  <si>
    <t>-1534851463</t>
  </si>
  <si>
    <t>1,4</t>
  </si>
  <si>
    <t>721194104</t>
  </si>
  <si>
    <t>Vyvedení a upevnění odpadních výpustek DN 40</t>
  </si>
  <si>
    <t>-990893186</t>
  </si>
  <si>
    <t>721194105</t>
  </si>
  <si>
    <t>Vyvedení a upevnění odpadních výpustek DN 50</t>
  </si>
  <si>
    <t>-223494675</t>
  </si>
  <si>
    <t>721194107</t>
  </si>
  <si>
    <t>Vyvedení a upevnění odpadních výpustek DN 70</t>
  </si>
  <si>
    <t>765921492</t>
  </si>
  <si>
    <t>721194109</t>
  </si>
  <si>
    <t>Vyvedení a upevnění odpadních výpustek DN 110</t>
  </si>
  <si>
    <t>-350900881</t>
  </si>
  <si>
    <t>721290112</t>
  </si>
  <si>
    <t>Zkouška těsnosti potrubí kanalizace vodou do DN 200</t>
  </si>
  <si>
    <t>2121502355</t>
  </si>
  <si>
    <t>1+5,6+1,4</t>
  </si>
  <si>
    <t>998721112</t>
  </si>
  <si>
    <t>Přesun hmot tonážní pro vnitřní kanalizaci s omezením mechanizace v objektech v přes 6 do 12 m</t>
  </si>
  <si>
    <t>2030624430</t>
  </si>
  <si>
    <t>Přesun hmot pro vnitřní kanalizaci stanovený z hmotnosti přesunovaného materiálu vodorovná dopravní vzdálenost do 50 m s omezením mechanizace v objektech výšky přes 6 do 12 m</t>
  </si>
  <si>
    <t>722</t>
  </si>
  <si>
    <t>Zdravotechnika - vnitřní vodovod</t>
  </si>
  <si>
    <t>713463411</t>
  </si>
  <si>
    <t>Montáž izolace tepelné potrubí a ohybů návlekovými izolačními pouzdry</t>
  </si>
  <si>
    <t>468337532</t>
  </si>
  <si>
    <t>22,6+3,6</t>
  </si>
  <si>
    <t>28377109</t>
  </si>
  <si>
    <t>pouzdro izolační potrubní z pěnového polyetylenu 28/6mm</t>
  </si>
  <si>
    <t>2077028393</t>
  </si>
  <si>
    <t>2*1,8</t>
  </si>
  <si>
    <t>28377102</t>
  </si>
  <si>
    <t>pouzdro izolační potrubní z pěnového polyetylenu 22/6mm</t>
  </si>
  <si>
    <t>-545207601</t>
  </si>
  <si>
    <t>2*3,2+2*6,6+2*1,5</t>
  </si>
  <si>
    <t>722170801</t>
  </si>
  <si>
    <t>Demontáž rozvodů vody z plastů D do 25</t>
  </si>
  <si>
    <t>1495045510</t>
  </si>
  <si>
    <t>7,5+9,6</t>
  </si>
  <si>
    <t>722174002</t>
  </si>
  <si>
    <t>Potrubí vodovodní plastové PPR svar polyfuze PN 16 D 20x2,8 mm</t>
  </si>
  <si>
    <t>-1050218716</t>
  </si>
  <si>
    <t>722174003</t>
  </si>
  <si>
    <t>Potrubí vodovodní plastové PPR svar polyfuze PN 16 D 25x3,5 mm</t>
  </si>
  <si>
    <t>121203667</t>
  </si>
  <si>
    <t>722190401</t>
  </si>
  <si>
    <t>Vyvedení a upevnění výpustku do DN 25</t>
  </si>
  <si>
    <t>1555897443</t>
  </si>
  <si>
    <t>722232045</t>
  </si>
  <si>
    <t>Kohout kulový přímý G 1" PN 42 do 185°C vnitřní závit</t>
  </si>
  <si>
    <t>-2021799967</t>
  </si>
  <si>
    <t>722232061</t>
  </si>
  <si>
    <t>Kohout kulový přímý G 1/2" PN 42 do 185°C vnitřní závit s vypouštěním</t>
  </si>
  <si>
    <t>-1847145839</t>
  </si>
  <si>
    <t>722234265</t>
  </si>
  <si>
    <t>Filtr mosazný G 1" PN 20 do 80°C s 2x vnitřním závitem</t>
  </si>
  <si>
    <t>1936972583</t>
  </si>
  <si>
    <t>722270102</t>
  </si>
  <si>
    <t>Sestava vodoměrová závitová G 1"</t>
  </si>
  <si>
    <t>764177942</t>
  </si>
  <si>
    <t>722290226</t>
  </si>
  <si>
    <t>Zkouška těsnosti vodovodního potrubí závitového do DN 50</t>
  </si>
  <si>
    <t>1206563186</t>
  </si>
  <si>
    <t>722290234</t>
  </si>
  <si>
    <t>Proplach a dezinfekce vodovodního potrubí do DN 80</t>
  </si>
  <si>
    <t>-998875621</t>
  </si>
  <si>
    <t>998722112</t>
  </si>
  <si>
    <t>Přesun hmot tonážní pro vnitřní vodovod s omezením mechanizace v objektech v přes 6 do 12 m</t>
  </si>
  <si>
    <t>-779631386</t>
  </si>
  <si>
    <t>Přesun hmot pro vnitřní vodovod stanovený z hmotnosti přesunovaného materiálu vodorovná dopravní vzdálenost do 50 m s omezením mechanizace v objektech výšky přes 6 do 12 m</t>
  </si>
  <si>
    <t>723</t>
  </si>
  <si>
    <t>Zdravotechnika - vnitřní plynovod</t>
  </si>
  <si>
    <t>723150306</t>
  </si>
  <si>
    <t>Potrubí ocelové hladké černé bezešvé spojované svařováním tvářené za tepla D 44,5x3,2 mm</t>
  </si>
  <si>
    <t>1519578689</t>
  </si>
  <si>
    <t xml:space="preserve">Potrubí z ocelových trubek hladkých  černých spojovaných svařováním tvářených za tepla Ø 44,5/3,2</t>
  </si>
  <si>
    <t>723150802</t>
  </si>
  <si>
    <t>Demontáž potrubí ocelové hladké svařované do D 44,5</t>
  </si>
  <si>
    <t>1770857964</t>
  </si>
  <si>
    <t xml:space="preserve">Demontáž potrubí svařovaného z ocelových trubek hladkých  přes 32 do Ø 44,5</t>
  </si>
  <si>
    <t>723190104.1</t>
  </si>
  <si>
    <t xml:space="preserve">D+M Přípojka pro připojení kotle, nerezová hadice </t>
  </si>
  <si>
    <t>50839710</t>
  </si>
  <si>
    <t xml:space="preserve">Přípojka plynovodní, připojení kotle, nerezová hadice </t>
  </si>
  <si>
    <t>723190901</t>
  </si>
  <si>
    <t>Uzavření,otevření plynovodního potrubí při opravě</t>
  </si>
  <si>
    <t>229789897</t>
  </si>
  <si>
    <t xml:space="preserve">Opravy plynovodního potrubí  uzavření nebo otevření potrubí</t>
  </si>
  <si>
    <t>723190907</t>
  </si>
  <si>
    <t>Odvzdušnění nebo napuštění plynovodního potrubí</t>
  </si>
  <si>
    <t>-1066240688</t>
  </si>
  <si>
    <t xml:space="preserve">Opravy plynovodního potrubí  odvzdušnění a napuštění potrubí</t>
  </si>
  <si>
    <t>723190909.1</t>
  </si>
  <si>
    <t>Revize plynovodního potrubí</t>
  </si>
  <si>
    <t>198826105</t>
  </si>
  <si>
    <t>723220211.1</t>
  </si>
  <si>
    <t xml:space="preserve">D+M Armatura přechodová </t>
  </si>
  <si>
    <t>1432462329</t>
  </si>
  <si>
    <t>723230104.1</t>
  </si>
  <si>
    <t>D+M Kulový uzávěr přímý</t>
  </si>
  <si>
    <t>-1657535239</t>
  </si>
  <si>
    <t>D+M Kulový uzávěr přímí</t>
  </si>
  <si>
    <t>723230104.2</t>
  </si>
  <si>
    <t>D+M Zaslepení potrubí</t>
  </si>
  <si>
    <t>1897362251</t>
  </si>
  <si>
    <t xml:space="preserve">Zaslepení potrubí do kuchyně </t>
  </si>
  <si>
    <t>723230104.3</t>
  </si>
  <si>
    <t>revize</t>
  </si>
  <si>
    <t>-317383076</t>
  </si>
  <si>
    <t>998723112</t>
  </si>
  <si>
    <t>Přesun hmot tonážní pro vnitřní plynovod s omezením mechanizace v objektech v přes 6 do 12 m</t>
  </si>
  <si>
    <t>-334627463</t>
  </si>
  <si>
    <t>Přesun hmot pro vnitřní plynovod stanovený z hmotnosti přesunovaného materiálu vodorovná dopravní vzdálenost do 50 m s omezením mechanizace v objektech výšky přes 6 do 12 m</t>
  </si>
  <si>
    <t>725</t>
  </si>
  <si>
    <t>Zdravotechnika - zařizovací předměty</t>
  </si>
  <si>
    <t>725110814</t>
  </si>
  <si>
    <t>Demontáž klozetu Kombi</t>
  </si>
  <si>
    <t>1276591894</t>
  </si>
  <si>
    <t>725112022</t>
  </si>
  <si>
    <t>Klozet keramický závěsný na nosné stěny s hlubokým splachováním odpad vodorovný</t>
  </si>
  <si>
    <t>570365194</t>
  </si>
  <si>
    <t>725210821</t>
  </si>
  <si>
    <t>Demontáž umyvadel bez výtokových armatur</t>
  </si>
  <si>
    <t>-373322300</t>
  </si>
  <si>
    <t>725211681</t>
  </si>
  <si>
    <t>Umyvadlo keramické bílé zdravotní šířky 640 mm připevněné na stěnu šrouby</t>
  </si>
  <si>
    <t>-548761554</t>
  </si>
  <si>
    <t>725211701</t>
  </si>
  <si>
    <t>Umývátko keramické bílé stěnové šířky 400 mm připevněné na stěnu šrouby</t>
  </si>
  <si>
    <t>554637386</t>
  </si>
  <si>
    <t>725220851</t>
  </si>
  <si>
    <t>Demontáž van akrylátových</t>
  </si>
  <si>
    <t>-1493198589</t>
  </si>
  <si>
    <t>725241128</t>
  </si>
  <si>
    <t>Vanička sprchová akrylátová obdélníková 1200x900 mm</t>
  </si>
  <si>
    <t>729713594</t>
  </si>
  <si>
    <t>725244313</t>
  </si>
  <si>
    <t>Zástěna sprchová rámová se skleněnou výplní tl. 4 a 5 mm dveře posuvné jednodílné do niky na vaničku šířky 1200 mm</t>
  </si>
  <si>
    <t>1822277546</t>
  </si>
  <si>
    <t>725813111</t>
  </si>
  <si>
    <t>Ventil rohový bez připojovací trubičky nebo flexi hadičky G 1/2"</t>
  </si>
  <si>
    <t>1591182698</t>
  </si>
  <si>
    <t>725813112</t>
  </si>
  <si>
    <t>Ventil rohový pračkový G 3/4"</t>
  </si>
  <si>
    <t>1254204983</t>
  </si>
  <si>
    <t>725820801</t>
  </si>
  <si>
    <t>Demontáž baterie nástěnné do G 3 / 4</t>
  </si>
  <si>
    <t>1773980892</t>
  </si>
  <si>
    <t>725820802</t>
  </si>
  <si>
    <t>Demontáž baterie stojánkové do jednoho otvoru</t>
  </si>
  <si>
    <t>-317946204</t>
  </si>
  <si>
    <t>725822611</t>
  </si>
  <si>
    <t>Baterie umyvadlová stojánková páková bez výpusti</t>
  </si>
  <si>
    <t>1748922539</t>
  </si>
  <si>
    <t>725841333</t>
  </si>
  <si>
    <t>Baterie sprchová podomítková s přepínačem a pevnou sprchou</t>
  </si>
  <si>
    <t>-612151051</t>
  </si>
  <si>
    <t>998725112</t>
  </si>
  <si>
    <t>Přesun hmot tonážní pro zařizovací předměty s omezením mechanizace v objektech v přes 6 do 12 m</t>
  </si>
  <si>
    <t>-2051948044</t>
  </si>
  <si>
    <t>Přesun hmot pro zařizovací předměty stanovený z hmotnosti přesunovaného materiálu vodorovná dopravní vzdálenost do 50 m s omezením mechanizace v objektech výšky přes 6 do 12 m</t>
  </si>
  <si>
    <t>726</t>
  </si>
  <si>
    <t>Zdravotechnika - předstěnové instalace</t>
  </si>
  <si>
    <t>726111031</t>
  </si>
  <si>
    <t>Instalační předstěna - klozet s ovládáním zepředu v 1080 mm závěsný do masivní zděné kce</t>
  </si>
  <si>
    <t>1725155738</t>
  </si>
  <si>
    <t>1359767449</t>
  </si>
  <si>
    <t>03 - ÚT a VZT</t>
  </si>
  <si>
    <t xml:space="preserve">      733 - Ústřední vytápění - rozvodné potrubí</t>
  </si>
  <si>
    <t xml:space="preserve">        D5 - Armatury</t>
  </si>
  <si>
    <t xml:space="preserve">      735 - Ústřední vytápění - otopná tělesa</t>
  </si>
  <si>
    <t xml:space="preserve">    731 - Ústřední vytápění - kotelny</t>
  </si>
  <si>
    <t xml:space="preserve">    734 - Ústřední vytápění - armatury</t>
  </si>
  <si>
    <t xml:space="preserve">    751 - Vzduchotechnika</t>
  </si>
  <si>
    <t>733</t>
  </si>
  <si>
    <t>Ústřední vytápění - rozvodné potrubí</t>
  </si>
  <si>
    <t>732324814</t>
  </si>
  <si>
    <t>Vypuštění vody ze systému</t>
  </si>
  <si>
    <t>-312810297</t>
  </si>
  <si>
    <t>733120815</t>
  </si>
  <si>
    <t>Demontáž potrubí ocelového hladkého D do 38</t>
  </si>
  <si>
    <t>32614610</t>
  </si>
  <si>
    <t>2*32+1,5*2</t>
  </si>
  <si>
    <t>733222302</t>
  </si>
  <si>
    <t>Potrubí měděné polotvrdé spojované lisováním D 15x1 mm</t>
  </si>
  <si>
    <t>-1730853926</t>
  </si>
  <si>
    <t>2*(1,3+1,4+4,6+3,7+3,3+8,3+3)</t>
  </si>
  <si>
    <t>733222303</t>
  </si>
  <si>
    <t>Potrubí měděné polotvrdé spojované lisováním D 18x1 mm</t>
  </si>
  <si>
    <t>-1106587009</t>
  </si>
  <si>
    <t>2*(6,8+3,1)+2*2</t>
  </si>
  <si>
    <t>733222304</t>
  </si>
  <si>
    <t>Potrubí měděné polotvrdé spojované lisováním D 22x1 mm</t>
  </si>
  <si>
    <t>-1455397086</t>
  </si>
  <si>
    <t>2*1,5</t>
  </si>
  <si>
    <t>998733112</t>
  </si>
  <si>
    <t>Přesun hmot tonážní pro rozvody potrubí s omezením mechanizace v objektech v přes 6 do 12 m</t>
  </si>
  <si>
    <t>-1222753165</t>
  </si>
  <si>
    <t>Přesun hmot pro rozvody potrubí stanovený z hmotnosti přesunovaného materiálu vodorovná dopravní vzdálenost do 50 m s omezením mechanizace v objektech výšky přes 6 do 12 m</t>
  </si>
  <si>
    <t>D5</t>
  </si>
  <si>
    <t>Armatury</t>
  </si>
  <si>
    <t>735</t>
  </si>
  <si>
    <t>Ústřední vytápění - otopná tělesa</t>
  </si>
  <si>
    <t>735121810</t>
  </si>
  <si>
    <t>Demontáž otopného tělesa ocelového článkového</t>
  </si>
  <si>
    <t>-610740545</t>
  </si>
  <si>
    <t>6*0,8*1,2+0,5*0,9+0,9*0,8</t>
  </si>
  <si>
    <t>735159210</t>
  </si>
  <si>
    <t>Montáž otopných těles panelových dvouřadých dl do 1140 mm</t>
  </si>
  <si>
    <t>66271157</t>
  </si>
  <si>
    <t>Montáž otopných těles panelových dvouřadých, stavební délky do 1140 mm</t>
  </si>
  <si>
    <t>48457373</t>
  </si>
  <si>
    <t>těleso otopné panelové 2 deskové VK 1 přídavná přestupní plocha v 600mm dl 1100mm 1417W</t>
  </si>
  <si>
    <t>-363051985</t>
  </si>
  <si>
    <t>48457385</t>
  </si>
  <si>
    <t>těleso otopné panelové 2 deskové VK 2 přídavné přestupní plochy v 600mm dl 1000mm 1679W</t>
  </si>
  <si>
    <t>712641533</t>
  </si>
  <si>
    <t>48456991</t>
  </si>
  <si>
    <t>těleso otopné panelové 1 deskové 1 přídavná přestupní plocha v 400mm dl 400mm 283W</t>
  </si>
  <si>
    <t>-1804037666</t>
  </si>
  <si>
    <t>735159220</t>
  </si>
  <si>
    <t>Montáž otopných těles panelových dvouřadých dl přes 1140 do 1500 mm</t>
  </si>
  <si>
    <t>1748845802</t>
  </si>
  <si>
    <t>Montáž otopných těles panelových dvouřadých, stavební délky přes 1140 do 1500 mm</t>
  </si>
  <si>
    <t>48457387</t>
  </si>
  <si>
    <t>těleso otopné panelové 2 deskové VK 2 přídavné přestupní plochy v 600mm dl 1200mm 2015W</t>
  </si>
  <si>
    <t>-1957112496</t>
  </si>
  <si>
    <t>735160134</t>
  </si>
  <si>
    <t>Otopné těleso trubkové teplovodní výška/délka 1 500/750 mm</t>
  </si>
  <si>
    <t>-713288604</t>
  </si>
  <si>
    <t>Otopná tělesa trubková teplovodní na stěnu výšky tělesa 1 500 mm, délky 750 mm</t>
  </si>
  <si>
    <t>48459009</t>
  </si>
  <si>
    <t>těleso trubkové teplovodní spodní připojení 1220x450mm</t>
  </si>
  <si>
    <t>-1566054953</t>
  </si>
  <si>
    <t>998735112</t>
  </si>
  <si>
    <t>Přesun hmot tonážní pro otopná tělesa s omezením mechanizace v objektech v přes 6 do 12 m</t>
  </si>
  <si>
    <t>1204661093</t>
  </si>
  <si>
    <t>Přesun hmot pro otopná tělesa stanovený z hmotnosti přesunovaného materiálu vodorovná dopravní vzdálenost do 50 m s omezením mechanizace v objektech výšky přes 6 do 12 m</t>
  </si>
  <si>
    <t>731</t>
  </si>
  <si>
    <t>Ústřední vytápění - kotelny</t>
  </si>
  <si>
    <t>580507201</t>
  </si>
  <si>
    <t>Kontrola umístění a připojení plynového kotle do 50 kW</t>
  </si>
  <si>
    <t>-1107213079</t>
  </si>
  <si>
    <t>580507202</t>
  </si>
  <si>
    <t>Kontrola celkového technického stavu plynového kotle do 50 kW</t>
  </si>
  <si>
    <t>2098407179</t>
  </si>
  <si>
    <t>580507204</t>
  </si>
  <si>
    <t>Kontrola těsnosti spoje detekčním přístrojem u plynového kotle do 50 kW</t>
  </si>
  <si>
    <t>1168102978</t>
  </si>
  <si>
    <t>580507208</t>
  </si>
  <si>
    <t>Uvedení plynového kotle do 50 kW do provozu</t>
  </si>
  <si>
    <t>1788589343</t>
  </si>
  <si>
    <t>580507210</t>
  </si>
  <si>
    <t>Kontrola funkce regulačního prvku a nastavených hodnot plynového kotle do 50 kW</t>
  </si>
  <si>
    <t>-1621981310</t>
  </si>
  <si>
    <t>580507211</t>
  </si>
  <si>
    <t>Kontrola funkce provozního termostatu plynového kotle do 50 kW</t>
  </si>
  <si>
    <t>73820171</t>
  </si>
  <si>
    <t>580507212</t>
  </si>
  <si>
    <t>Kontrola funkce havarijního termostatu plynového kotle do 50 kW</t>
  </si>
  <si>
    <t>976011470</t>
  </si>
  <si>
    <t>580507215</t>
  </si>
  <si>
    <t>Kontrola funkce zapalovacího hořáčku plynového kotle do 50 kW</t>
  </si>
  <si>
    <t>-315609473</t>
  </si>
  <si>
    <t>580507216</t>
  </si>
  <si>
    <t>Kontrola funkce termoelektrické pojistky plynového kotle do 50 kW</t>
  </si>
  <si>
    <t>578153258</t>
  </si>
  <si>
    <t>580507217</t>
  </si>
  <si>
    <t>Kontrola funkce hoření hlavního hořáku plynového kotle do 50 kW</t>
  </si>
  <si>
    <t>2051330485</t>
  </si>
  <si>
    <t>580507218</t>
  </si>
  <si>
    <t>Kontrola funkce odtahu spalin plynového kotle do 50 kW</t>
  </si>
  <si>
    <t>1146466213</t>
  </si>
  <si>
    <t>580507222</t>
  </si>
  <si>
    <t>Kontrolní měření komínového tahu plynového kotle do 50 kW</t>
  </si>
  <si>
    <t>měření</t>
  </si>
  <si>
    <t>-1891135771</t>
  </si>
  <si>
    <t>580507223</t>
  </si>
  <si>
    <t>Kontrolní měření CO v ovzduší plynového kotle do 50 kW</t>
  </si>
  <si>
    <t>-920337902</t>
  </si>
  <si>
    <t>900 1</t>
  </si>
  <si>
    <t>Zprovoznění, seřízení a vyzkoušení zařízení-Před předáním. Vyhotovení zápisu s popisem postupu zprovoznění, výsledků seřízení, výsledků zkoušek, atd. Zařízení musí být před předáním bez závad.</t>
  </si>
  <si>
    <t>hod</t>
  </si>
  <si>
    <t>-1680845011</t>
  </si>
  <si>
    <t>900 2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</si>
  <si>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</t>
  </si>
  <si>
    <t>-534920158</t>
  </si>
  <si>
    <t>904 11</t>
  </si>
  <si>
    <t>Likvidace odpadů-Kompletní systém sběru, třídění, odvozu a likvidace odpadu v souladu se zák. č.185/2001 Sb. v platném znění a vyhl. č.381/2001 Sb. v platném znění</t>
  </si>
  <si>
    <t>ks</t>
  </si>
  <si>
    <t>-854185127</t>
  </si>
  <si>
    <t>905 12</t>
  </si>
  <si>
    <t>Závěrečný úklid-Provedení komplexního úklidu po provádění vytápění na úroveň min. původního stavu v návaznosti na likvidaci odpadů a úklid celé stavby</t>
  </si>
  <si>
    <t>312892608</t>
  </si>
  <si>
    <t>734</t>
  </si>
  <si>
    <t>Ústřední vytápění - armatury</t>
  </si>
  <si>
    <t>734 10</t>
  </si>
  <si>
    <t>D+M Ventil rohový, regulační, pro dvoutrubkový systém</t>
  </si>
  <si>
    <t>-1573814881</t>
  </si>
  <si>
    <t>734 12</t>
  </si>
  <si>
    <t>D+M Termostatická kapalinová hlavice v provedení antivandal</t>
  </si>
  <si>
    <t>1529768789</t>
  </si>
  <si>
    <t>734 5</t>
  </si>
  <si>
    <t>D+M Automatický odvzdušňovací ventil DN 10</t>
  </si>
  <si>
    <t>-1881989161</t>
  </si>
  <si>
    <t>734 6</t>
  </si>
  <si>
    <t>D+M Vypouštěcí ventil</t>
  </si>
  <si>
    <t>507888302</t>
  </si>
  <si>
    <t>734100811</t>
  </si>
  <si>
    <t>Demontáž armatury přírubové se dvěma přírubami DN do 50</t>
  </si>
  <si>
    <t>992867661</t>
  </si>
  <si>
    <t>Demontáž armatur přírubových se dvěma přírubami do DN 50</t>
  </si>
  <si>
    <t>751</t>
  </si>
  <si>
    <t>Vzduchotechnika</t>
  </si>
  <si>
    <t>751510042</t>
  </si>
  <si>
    <t>Vzduchotechnické potrubí z pozinkovaného plechu kruhové spirálně vinutá trouba bez příruby D přes 100 do 200 mm</t>
  </si>
  <si>
    <t>-1853635900</t>
  </si>
  <si>
    <t>Vzduchotechnické potrubí z pozinkovaného plechu kruhové, trouba spirálně vinutá bez příruby, průměru přes 100 do 200 mm</t>
  </si>
  <si>
    <t>751572102</t>
  </si>
  <si>
    <t>Uchycení potrubí kruhového pomocí objímky kotvené do betonu D přes 100 do 200 mm</t>
  </si>
  <si>
    <t>438384676</t>
  </si>
  <si>
    <t>Závěs kruhového potrubí pomocí objímky, kotvené do betonu průměru potrubí přes 100 do 200 mm</t>
  </si>
  <si>
    <t>75158941.1</t>
  </si>
  <si>
    <t xml:space="preserve">Montáž diagonálního ventilátoru do kruhového potrubí </t>
  </si>
  <si>
    <t>198869398</t>
  </si>
  <si>
    <t xml:space="preserve">DIAGONÁLNÍ VENTILÁTOR DO KRUHOVÉHO POTRUBÍ IP44 Vo=100 m3/hod, TLAK 60 Pa, PŘÍKON 21 W, NAPĚTÍ 230 V, PROUD 0,10 A  IP44 dvouotáčkový ventilátor</t>
  </si>
  <si>
    <t>75158941.11</t>
  </si>
  <si>
    <t xml:space="preserve">M DIAGONÁLNÍ VENTILÁTOR DO KRUHOVÉHO POTRUBÍ IP44 Vo=100 m3/hod, TLAK 60 Pa, PŘÍKON 21 W, NAPĚTÍ 230 V, PROUD 0,10 A  IP44 dvouotáčkový ventilátor</t>
  </si>
  <si>
    <t>509418522</t>
  </si>
  <si>
    <t>75158941.2</t>
  </si>
  <si>
    <t xml:space="preserve">RYCHLOUPÍNACÍ SPONA DN 125  rychloup.spona</t>
  </si>
  <si>
    <t>1183914492</t>
  </si>
  <si>
    <t>75158941.3</t>
  </si>
  <si>
    <t>KOLENO 125/90</t>
  </si>
  <si>
    <t>824974485</t>
  </si>
  <si>
    <t>75158941.4</t>
  </si>
  <si>
    <t>T KUS 125</t>
  </si>
  <si>
    <t>238696754</t>
  </si>
  <si>
    <t>75158941.5</t>
  </si>
  <si>
    <t xml:space="preserve">RYCHLOUPÍNACÍ SPONA VBM 125  rychloup.spona</t>
  </si>
  <si>
    <t>-619505875</t>
  </si>
  <si>
    <t>75158941.6</t>
  </si>
  <si>
    <t xml:space="preserve">OHEBNÁ HLINÍKOVÁ HADICE HLUKOVĚ IZOLOVANÁ DN 127  zvukově izol.hadice</t>
  </si>
  <si>
    <t>506653307</t>
  </si>
  <si>
    <t>75158941.7</t>
  </si>
  <si>
    <t>DN 125 ED zpětná klapka, těsná, motýlková</t>
  </si>
  <si>
    <t>986198984</t>
  </si>
  <si>
    <t>751322012</t>
  </si>
  <si>
    <t>Montáž talířového ventilu D přes 100 do 200 mm</t>
  </si>
  <si>
    <t>228938050</t>
  </si>
  <si>
    <t>Montáž talířových ventilů, anemostatů, dýz talířového ventilu, průměru přes 100 do 200 mm</t>
  </si>
  <si>
    <t>42972202</t>
  </si>
  <si>
    <t>ventil talířový pro přívod a odvod vzduchu plastový D 125mm</t>
  </si>
  <si>
    <t>1413338992</t>
  </si>
  <si>
    <t>75158941.8</t>
  </si>
  <si>
    <t xml:space="preserve">Odvaděč kondenzátu- záslep 160  s nátrubkem</t>
  </si>
  <si>
    <t>1947612647</t>
  </si>
  <si>
    <t>75158941.9</t>
  </si>
  <si>
    <t xml:space="preserve">PROTIDEŠŤOVÁ STŘÍŠKA DN 160  protidešťová stříška na spiro</t>
  </si>
  <si>
    <t>-1914257802</t>
  </si>
  <si>
    <t>998751111</t>
  </si>
  <si>
    <t>Přesun hmot tonážní pro vzduchotechniku s omezením mechanizace v objektech v do 12 m</t>
  </si>
  <si>
    <t>-1676583745</t>
  </si>
  <si>
    <t>Přesun hmot pro vzduchotechniku stanovený z hmotnosti přesunovaného materiálu vodorovná dopravní vzdálenost do 100 m s omezením mechanizace v objektech výšky do 12 m</t>
  </si>
  <si>
    <t>04 - Elektro</t>
  </si>
  <si>
    <t xml:space="preserve">    741 - Elektroinstalace - silnoproud</t>
  </si>
  <si>
    <t xml:space="preserve">    742 - Elektroinstalace - slaboproud</t>
  </si>
  <si>
    <t>741</t>
  </si>
  <si>
    <t>Elektroinstalace - silnoproud</t>
  </si>
  <si>
    <t>741110001</t>
  </si>
  <si>
    <t>Montáž trubka plastová tuhá D přes 16 do 23 mm uložená pevně</t>
  </si>
  <si>
    <t>-1940241917</t>
  </si>
  <si>
    <t>Montáž trubek elektroinstalačních s nasunutím nebo našroubováním do krabic plastových tuhých, uložených pevně, vnější Ø přes 16 do 23 mm</t>
  </si>
  <si>
    <t>34571063</t>
  </si>
  <si>
    <t>trubka elektroinstalační ohebná z PVC bílá d 23mm</t>
  </si>
  <si>
    <t>-520486285</t>
  </si>
  <si>
    <t>741112011</t>
  </si>
  <si>
    <t>Montáž krabice nástěnná plastová kruhová</t>
  </si>
  <si>
    <t>-1078702310</t>
  </si>
  <si>
    <t>Montáž krabic elektroinstalačních bez napojení na trubky a lišty, demontáže a montáže víčka a přístroje protahovacích nebo odbočných nástěnných plastových kruhových</t>
  </si>
  <si>
    <t>34571450</t>
  </si>
  <si>
    <t>krabice pod omítku PVC přístrojová kruhová D 70mm</t>
  </si>
  <si>
    <t>1143382592</t>
  </si>
  <si>
    <t>34571551</t>
  </si>
  <si>
    <t>víčko krabic z PH, D 80mm</t>
  </si>
  <si>
    <t>323601220</t>
  </si>
  <si>
    <t>741122015</t>
  </si>
  <si>
    <t>Montáž kabel Cu bez ukončení uložený pod omítku plný kulatý 3x1,5 mm2 (např. CYKY)</t>
  </si>
  <si>
    <t>-1075441336</t>
  </si>
  <si>
    <t>Montáž kabelů měděných bez ukončení uložených pod omítku plných kulatých (např. CYKY), počtu a průřezu žil 3x1,5 mm2</t>
  </si>
  <si>
    <t>34109513</t>
  </si>
  <si>
    <t>kabel instalační plochý jádro Cu plné izolace PVC plášť PVC 450/750V (CYKYLo) 3x1,5mm2</t>
  </si>
  <si>
    <t>-2124385331</t>
  </si>
  <si>
    <t>741122016</t>
  </si>
  <si>
    <t>Montáž kabel Cu bez ukončení uložený pod omítku plný kulatý 3x2,5 až 6 mm2 (např. CYKY)</t>
  </si>
  <si>
    <t>-683139636</t>
  </si>
  <si>
    <t>Montáž kabelů měděných bez ukončení uložených pod omítku plných kulatých (např. CYKY), počtu a průřezu žil 3x2,5 až 6 mm2</t>
  </si>
  <si>
    <t>34109517</t>
  </si>
  <si>
    <t>kabel instalační plochý jádro Cu plné izolace PVC plášť PVC 450/750V (CYKYLo) 3x2,5mm2</t>
  </si>
  <si>
    <t>-1366446109</t>
  </si>
  <si>
    <t>741122021</t>
  </si>
  <si>
    <t>Montáž kabel Cu bez ukončení uložený pod omítku plný kulatý 4x1,5 mm2 (např. CYKY)</t>
  </si>
  <si>
    <t>-932356544</t>
  </si>
  <si>
    <t>Montáž kabelů měděných bez ukončení uložených pod omítku plných kulatých (např. CYKY), počtu a průřezu žil 4x1,5 mm2</t>
  </si>
  <si>
    <t>34113048</t>
  </si>
  <si>
    <t>kabel Instalační závěsný s nosným lankem jádro Cu izolace PVC plášť PVC 450/750V (CYKYz) 4x1,5mm2</t>
  </si>
  <si>
    <t>2002187320</t>
  </si>
  <si>
    <t>741122031</t>
  </si>
  <si>
    <t>Montáž kabel Cu bez ukončení uložený pod omítku plný kulatý 5x1,5 až 2,5 mm2 (např. CYKY)</t>
  </si>
  <si>
    <t>-2143651411</t>
  </si>
  <si>
    <t>Montáž kabelů měděných bez ukončení uložených pod omítku plných kulatých (např. CYKY), počtu a průřezu žil 5x1,5 až 2,5 mm2</t>
  </si>
  <si>
    <t>34113277</t>
  </si>
  <si>
    <t>kabel Instalační flexibilní jádro Cu lanované izolace pryž plášť pryž chloroprenová 450/750V (H07RN-F) 5x1,5mm2</t>
  </si>
  <si>
    <t>-1253055411</t>
  </si>
  <si>
    <t>34113278</t>
  </si>
  <si>
    <t>kabel Instalační flexibilní jádro Cu lanované izolace pryž plášť pryž chloroprenová 450/750V (H07RN-F) 5x2,5mm2</t>
  </si>
  <si>
    <t>-1587416394</t>
  </si>
  <si>
    <t>741122032</t>
  </si>
  <si>
    <t>Montáž kabel Cu bez ukončení uložený pod omítku plný kulatý 5x4 až 6 mm2 (např. CYKY)</t>
  </si>
  <si>
    <t>-220235688</t>
  </si>
  <si>
    <t>Montáž kabelů měděných bez ukončení uložených pod omítku plných kulatých (např. CYKY), počtu a průřezu žil 5x4 až 6 mm2</t>
  </si>
  <si>
    <t>34113279</t>
  </si>
  <si>
    <t>kabel Instalační flexibilní jádro Cu lanované izolace pryž plášť pryž chloroprenová 450/750V (H07RN-F) 5x4mm2</t>
  </si>
  <si>
    <t>-318865818</t>
  </si>
  <si>
    <t>341-27</t>
  </si>
  <si>
    <t>ZM spínač, řazení 1,10 A,250V,IP20</t>
  </si>
  <si>
    <t>-742779827</t>
  </si>
  <si>
    <t>341-28</t>
  </si>
  <si>
    <t>ZM spínač, řazení 5,10 A,250V,IP20</t>
  </si>
  <si>
    <t>1175896355</t>
  </si>
  <si>
    <t>341-29</t>
  </si>
  <si>
    <t>ZM spínač, řazení 6,10 A,250V,IP20</t>
  </si>
  <si>
    <t>1732565666</t>
  </si>
  <si>
    <t>341-33</t>
  </si>
  <si>
    <t>ZM sporáková prípojka zapustna 400V,16A</t>
  </si>
  <si>
    <t>-832185312</t>
  </si>
  <si>
    <t>341-35</t>
  </si>
  <si>
    <t>Časové relé pod vypínač do krabice</t>
  </si>
  <si>
    <t>1156680486</t>
  </si>
  <si>
    <t>741313041</t>
  </si>
  <si>
    <t>Montáž zásuvka (polo)zapuštěná šroubové připojení 2P+PE se zapojením vodičů</t>
  </si>
  <si>
    <t>1702417419</t>
  </si>
  <si>
    <t>Montáž zásuvek domovních se zapojením vodičů šroubové připojení polozapuštěných nebo zapuštěných 10/16 A, provedení 2P + PE</t>
  </si>
  <si>
    <t>34555202</t>
  </si>
  <si>
    <t>zásuvka zápustná jednonásobná chráněná, šroubové svorky</t>
  </si>
  <si>
    <t>1271004271</t>
  </si>
  <si>
    <t>741313043</t>
  </si>
  <si>
    <t>Montáž zásuvka (polo)zapuštěná šroubové připojení 2x(2P + PE) dvojnásobná se zapojením vodičů</t>
  </si>
  <si>
    <t>912815804</t>
  </si>
  <si>
    <t>Montáž zásuvek domovních se zapojením vodičů šroubové připojení polozapuštěných nebo zapuštěných 10/16 A, provedení 2x (2P + PE) dvojnásobná</t>
  </si>
  <si>
    <t>34555200</t>
  </si>
  <si>
    <t>zásuvka polozápustná dvojnásobná chráněná, šroubové svorky</t>
  </si>
  <si>
    <t>1462347424</t>
  </si>
  <si>
    <t>741372111</t>
  </si>
  <si>
    <t>Montáž svítidlo LED interiérové vestavné panelové hranaté nebo kruhové do 0,09 m2 se zapojením vodičů</t>
  </si>
  <si>
    <t>-42389669</t>
  </si>
  <si>
    <t>Montáž svítidel s integrovaným zdrojem LED se zapojením vodičů interiérových vestavných stropních panelových hranatých nebo kruhových, plochy do 0,09 m2</t>
  </si>
  <si>
    <t>341-46</t>
  </si>
  <si>
    <t xml:space="preserve">A - LED stmívatelné stropní světlo 500mm/36W/230V </t>
  </si>
  <si>
    <t>1697470641</t>
  </si>
  <si>
    <t>341-45</t>
  </si>
  <si>
    <t>B - LED stropní svítidlo 36W/230V</t>
  </si>
  <si>
    <t>-2086667745</t>
  </si>
  <si>
    <t>341-47</t>
  </si>
  <si>
    <t xml:space="preserve">C -  LED koupelnové stropní svítidlo 18W/230V</t>
  </si>
  <si>
    <t>1080878367</t>
  </si>
  <si>
    <t>341-48</t>
  </si>
  <si>
    <t xml:space="preserve">D -  LED stropní svítidlo 12W/230V</t>
  </si>
  <si>
    <t>-197520910</t>
  </si>
  <si>
    <t>741372021</t>
  </si>
  <si>
    <t>Montáž svítidlo LED interiérové přisazené nástěnné hranaté nebo kruhové do 0,09 m2 se zapojením vodičů</t>
  </si>
  <si>
    <t>1910928865</t>
  </si>
  <si>
    <t>Montáž svítidel s integrovaným zdrojem LED se zapojením vodičů interiérových přisazených nástěnných hranatých nebo kruhových, plochy do 0,09 m2</t>
  </si>
  <si>
    <t>341-49</t>
  </si>
  <si>
    <t xml:space="preserve">E - Koupelnové LED svítidlo nad zrcadlo </t>
  </si>
  <si>
    <t>-983031213</t>
  </si>
  <si>
    <t>341-60</t>
  </si>
  <si>
    <t>Rozvaděč včetně vystrojení</t>
  </si>
  <si>
    <t>-428427326</t>
  </si>
  <si>
    <t>podomítkový rozvaděč jednořadý - hlavní jištění 25A, jističe 5x B10A, 2x B16A</t>
  </si>
  <si>
    <t>HZS3131</t>
  </si>
  <si>
    <t>Hodinová zúčtovací sazba elektromontér VN a VVN</t>
  </si>
  <si>
    <t>512</t>
  </si>
  <si>
    <t>-625869977</t>
  </si>
  <si>
    <t>Hodinové zúčtovací sazby montáží technologických zařízení při externích montážích elektromontér VN a VVN</t>
  </si>
  <si>
    <t>HZS2492</t>
  </si>
  <si>
    <t>Hodinová zúčtovací sazba pomocný dělník PSV</t>
  </si>
  <si>
    <t>626876409</t>
  </si>
  <si>
    <t>Hodinové zúčtovací sazby profesí PSV zednické výpomoci a pomocné práce PSV pomocný dělník PSV</t>
  </si>
  <si>
    <t>741-4</t>
  </si>
  <si>
    <t>revize elektro</t>
  </si>
  <si>
    <t>-308798306</t>
  </si>
  <si>
    <t>2188R</t>
  </si>
  <si>
    <t>Demontáž elektroinstalace (svítidla, zásuvky, vypínače, vodiče)</t>
  </si>
  <si>
    <t>645993284</t>
  </si>
  <si>
    <t>Demontáž elektroinstalace (svítidla, zásuvky, vypínače, vodiče</t>
  </si>
  <si>
    <t>998741112</t>
  </si>
  <si>
    <t>Přesun hmot tonážní pro silnoproud s omezením mechanizace v objektech v přes 6 do 12 m</t>
  </si>
  <si>
    <t>253208465</t>
  </si>
  <si>
    <t>Přesun hmot pro silnoproud stanovený z hmotnosti přesunovaného materiálu vodorovná dopravní vzdálenost do 50 m s omezením mechanizace v objektech výšky přes 6 do 12 m</t>
  </si>
  <si>
    <t>742</t>
  </si>
  <si>
    <t>Elektroinstalace - slaboproud</t>
  </si>
  <si>
    <t>742110002</t>
  </si>
  <si>
    <t>Montáž trubek pro slaboproud plastových ohebných uložených pod omítku</t>
  </si>
  <si>
    <t>-1833594263</t>
  </si>
  <si>
    <t>Montáž trubek elektroinstalačních plastových ohebných uložených pod omítku</t>
  </si>
  <si>
    <t>34571350</t>
  </si>
  <si>
    <t>trubka elektroinstalační ohebná dvouplášťová korugovaná HDPE+LDPE (chránička) D 32/40mm</t>
  </si>
  <si>
    <t>416470281</t>
  </si>
  <si>
    <t>45*1,05 'Přepočtené koeficientem množství</t>
  </si>
  <si>
    <t>742121001</t>
  </si>
  <si>
    <t>Montáž kabelů sdělovacích pro vnitřní rozvody do 15 žil</t>
  </si>
  <si>
    <t>-350203455</t>
  </si>
  <si>
    <t>Montáž kabelů sdělovacích pro vnitřní rozvody počtu žil do 15</t>
  </si>
  <si>
    <t>34121302</t>
  </si>
  <si>
    <t>kabel koaxiální stíněný 2xAl/PES a opletením z CuSn drátků 144x0,12mm2, plášť PVC černý UV odolný, jádro CU pr. 1,13mm</t>
  </si>
  <si>
    <t>554287398</t>
  </si>
  <si>
    <t>45*1,2 'Přepočtené koeficientem množství</t>
  </si>
  <si>
    <t>742122001</t>
  </si>
  <si>
    <t>Montáž kabelové spojky nebo svorkovnice pro slaboproud do 15 žil</t>
  </si>
  <si>
    <t>635176039</t>
  </si>
  <si>
    <t>Montáž kabelové spojky nebo svorkovnice do 15 žil</t>
  </si>
  <si>
    <t>742124002</t>
  </si>
  <si>
    <t>Montáž kabelů datových FTP, UTP, STP pro vnitřní rozvody do trubky</t>
  </si>
  <si>
    <t>438568605</t>
  </si>
  <si>
    <t>34121262</t>
  </si>
  <si>
    <t>kabel datový jádro Cu plné plášť PVC (U/UTP) kategorie 5e</t>
  </si>
  <si>
    <t>-383188467</t>
  </si>
  <si>
    <t>742124007</t>
  </si>
  <si>
    <t>Montáž kabelů datových FTP, UTP, STP ukončení kabelu na svorkovnici</t>
  </si>
  <si>
    <t>-1095789759</t>
  </si>
  <si>
    <t>742124007.1</t>
  </si>
  <si>
    <t xml:space="preserve">D + M Zásuvka antenní + datová </t>
  </si>
  <si>
    <t>738146817</t>
  </si>
  <si>
    <t>Dodávka a montáž zásuvky antenní 1x výstup a datová 1x výstup</t>
  </si>
  <si>
    <t>742124007.2</t>
  </si>
  <si>
    <t>D + M Podomítková krabice</t>
  </si>
  <si>
    <t>1534825031</t>
  </si>
  <si>
    <t>Podomítková krabice pro router a antenní rozdělovač</t>
  </si>
  <si>
    <t>742124007.3</t>
  </si>
  <si>
    <t>D + M Antenní rozbočovač 4 výstupy</t>
  </si>
  <si>
    <t>-2099781494</t>
  </si>
  <si>
    <t>Antenní rozbočovač se 4 výstupy</t>
  </si>
  <si>
    <t>742124007.4</t>
  </si>
  <si>
    <t>D + M Zvonek</t>
  </si>
  <si>
    <t>1340369229</t>
  </si>
  <si>
    <t>Dodávka a montáž zvonku</t>
  </si>
  <si>
    <t>998742112</t>
  </si>
  <si>
    <t>Přesun hmot tonážní pro slaboproud s omezením mechanizace v objektech v do 12 m</t>
  </si>
  <si>
    <t>1958202440</t>
  </si>
  <si>
    <t>Přesun hmot pro slaboproud stanovený z hmotnosti přesunovaného materiálu vodorovná dopravní vzdálenost do 50 m s omezením mechanizace v objektech výšky přes 6 do 12 m</t>
  </si>
  <si>
    <t>05 - VRN</t>
  </si>
  <si>
    <t>VRN - Vedlejší rozpočtové náklady</t>
  </si>
  <si>
    <t xml:space="preserve">    VRN4 - Inženýrská činnost</t>
  </si>
  <si>
    <t xml:space="preserve">    VRN6 - Územní vlivy</t>
  </si>
  <si>
    <t>Vedlejší rozpočtové náklady</t>
  </si>
  <si>
    <t>VRN4</t>
  </si>
  <si>
    <t>Inženýrská činnost</t>
  </si>
  <si>
    <t>045303000</t>
  </si>
  <si>
    <t>Koordinační činnost</t>
  </si>
  <si>
    <t>1024</t>
  </si>
  <si>
    <t>141055514</t>
  </si>
  <si>
    <t>VRN6</t>
  </si>
  <si>
    <t>Územní vlivy</t>
  </si>
  <si>
    <t>062002000</t>
  </si>
  <si>
    <t>Ztížené dopravní podmínky</t>
  </si>
  <si>
    <t>-1547903008</t>
  </si>
  <si>
    <t>Ztížené dopravní podmínky - v bytovém domě se nenachází výtah, doprava pouze po schodišti do 2. patra. Zajištění záboru u vchodu pro odvoz a přívoz materiálu.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</si>
</sst>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2" fillId="0" borderId="3" xfId="0" applyFont="1" applyBorder="1" applyAlignment="1" applyProtection="1"/>
    <xf numFmtId="0" fontId="12" fillId="0" borderId="0" xfId="0" applyFont="1" applyAlignment="1" applyProtection="1"/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protection locked="0"/>
    </xf>
    <xf numFmtId="4" fontId="12" fillId="0" borderId="0" xfId="0" applyNumberFormat="1" applyFont="1" applyAlignment="1" applyProtection="1"/>
    <xf numFmtId="0" fontId="12" fillId="0" borderId="3" xfId="0" applyFont="1" applyBorder="1" applyAlignment="1"/>
    <xf numFmtId="0" fontId="12" fillId="0" borderId="14" xfId="0" applyFont="1" applyBorder="1" applyAlignment="1" applyProtection="1"/>
    <xf numFmtId="0" fontId="12" fillId="0" borderId="0" xfId="0" applyFont="1" applyBorder="1" applyAlignment="1" applyProtection="1"/>
    <xf numFmtId="166" fontId="12" fillId="0" borderId="0" xfId="0" applyNumberFormat="1" applyFont="1" applyBorder="1" applyAlignment="1" applyProtection="1"/>
    <xf numFmtId="166" fontId="12" fillId="0" borderId="15" xfId="0" applyNumberFormat="1" applyFont="1" applyBorder="1" applyAlignme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37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54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55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56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55</v>
      </c>
      <c r="AI60" s="43"/>
      <c r="AJ60" s="43"/>
      <c r="AK60" s="43"/>
      <c r="AL60" s="43"/>
      <c r="AM60" s="65" t="s">
        <v>56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58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55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56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55</v>
      </c>
      <c r="AI75" s="43"/>
      <c r="AJ75" s="43"/>
      <c r="AK75" s="43"/>
      <c r="AL75" s="43"/>
      <c r="AM75" s="65" t="s">
        <v>56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59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141024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Stavební úpravy vnitřních prostor bytové jednotky č.9, 26.dubna 1305/27 pro DOZP Vilík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Cheb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24. 10. 2024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Krajský úřad KV kraj,Závodní 353/88, K. Vary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ARCHEB s.r.o., Mlýnská 16/98, Cheb</v>
      </c>
      <c r="AN89" s="72"/>
      <c r="AO89" s="72"/>
      <c r="AP89" s="72"/>
      <c r="AQ89" s="41"/>
      <c r="AR89" s="45"/>
      <c r="AS89" s="82" t="s">
        <v>60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36</v>
      </c>
      <c r="AJ90" s="41"/>
      <c r="AK90" s="41"/>
      <c r="AL90" s="41"/>
      <c r="AM90" s="81" t="str">
        <f>IF(E20="","",E20)</f>
        <v>V. Rakyta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61</v>
      </c>
      <c r="D92" s="95"/>
      <c r="E92" s="95"/>
      <c r="F92" s="95"/>
      <c r="G92" s="95"/>
      <c r="H92" s="96"/>
      <c r="I92" s="97" t="s">
        <v>62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63</v>
      </c>
      <c r="AH92" s="95"/>
      <c r="AI92" s="95"/>
      <c r="AJ92" s="95"/>
      <c r="AK92" s="95"/>
      <c r="AL92" s="95"/>
      <c r="AM92" s="95"/>
      <c r="AN92" s="97" t="s">
        <v>64</v>
      </c>
      <c r="AO92" s="95"/>
      <c r="AP92" s="99"/>
      <c r="AQ92" s="100" t="s">
        <v>65</v>
      </c>
      <c r="AR92" s="45"/>
      <c r="AS92" s="101" t="s">
        <v>66</v>
      </c>
      <c r="AT92" s="102" t="s">
        <v>67</v>
      </c>
      <c r="AU92" s="102" t="s">
        <v>68</v>
      </c>
      <c r="AV92" s="102" t="s">
        <v>69</v>
      </c>
      <c r="AW92" s="102" t="s">
        <v>70</v>
      </c>
      <c r="AX92" s="102" t="s">
        <v>71</v>
      </c>
      <c r="AY92" s="102" t="s">
        <v>72</v>
      </c>
      <c r="AZ92" s="102" t="s">
        <v>73</v>
      </c>
      <c r="BA92" s="102" t="s">
        <v>74</v>
      </c>
      <c r="BB92" s="102" t="s">
        <v>75</v>
      </c>
      <c r="BC92" s="102" t="s">
        <v>76</v>
      </c>
      <c r="BD92" s="103" t="s">
        <v>77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78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ROUND(SUM(AG95:AG99),2)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ROUND(SUM(AS95:AS99),2)</f>
        <v>0</v>
      </c>
      <c r="AT94" s="115">
        <f>ROUND(SUM(AV94:AW94),2)</f>
        <v>0</v>
      </c>
      <c r="AU94" s="116">
        <f>ROUND(SUM(AU95:AU99),5)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ROUND(SUM(AZ95:AZ99),2)</f>
        <v>0</v>
      </c>
      <c r="BA94" s="115">
        <f>ROUND(SUM(BA95:BA99),2)</f>
        <v>0</v>
      </c>
      <c r="BB94" s="115">
        <f>ROUND(SUM(BB95:BB99),2)</f>
        <v>0</v>
      </c>
      <c r="BC94" s="115">
        <f>ROUND(SUM(BC95:BC99),2)</f>
        <v>0</v>
      </c>
      <c r="BD94" s="117">
        <f>ROUND(SUM(BD95:BD99),2)</f>
        <v>0</v>
      </c>
      <c r="BE94" s="6"/>
      <c r="BS94" s="118" t="s">
        <v>79</v>
      </c>
      <c r="BT94" s="118" t="s">
        <v>80</v>
      </c>
      <c r="BU94" s="119" t="s">
        <v>81</v>
      </c>
      <c r="BV94" s="118" t="s">
        <v>82</v>
      </c>
      <c r="BW94" s="118" t="s">
        <v>5</v>
      </c>
      <c r="BX94" s="118" t="s">
        <v>83</v>
      </c>
      <c r="CL94" s="118" t="s">
        <v>1</v>
      </c>
    </row>
    <row r="95" s="7" customFormat="1" ht="16.5" customHeight="1">
      <c r="A95" s="120" t="s">
        <v>84</v>
      </c>
      <c r="B95" s="121"/>
      <c r="C95" s="122"/>
      <c r="D95" s="123" t="s">
        <v>85</v>
      </c>
      <c r="E95" s="123"/>
      <c r="F95" s="123"/>
      <c r="G95" s="123"/>
      <c r="H95" s="123"/>
      <c r="I95" s="124"/>
      <c r="J95" s="123" t="s">
        <v>86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stavební'!J30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87</v>
      </c>
      <c r="AR95" s="127"/>
      <c r="AS95" s="128">
        <v>0</v>
      </c>
      <c r="AT95" s="129">
        <f>ROUND(SUM(AV95:AW95),2)</f>
        <v>0</v>
      </c>
      <c r="AU95" s="130">
        <f>'01 - stavební'!P133</f>
        <v>0</v>
      </c>
      <c r="AV95" s="129">
        <f>'01 - stavební'!J33</f>
        <v>0</v>
      </c>
      <c r="AW95" s="129">
        <f>'01 - stavební'!J34</f>
        <v>0</v>
      </c>
      <c r="AX95" s="129">
        <f>'01 - stavební'!J35</f>
        <v>0</v>
      </c>
      <c r="AY95" s="129">
        <f>'01 - stavební'!J36</f>
        <v>0</v>
      </c>
      <c r="AZ95" s="129">
        <f>'01 - stavební'!F33</f>
        <v>0</v>
      </c>
      <c r="BA95" s="129">
        <f>'01 - stavební'!F34</f>
        <v>0</v>
      </c>
      <c r="BB95" s="129">
        <f>'01 - stavební'!F35</f>
        <v>0</v>
      </c>
      <c r="BC95" s="129">
        <f>'01 - stavební'!F36</f>
        <v>0</v>
      </c>
      <c r="BD95" s="131">
        <f>'01 - stavební'!F37</f>
        <v>0</v>
      </c>
      <c r="BE95" s="7"/>
      <c r="BT95" s="132" t="s">
        <v>88</v>
      </c>
      <c r="BV95" s="132" t="s">
        <v>82</v>
      </c>
      <c r="BW95" s="132" t="s">
        <v>89</v>
      </c>
      <c r="BX95" s="132" t="s">
        <v>5</v>
      </c>
      <c r="CL95" s="132" t="s">
        <v>1</v>
      </c>
      <c r="CM95" s="132" t="s">
        <v>88</v>
      </c>
    </row>
    <row r="96" s="7" customFormat="1" ht="16.5" customHeight="1">
      <c r="A96" s="120" t="s">
        <v>84</v>
      </c>
      <c r="B96" s="121"/>
      <c r="C96" s="122"/>
      <c r="D96" s="123" t="s">
        <v>90</v>
      </c>
      <c r="E96" s="123"/>
      <c r="F96" s="123"/>
      <c r="G96" s="123"/>
      <c r="H96" s="123"/>
      <c r="I96" s="124"/>
      <c r="J96" s="123" t="s">
        <v>91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ZTI'!J30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87</v>
      </c>
      <c r="AR96" s="127"/>
      <c r="AS96" s="128">
        <v>0</v>
      </c>
      <c r="AT96" s="129">
        <f>ROUND(SUM(AV96:AW96),2)</f>
        <v>0</v>
      </c>
      <c r="AU96" s="130">
        <f>'02 - ZTI'!P122</f>
        <v>0</v>
      </c>
      <c r="AV96" s="129">
        <f>'02 - ZTI'!J33</f>
        <v>0</v>
      </c>
      <c r="AW96" s="129">
        <f>'02 - ZTI'!J34</f>
        <v>0</v>
      </c>
      <c r="AX96" s="129">
        <f>'02 - ZTI'!J35</f>
        <v>0</v>
      </c>
      <c r="AY96" s="129">
        <f>'02 - ZTI'!J36</f>
        <v>0</v>
      </c>
      <c r="AZ96" s="129">
        <f>'02 - ZTI'!F33</f>
        <v>0</v>
      </c>
      <c r="BA96" s="129">
        <f>'02 - ZTI'!F34</f>
        <v>0</v>
      </c>
      <c r="BB96" s="129">
        <f>'02 - ZTI'!F35</f>
        <v>0</v>
      </c>
      <c r="BC96" s="129">
        <f>'02 - ZTI'!F36</f>
        <v>0</v>
      </c>
      <c r="BD96" s="131">
        <f>'02 - ZTI'!F37</f>
        <v>0</v>
      </c>
      <c r="BE96" s="7"/>
      <c r="BT96" s="132" t="s">
        <v>88</v>
      </c>
      <c r="BV96" s="132" t="s">
        <v>82</v>
      </c>
      <c r="BW96" s="132" t="s">
        <v>92</v>
      </c>
      <c r="BX96" s="132" t="s">
        <v>5</v>
      </c>
      <c r="CL96" s="132" t="s">
        <v>1</v>
      </c>
      <c r="CM96" s="132" t="s">
        <v>88</v>
      </c>
    </row>
    <row r="97" s="7" customFormat="1" ht="16.5" customHeight="1">
      <c r="A97" s="120" t="s">
        <v>84</v>
      </c>
      <c r="B97" s="121"/>
      <c r="C97" s="122"/>
      <c r="D97" s="123" t="s">
        <v>93</v>
      </c>
      <c r="E97" s="123"/>
      <c r="F97" s="123"/>
      <c r="G97" s="123"/>
      <c r="H97" s="123"/>
      <c r="I97" s="124"/>
      <c r="J97" s="123" t="s">
        <v>94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ÚT a VZT'!J30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87</v>
      </c>
      <c r="AR97" s="127"/>
      <c r="AS97" s="128">
        <v>0</v>
      </c>
      <c r="AT97" s="129">
        <f>ROUND(SUM(AV97:AW97),2)</f>
        <v>0</v>
      </c>
      <c r="AU97" s="130">
        <f>'03 - ÚT a VZT'!P124</f>
        <v>0</v>
      </c>
      <c r="AV97" s="129">
        <f>'03 - ÚT a VZT'!J33</f>
        <v>0</v>
      </c>
      <c r="AW97" s="129">
        <f>'03 - ÚT a VZT'!J34</f>
        <v>0</v>
      </c>
      <c r="AX97" s="129">
        <f>'03 - ÚT a VZT'!J35</f>
        <v>0</v>
      </c>
      <c r="AY97" s="129">
        <f>'03 - ÚT a VZT'!J36</f>
        <v>0</v>
      </c>
      <c r="AZ97" s="129">
        <f>'03 - ÚT a VZT'!F33</f>
        <v>0</v>
      </c>
      <c r="BA97" s="129">
        <f>'03 - ÚT a VZT'!F34</f>
        <v>0</v>
      </c>
      <c r="BB97" s="129">
        <f>'03 - ÚT a VZT'!F35</f>
        <v>0</v>
      </c>
      <c r="BC97" s="129">
        <f>'03 - ÚT a VZT'!F36</f>
        <v>0</v>
      </c>
      <c r="BD97" s="131">
        <f>'03 - ÚT a VZT'!F37</f>
        <v>0</v>
      </c>
      <c r="BE97" s="7"/>
      <c r="BT97" s="132" t="s">
        <v>88</v>
      </c>
      <c r="BV97" s="132" t="s">
        <v>82</v>
      </c>
      <c r="BW97" s="132" t="s">
        <v>95</v>
      </c>
      <c r="BX97" s="132" t="s">
        <v>5</v>
      </c>
      <c r="CL97" s="132" t="s">
        <v>1</v>
      </c>
      <c r="CM97" s="132" t="s">
        <v>88</v>
      </c>
    </row>
    <row r="98" s="7" customFormat="1" ht="16.5" customHeight="1">
      <c r="A98" s="120" t="s">
        <v>84</v>
      </c>
      <c r="B98" s="121"/>
      <c r="C98" s="122"/>
      <c r="D98" s="123" t="s">
        <v>96</v>
      </c>
      <c r="E98" s="123"/>
      <c r="F98" s="123"/>
      <c r="G98" s="123"/>
      <c r="H98" s="123"/>
      <c r="I98" s="124"/>
      <c r="J98" s="123" t="s">
        <v>97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'04 - Elektro'!J30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87</v>
      </c>
      <c r="AR98" s="127"/>
      <c r="AS98" s="128">
        <v>0</v>
      </c>
      <c r="AT98" s="129">
        <f>ROUND(SUM(AV98:AW98),2)</f>
        <v>0</v>
      </c>
      <c r="AU98" s="130">
        <f>'04 - Elektro'!P119</f>
        <v>0</v>
      </c>
      <c r="AV98" s="129">
        <f>'04 - Elektro'!J33</f>
        <v>0</v>
      </c>
      <c r="AW98" s="129">
        <f>'04 - Elektro'!J34</f>
        <v>0</v>
      </c>
      <c r="AX98" s="129">
        <f>'04 - Elektro'!J35</f>
        <v>0</v>
      </c>
      <c r="AY98" s="129">
        <f>'04 - Elektro'!J36</f>
        <v>0</v>
      </c>
      <c r="AZ98" s="129">
        <f>'04 - Elektro'!F33</f>
        <v>0</v>
      </c>
      <c r="BA98" s="129">
        <f>'04 - Elektro'!F34</f>
        <v>0</v>
      </c>
      <c r="BB98" s="129">
        <f>'04 - Elektro'!F35</f>
        <v>0</v>
      </c>
      <c r="BC98" s="129">
        <f>'04 - Elektro'!F36</f>
        <v>0</v>
      </c>
      <c r="BD98" s="131">
        <f>'04 - Elektro'!F37</f>
        <v>0</v>
      </c>
      <c r="BE98" s="7"/>
      <c r="BT98" s="132" t="s">
        <v>88</v>
      </c>
      <c r="BV98" s="132" t="s">
        <v>82</v>
      </c>
      <c r="BW98" s="132" t="s">
        <v>98</v>
      </c>
      <c r="BX98" s="132" t="s">
        <v>5</v>
      </c>
      <c r="CL98" s="132" t="s">
        <v>1</v>
      </c>
      <c r="CM98" s="132" t="s">
        <v>88</v>
      </c>
    </row>
    <row r="99" s="7" customFormat="1" ht="16.5" customHeight="1">
      <c r="A99" s="120" t="s">
        <v>84</v>
      </c>
      <c r="B99" s="121"/>
      <c r="C99" s="122"/>
      <c r="D99" s="123" t="s">
        <v>99</v>
      </c>
      <c r="E99" s="123"/>
      <c r="F99" s="123"/>
      <c r="G99" s="123"/>
      <c r="H99" s="123"/>
      <c r="I99" s="124"/>
      <c r="J99" s="123" t="s">
        <v>100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'05 - VRN'!J30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87</v>
      </c>
      <c r="AR99" s="127"/>
      <c r="AS99" s="133">
        <v>0</v>
      </c>
      <c r="AT99" s="134">
        <f>ROUND(SUM(AV99:AW99),2)</f>
        <v>0</v>
      </c>
      <c r="AU99" s="135">
        <f>'05 - VRN'!P119</f>
        <v>0</v>
      </c>
      <c r="AV99" s="134">
        <f>'05 - VRN'!J33</f>
        <v>0</v>
      </c>
      <c r="AW99" s="134">
        <f>'05 - VRN'!J34</f>
        <v>0</v>
      </c>
      <c r="AX99" s="134">
        <f>'05 - VRN'!J35</f>
        <v>0</v>
      </c>
      <c r="AY99" s="134">
        <f>'05 - VRN'!J36</f>
        <v>0</v>
      </c>
      <c r="AZ99" s="134">
        <f>'05 - VRN'!F33</f>
        <v>0</v>
      </c>
      <c r="BA99" s="134">
        <f>'05 - VRN'!F34</f>
        <v>0</v>
      </c>
      <c r="BB99" s="134">
        <f>'05 - VRN'!F35</f>
        <v>0</v>
      </c>
      <c r="BC99" s="134">
        <f>'05 - VRN'!F36</f>
        <v>0</v>
      </c>
      <c r="BD99" s="136">
        <f>'05 - VRN'!F37</f>
        <v>0</v>
      </c>
      <c r="BE99" s="7"/>
      <c r="BT99" s="132" t="s">
        <v>88</v>
      </c>
      <c r="BV99" s="132" t="s">
        <v>82</v>
      </c>
      <c r="BW99" s="132" t="s">
        <v>101</v>
      </c>
      <c r="BX99" s="132" t="s">
        <v>5</v>
      </c>
      <c r="CL99" s="132" t="s">
        <v>1</v>
      </c>
      <c r="CM99" s="132" t="s">
        <v>102</v>
      </c>
    </row>
    <row r="100" s="2" customFormat="1" ht="30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</sheetData>
  <sheetProtection sheet="1" formatColumns="0" formatRows="0" objects="1" scenarios="1" spinCount="100000" saltValue="PIMfVjMFz7e7t/rw11+L5mtpYgd6TBX9v/cJnX2Muvw3Bs1z+0XhtHW0iewI/doQZtuvg0JRWFOWBlVLxso18Q==" hashValue="eyIfc7HSgsSGvHqXSleAiSQw83PZ/WFQ3DEanWFCC2xW6wDwHn975mbSDnZmcW0v4r7LRPMTYOGC7Hf4EEguqQ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'!C2" display="/"/>
    <hyperlink ref="A96" location="'02 - ZTI'!C2" display="/"/>
    <hyperlink ref="A97" location="'03 - ÚT a VZT'!C2" display="/"/>
    <hyperlink ref="A98" location="'04 - Elektro'!C2" display="/"/>
    <hyperlink ref="A99" location="'05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Stavební úpravy vnitřních prostor bytové jednotky č.9, 26.dubna 1305/27 pro DOZP Vilík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24. 10. 2024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">
        <v>37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ROUND((SUM(BE133:BE490)),  2)</f>
        <v>0</v>
      </c>
      <c r="G33" s="39"/>
      <c r="H33" s="39"/>
      <c r="I33" s="156">
        <v>0.20999999999999999</v>
      </c>
      <c r="J33" s="155">
        <f>ROUND(((SUM(BE133:BE490))*I33),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ROUND((SUM(BF133:BF490)),  2)</f>
        <v>0</v>
      </c>
      <c r="G34" s="39"/>
      <c r="H34" s="39"/>
      <c r="I34" s="156">
        <v>0.12</v>
      </c>
      <c r="J34" s="155">
        <f>ROUND(((SUM(BF133:BF490))*I34),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ROUND((SUM(BG133:BG490)),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ROUND((SUM(BH133:BH490)),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ROUND((SUM(BI133:BI490)),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Stavební úpravy vnitřních prostor bytové jednotky č.9, 26.dubna 1305/27 pro DOZP Vilík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stavební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Cheb</v>
      </c>
      <c r="G89" s="41"/>
      <c r="H89" s="41"/>
      <c r="I89" s="33" t="s">
        <v>22</v>
      </c>
      <c r="J89" s="80" t="str">
        <f>IF(J12="","",J12)</f>
        <v>24. 10. 2024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Krajský úřad KV kraj,Závodní 353/88, K. Vary</v>
      </c>
      <c r="G91" s="41"/>
      <c r="H91" s="41"/>
      <c r="I91" s="33" t="s">
        <v>32</v>
      </c>
      <c r="J91" s="37" t="str">
        <f>E21</f>
        <v>ARCHEB s.r.o., Mlýnská 16/98, Cheb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V. Rakyta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111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112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113</v>
      </c>
      <c r="E99" s="189"/>
      <c r="F99" s="189"/>
      <c r="G99" s="189"/>
      <c r="H99" s="189"/>
      <c r="I99" s="189"/>
      <c r="J99" s="190">
        <f>J138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114</v>
      </c>
      <c r="E100" s="189"/>
      <c r="F100" s="189"/>
      <c r="G100" s="189"/>
      <c r="H100" s="189"/>
      <c r="I100" s="189"/>
      <c r="J100" s="190">
        <f>J158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115</v>
      </c>
      <c r="E101" s="189"/>
      <c r="F101" s="189"/>
      <c r="G101" s="189"/>
      <c r="H101" s="189"/>
      <c r="I101" s="189"/>
      <c r="J101" s="190">
        <f>J204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116</v>
      </c>
      <c r="E102" s="183"/>
      <c r="F102" s="183"/>
      <c r="G102" s="183"/>
      <c r="H102" s="183"/>
      <c r="I102" s="183"/>
      <c r="J102" s="184">
        <f>J222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117</v>
      </c>
      <c r="E103" s="189"/>
      <c r="F103" s="189"/>
      <c r="G103" s="189"/>
      <c r="H103" s="189"/>
      <c r="I103" s="189"/>
      <c r="J103" s="190">
        <f>J223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118</v>
      </c>
      <c r="E104" s="189"/>
      <c r="F104" s="189"/>
      <c r="G104" s="189"/>
      <c r="H104" s="189"/>
      <c r="I104" s="189"/>
      <c r="J104" s="190">
        <f>J238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119</v>
      </c>
      <c r="E105" s="189"/>
      <c r="F105" s="189"/>
      <c r="G105" s="189"/>
      <c r="H105" s="189"/>
      <c r="I105" s="189"/>
      <c r="J105" s="190">
        <f>J255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120</v>
      </c>
      <c r="E106" s="189"/>
      <c r="F106" s="189"/>
      <c r="G106" s="189"/>
      <c r="H106" s="189"/>
      <c r="I106" s="189"/>
      <c r="J106" s="190">
        <f>J284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121</v>
      </c>
      <c r="E107" s="189"/>
      <c r="F107" s="189"/>
      <c r="G107" s="189"/>
      <c r="H107" s="189"/>
      <c r="I107" s="189"/>
      <c r="J107" s="190">
        <f>J326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122</v>
      </c>
      <c r="E108" s="189"/>
      <c r="F108" s="189"/>
      <c r="G108" s="189"/>
      <c r="H108" s="189"/>
      <c r="I108" s="189"/>
      <c r="J108" s="190">
        <f>J354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123</v>
      </c>
      <c r="E109" s="189"/>
      <c r="F109" s="189"/>
      <c r="G109" s="189"/>
      <c r="H109" s="189"/>
      <c r="I109" s="189"/>
      <c r="J109" s="190">
        <f>J387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124</v>
      </c>
      <c r="E110" s="189"/>
      <c r="F110" s="189"/>
      <c r="G110" s="189"/>
      <c r="H110" s="189"/>
      <c r="I110" s="189"/>
      <c r="J110" s="190">
        <f>J409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125</v>
      </c>
      <c r="E111" s="189"/>
      <c r="F111" s="189"/>
      <c r="G111" s="189"/>
      <c r="H111" s="189"/>
      <c r="I111" s="189"/>
      <c r="J111" s="190">
        <f>J445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126</v>
      </c>
      <c r="E112" s="189"/>
      <c r="F112" s="189"/>
      <c r="G112" s="189"/>
      <c r="H112" s="189"/>
      <c r="I112" s="189"/>
      <c r="J112" s="190">
        <f>J482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127</v>
      </c>
      <c r="E113" s="189"/>
      <c r="F113" s="189"/>
      <c r="G113" s="189"/>
      <c r="H113" s="189"/>
      <c r="I113" s="189"/>
      <c r="J113" s="190">
        <f>J487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128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Stavební úpravy vnitřních prostor bytové jednotky č.9, 26.dubna 1305/27 pro DOZP Vilík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104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01 - stavební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Cheb</v>
      </c>
      <c r="G127" s="41"/>
      <c r="H127" s="41"/>
      <c r="I127" s="33" t="s">
        <v>22</v>
      </c>
      <c r="J127" s="80" t="str">
        <f>IF(J12="","",J12)</f>
        <v>24. 10. 2024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5.65" customHeight="1">
      <c r="A129" s="39"/>
      <c r="B129" s="40"/>
      <c r="C129" s="33" t="s">
        <v>24</v>
      </c>
      <c r="D129" s="41"/>
      <c r="E129" s="41"/>
      <c r="F129" s="28" t="str">
        <f>E15</f>
        <v>Krajský úřad KV kraj,Závodní 353/88, K. Vary</v>
      </c>
      <c r="G129" s="41"/>
      <c r="H129" s="41"/>
      <c r="I129" s="33" t="s">
        <v>32</v>
      </c>
      <c r="J129" s="37" t="str">
        <f>E21</f>
        <v>ARCHEB s.r.o., Mlýnská 16/98, Cheb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36</v>
      </c>
      <c r="J130" s="37" t="str">
        <f>E24</f>
        <v>V. Rakyta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129</v>
      </c>
      <c r="D132" s="195" t="s">
        <v>65</v>
      </c>
      <c r="E132" s="195" t="s">
        <v>61</v>
      </c>
      <c r="F132" s="195" t="s">
        <v>62</v>
      </c>
      <c r="G132" s="195" t="s">
        <v>130</v>
      </c>
      <c r="H132" s="195" t="s">
        <v>131</v>
      </c>
      <c r="I132" s="195" t="s">
        <v>132</v>
      </c>
      <c r="J132" s="195" t="s">
        <v>108</v>
      </c>
      <c r="K132" s="196" t="s">
        <v>133</v>
      </c>
      <c r="L132" s="197"/>
      <c r="M132" s="101" t="s">
        <v>1</v>
      </c>
      <c r="N132" s="102" t="s">
        <v>44</v>
      </c>
      <c r="O132" s="102" t="s">
        <v>134</v>
      </c>
      <c r="P132" s="102" t="s">
        <v>135</v>
      </c>
      <c r="Q132" s="102" t="s">
        <v>136</v>
      </c>
      <c r="R132" s="102" t="s">
        <v>137</v>
      </c>
      <c r="S132" s="102" t="s">
        <v>138</v>
      </c>
      <c r="T132" s="103" t="s">
        <v>139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140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P134+P222</f>
        <v>0</v>
      </c>
      <c r="Q133" s="105"/>
      <c r="R133" s="200">
        <f>R134+R222</f>
        <v>17.083854497899999</v>
      </c>
      <c r="S133" s="105"/>
      <c r="T133" s="201">
        <f>T134+T222</f>
        <v>30.164553599999998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79</v>
      </c>
      <c r="AU133" s="18" t="s">
        <v>110</v>
      </c>
      <c r="BK133" s="202">
        <f>BK134+BK222</f>
        <v>0</v>
      </c>
    </row>
    <row r="134" s="12" customFormat="1" ht="25.92" customHeight="1">
      <c r="A134" s="12"/>
      <c r="B134" s="203"/>
      <c r="C134" s="204"/>
      <c r="D134" s="205" t="s">
        <v>79</v>
      </c>
      <c r="E134" s="206" t="s">
        <v>141</v>
      </c>
      <c r="F134" s="206" t="s">
        <v>142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P135+P138+P158+P204</f>
        <v>0</v>
      </c>
      <c r="Q134" s="211"/>
      <c r="R134" s="212">
        <f>R135+R138+R158+R204</f>
        <v>3.3486444400000002</v>
      </c>
      <c r="S134" s="211"/>
      <c r="T134" s="213">
        <f>T135+T138+T158+T204</f>
        <v>26.451459999999997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88</v>
      </c>
      <c r="AT134" s="215" t="s">
        <v>79</v>
      </c>
      <c r="AU134" s="215" t="s">
        <v>80</v>
      </c>
      <c r="AY134" s="214" t="s">
        <v>143</v>
      </c>
      <c r="BK134" s="216">
        <f>BK135+BK138+BK158+BK204</f>
        <v>0</v>
      </c>
    </row>
    <row r="135" s="12" customFormat="1" ht="22.8" customHeight="1">
      <c r="A135" s="12"/>
      <c r="B135" s="203"/>
      <c r="C135" s="204"/>
      <c r="D135" s="205" t="s">
        <v>79</v>
      </c>
      <c r="E135" s="217" t="s">
        <v>144</v>
      </c>
      <c r="F135" s="217" t="s">
        <v>145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SUM(P136:P137)</f>
        <v>0</v>
      </c>
      <c r="Q135" s="211"/>
      <c r="R135" s="212">
        <f>SUM(R136:R137)</f>
        <v>0.043529400000000003</v>
      </c>
      <c r="S135" s="211"/>
      <c r="T135" s="213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88</v>
      </c>
      <c r="AT135" s="215" t="s">
        <v>79</v>
      </c>
      <c r="AU135" s="215" t="s">
        <v>88</v>
      </c>
      <c r="AY135" s="214" t="s">
        <v>143</v>
      </c>
      <c r="BK135" s="216">
        <f>SUM(BK136:BK137)</f>
        <v>0</v>
      </c>
    </row>
    <row r="136" s="2" customFormat="1" ht="33" customHeight="1">
      <c r="A136" s="39"/>
      <c r="B136" s="40"/>
      <c r="C136" s="219" t="s">
        <v>88</v>
      </c>
      <c r="D136" s="219" t="s">
        <v>146</v>
      </c>
      <c r="E136" s="220" t="s">
        <v>147</v>
      </c>
      <c r="F136" s="221" t="s">
        <v>148</v>
      </c>
      <c r="G136" s="222" t="s">
        <v>149</v>
      </c>
      <c r="H136" s="223">
        <v>0.54000000000000004</v>
      </c>
      <c r="I136" s="224"/>
      <c r="J136" s="225">
        <f>ROUND(I136*H136,2)</f>
        <v>0</v>
      </c>
      <c r="K136" s="221" t="s">
        <v>150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0.080610000000000001</v>
      </c>
      <c r="R136" s="228">
        <f>Q136*H136</f>
        <v>0.043529400000000003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151</v>
      </c>
      <c r="AT136" s="230" t="s">
        <v>146</v>
      </c>
      <c r="AU136" s="230" t="s">
        <v>102</v>
      </c>
      <c r="AY136" s="18" t="s">
        <v>143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102</v>
      </c>
      <c r="BK136" s="231">
        <f>ROUND(I136*H136,2)</f>
        <v>0</v>
      </c>
      <c r="BL136" s="18" t="s">
        <v>151</v>
      </c>
      <c r="BM136" s="230" t="s">
        <v>152</v>
      </c>
    </row>
    <row r="137" s="2" customFormat="1">
      <c r="A137" s="39"/>
      <c r="B137" s="40"/>
      <c r="C137" s="41"/>
      <c r="D137" s="232" t="s">
        <v>153</v>
      </c>
      <c r="E137" s="41"/>
      <c r="F137" s="233" t="s">
        <v>148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153</v>
      </c>
      <c r="AU137" s="18" t="s">
        <v>102</v>
      </c>
    </row>
    <row r="138" s="12" customFormat="1" ht="22.8" customHeight="1">
      <c r="A138" s="12"/>
      <c r="B138" s="203"/>
      <c r="C138" s="204"/>
      <c r="D138" s="205" t="s">
        <v>79</v>
      </c>
      <c r="E138" s="217" t="s">
        <v>154</v>
      </c>
      <c r="F138" s="217" t="s">
        <v>155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SUM(P139:P157)</f>
        <v>0</v>
      </c>
      <c r="Q138" s="211"/>
      <c r="R138" s="212">
        <f>SUM(R139:R157)</f>
        <v>3.1548417999999998</v>
      </c>
      <c r="S138" s="211"/>
      <c r="T138" s="213">
        <f>SUM(T139:T157)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88</v>
      </c>
      <c r="AT138" s="215" t="s">
        <v>79</v>
      </c>
      <c r="AU138" s="215" t="s">
        <v>88</v>
      </c>
      <c r="AY138" s="214" t="s">
        <v>143</v>
      </c>
      <c r="BK138" s="216">
        <f>SUM(BK139:BK157)</f>
        <v>0</v>
      </c>
    </row>
    <row r="139" s="2" customFormat="1" ht="37.8" customHeight="1">
      <c r="A139" s="39"/>
      <c r="B139" s="40"/>
      <c r="C139" s="219" t="s">
        <v>102</v>
      </c>
      <c r="D139" s="219" t="s">
        <v>146</v>
      </c>
      <c r="E139" s="220" t="s">
        <v>156</v>
      </c>
      <c r="F139" s="221" t="s">
        <v>157</v>
      </c>
      <c r="G139" s="222" t="s">
        <v>149</v>
      </c>
      <c r="H139" s="223">
        <v>323.57999999999998</v>
      </c>
      <c r="I139" s="224"/>
      <c r="J139" s="225">
        <f>ROUND(I139*H139,2)</f>
        <v>0</v>
      </c>
      <c r="K139" s="221" t="s">
        <v>150</v>
      </c>
      <c r="L139" s="45"/>
      <c r="M139" s="226" t="s">
        <v>1</v>
      </c>
      <c r="N139" s="227" t="s">
        <v>46</v>
      </c>
      <c r="O139" s="92"/>
      <c r="P139" s="228">
        <f>O139*H139</f>
        <v>0</v>
      </c>
      <c r="Q139" s="228">
        <v>0.0057099999999999998</v>
      </c>
      <c r="R139" s="228">
        <f>Q139*H139</f>
        <v>1.8476417999999999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151</v>
      </c>
      <c r="AT139" s="230" t="s">
        <v>146</v>
      </c>
      <c r="AU139" s="230" t="s">
        <v>102</v>
      </c>
      <c r="AY139" s="18" t="s">
        <v>143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102</v>
      </c>
      <c r="BK139" s="231">
        <f>ROUND(I139*H139,2)</f>
        <v>0</v>
      </c>
      <c r="BL139" s="18" t="s">
        <v>151</v>
      </c>
      <c r="BM139" s="230" t="s">
        <v>158</v>
      </c>
    </row>
    <row r="140" s="2" customFormat="1">
      <c r="A140" s="39"/>
      <c r="B140" s="40"/>
      <c r="C140" s="41"/>
      <c r="D140" s="232" t="s">
        <v>153</v>
      </c>
      <c r="E140" s="41"/>
      <c r="F140" s="233" t="s">
        <v>157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153</v>
      </c>
      <c r="AU140" s="18" t="s">
        <v>102</v>
      </c>
    </row>
    <row r="141" s="13" customFormat="1">
      <c r="A141" s="13"/>
      <c r="B141" s="237"/>
      <c r="C141" s="238"/>
      <c r="D141" s="232" t="s">
        <v>159</v>
      </c>
      <c r="E141" s="239" t="s">
        <v>1</v>
      </c>
      <c r="F141" s="240" t="s">
        <v>160</v>
      </c>
      <c r="G141" s="238"/>
      <c r="H141" s="239" t="s">
        <v>1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159</v>
      </c>
      <c r="AU141" s="246" t="s">
        <v>102</v>
      </c>
      <c r="AV141" s="13" t="s">
        <v>88</v>
      </c>
      <c r="AW141" s="13" t="s">
        <v>35</v>
      </c>
      <c r="AX141" s="13" t="s">
        <v>80</v>
      </c>
      <c r="AY141" s="246" t="s">
        <v>143</v>
      </c>
    </row>
    <row r="142" s="14" customFormat="1">
      <c r="A142" s="14"/>
      <c r="B142" s="247"/>
      <c r="C142" s="248"/>
      <c r="D142" s="232" t="s">
        <v>159</v>
      </c>
      <c r="E142" s="249" t="s">
        <v>1</v>
      </c>
      <c r="F142" s="250" t="s">
        <v>161</v>
      </c>
      <c r="G142" s="248"/>
      <c r="H142" s="251">
        <v>56.43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159</v>
      </c>
      <c r="AU142" s="257" t="s">
        <v>102</v>
      </c>
      <c r="AV142" s="14" t="s">
        <v>102</v>
      </c>
      <c r="AW142" s="14" t="s">
        <v>35</v>
      </c>
      <c r="AX142" s="14" t="s">
        <v>80</v>
      </c>
      <c r="AY142" s="257" t="s">
        <v>143</v>
      </c>
    </row>
    <row r="143" s="13" customFormat="1">
      <c r="A143" s="13"/>
      <c r="B143" s="237"/>
      <c r="C143" s="238"/>
      <c r="D143" s="232" t="s">
        <v>159</v>
      </c>
      <c r="E143" s="239" t="s">
        <v>1</v>
      </c>
      <c r="F143" s="240" t="s">
        <v>162</v>
      </c>
      <c r="G143" s="238"/>
      <c r="H143" s="239" t="s">
        <v>1</v>
      </c>
      <c r="I143" s="241"/>
      <c r="J143" s="238"/>
      <c r="K143" s="238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159</v>
      </c>
      <c r="AU143" s="246" t="s">
        <v>102</v>
      </c>
      <c r="AV143" s="13" t="s">
        <v>88</v>
      </c>
      <c r="AW143" s="13" t="s">
        <v>35</v>
      </c>
      <c r="AX143" s="13" t="s">
        <v>80</v>
      </c>
      <c r="AY143" s="246" t="s">
        <v>143</v>
      </c>
    </row>
    <row r="144" s="14" customFormat="1">
      <c r="A144" s="14"/>
      <c r="B144" s="247"/>
      <c r="C144" s="248"/>
      <c r="D144" s="232" t="s">
        <v>159</v>
      </c>
      <c r="E144" s="249" t="s">
        <v>1</v>
      </c>
      <c r="F144" s="250" t="s">
        <v>163</v>
      </c>
      <c r="G144" s="248"/>
      <c r="H144" s="251">
        <v>55.899999999999999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159</v>
      </c>
      <c r="AU144" s="257" t="s">
        <v>102</v>
      </c>
      <c r="AV144" s="14" t="s">
        <v>102</v>
      </c>
      <c r="AW144" s="14" t="s">
        <v>35</v>
      </c>
      <c r="AX144" s="14" t="s">
        <v>80</v>
      </c>
      <c r="AY144" s="257" t="s">
        <v>143</v>
      </c>
    </row>
    <row r="145" s="13" customFormat="1">
      <c r="A145" s="13"/>
      <c r="B145" s="237"/>
      <c r="C145" s="238"/>
      <c r="D145" s="232" t="s">
        <v>159</v>
      </c>
      <c r="E145" s="239" t="s">
        <v>1</v>
      </c>
      <c r="F145" s="240" t="s">
        <v>164</v>
      </c>
      <c r="G145" s="238"/>
      <c r="H145" s="239" t="s">
        <v>1</v>
      </c>
      <c r="I145" s="241"/>
      <c r="J145" s="238"/>
      <c r="K145" s="238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159</v>
      </c>
      <c r="AU145" s="246" t="s">
        <v>102</v>
      </c>
      <c r="AV145" s="13" t="s">
        <v>88</v>
      </c>
      <c r="AW145" s="13" t="s">
        <v>35</v>
      </c>
      <c r="AX145" s="13" t="s">
        <v>80</v>
      </c>
      <c r="AY145" s="246" t="s">
        <v>143</v>
      </c>
    </row>
    <row r="146" s="14" customFormat="1">
      <c r="A146" s="14"/>
      <c r="B146" s="247"/>
      <c r="C146" s="248"/>
      <c r="D146" s="232" t="s">
        <v>159</v>
      </c>
      <c r="E146" s="249" t="s">
        <v>1</v>
      </c>
      <c r="F146" s="250" t="s">
        <v>165</v>
      </c>
      <c r="G146" s="248"/>
      <c r="H146" s="251">
        <v>55.25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159</v>
      </c>
      <c r="AU146" s="257" t="s">
        <v>102</v>
      </c>
      <c r="AV146" s="14" t="s">
        <v>102</v>
      </c>
      <c r="AW146" s="14" t="s">
        <v>35</v>
      </c>
      <c r="AX146" s="14" t="s">
        <v>80</v>
      </c>
      <c r="AY146" s="257" t="s">
        <v>143</v>
      </c>
    </row>
    <row r="147" s="13" customFormat="1">
      <c r="A147" s="13"/>
      <c r="B147" s="237"/>
      <c r="C147" s="238"/>
      <c r="D147" s="232" t="s">
        <v>159</v>
      </c>
      <c r="E147" s="239" t="s">
        <v>1</v>
      </c>
      <c r="F147" s="240" t="s">
        <v>166</v>
      </c>
      <c r="G147" s="238"/>
      <c r="H147" s="239" t="s">
        <v>1</v>
      </c>
      <c r="I147" s="241"/>
      <c r="J147" s="238"/>
      <c r="K147" s="238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159</v>
      </c>
      <c r="AU147" s="246" t="s">
        <v>102</v>
      </c>
      <c r="AV147" s="13" t="s">
        <v>88</v>
      </c>
      <c r="AW147" s="13" t="s">
        <v>35</v>
      </c>
      <c r="AX147" s="13" t="s">
        <v>80</v>
      </c>
      <c r="AY147" s="246" t="s">
        <v>143</v>
      </c>
    </row>
    <row r="148" s="14" customFormat="1">
      <c r="A148" s="14"/>
      <c r="B148" s="247"/>
      <c r="C148" s="248"/>
      <c r="D148" s="232" t="s">
        <v>159</v>
      </c>
      <c r="E148" s="249" t="s">
        <v>1</v>
      </c>
      <c r="F148" s="250" t="s">
        <v>167</v>
      </c>
      <c r="G148" s="248"/>
      <c r="H148" s="251">
        <v>68.900000000000006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159</v>
      </c>
      <c r="AU148" s="257" t="s">
        <v>102</v>
      </c>
      <c r="AV148" s="14" t="s">
        <v>102</v>
      </c>
      <c r="AW148" s="14" t="s">
        <v>35</v>
      </c>
      <c r="AX148" s="14" t="s">
        <v>80</v>
      </c>
      <c r="AY148" s="257" t="s">
        <v>143</v>
      </c>
    </row>
    <row r="149" s="13" customFormat="1">
      <c r="A149" s="13"/>
      <c r="B149" s="237"/>
      <c r="C149" s="238"/>
      <c r="D149" s="232" t="s">
        <v>159</v>
      </c>
      <c r="E149" s="239" t="s">
        <v>1</v>
      </c>
      <c r="F149" s="240" t="s">
        <v>168</v>
      </c>
      <c r="G149" s="238"/>
      <c r="H149" s="239" t="s">
        <v>1</v>
      </c>
      <c r="I149" s="241"/>
      <c r="J149" s="238"/>
      <c r="K149" s="238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159</v>
      </c>
      <c r="AU149" s="246" t="s">
        <v>102</v>
      </c>
      <c r="AV149" s="13" t="s">
        <v>88</v>
      </c>
      <c r="AW149" s="13" t="s">
        <v>35</v>
      </c>
      <c r="AX149" s="13" t="s">
        <v>80</v>
      </c>
      <c r="AY149" s="246" t="s">
        <v>143</v>
      </c>
    </row>
    <row r="150" s="14" customFormat="1">
      <c r="A150" s="14"/>
      <c r="B150" s="247"/>
      <c r="C150" s="248"/>
      <c r="D150" s="232" t="s">
        <v>159</v>
      </c>
      <c r="E150" s="249" t="s">
        <v>1</v>
      </c>
      <c r="F150" s="250" t="s">
        <v>169</v>
      </c>
      <c r="G150" s="248"/>
      <c r="H150" s="251">
        <v>74.75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159</v>
      </c>
      <c r="AU150" s="257" t="s">
        <v>102</v>
      </c>
      <c r="AV150" s="14" t="s">
        <v>102</v>
      </c>
      <c r="AW150" s="14" t="s">
        <v>35</v>
      </c>
      <c r="AX150" s="14" t="s">
        <v>80</v>
      </c>
      <c r="AY150" s="257" t="s">
        <v>143</v>
      </c>
    </row>
    <row r="151" s="13" customFormat="1">
      <c r="A151" s="13"/>
      <c r="B151" s="237"/>
      <c r="C151" s="238"/>
      <c r="D151" s="232" t="s">
        <v>159</v>
      </c>
      <c r="E151" s="239" t="s">
        <v>1</v>
      </c>
      <c r="F151" s="240" t="s">
        <v>170</v>
      </c>
      <c r="G151" s="238"/>
      <c r="H151" s="239" t="s">
        <v>1</v>
      </c>
      <c r="I151" s="241"/>
      <c r="J151" s="238"/>
      <c r="K151" s="238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159</v>
      </c>
      <c r="AU151" s="246" t="s">
        <v>102</v>
      </c>
      <c r="AV151" s="13" t="s">
        <v>88</v>
      </c>
      <c r="AW151" s="13" t="s">
        <v>35</v>
      </c>
      <c r="AX151" s="13" t="s">
        <v>80</v>
      </c>
      <c r="AY151" s="246" t="s">
        <v>143</v>
      </c>
    </row>
    <row r="152" s="14" customFormat="1">
      <c r="A152" s="14"/>
      <c r="B152" s="247"/>
      <c r="C152" s="248"/>
      <c r="D152" s="232" t="s">
        <v>159</v>
      </c>
      <c r="E152" s="249" t="s">
        <v>1</v>
      </c>
      <c r="F152" s="250" t="s">
        <v>171</v>
      </c>
      <c r="G152" s="248"/>
      <c r="H152" s="251">
        <v>12.35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159</v>
      </c>
      <c r="AU152" s="257" t="s">
        <v>102</v>
      </c>
      <c r="AV152" s="14" t="s">
        <v>102</v>
      </c>
      <c r="AW152" s="14" t="s">
        <v>35</v>
      </c>
      <c r="AX152" s="14" t="s">
        <v>80</v>
      </c>
      <c r="AY152" s="257" t="s">
        <v>143</v>
      </c>
    </row>
    <row r="153" s="15" customFormat="1">
      <c r="A153" s="15"/>
      <c r="B153" s="258"/>
      <c r="C153" s="259"/>
      <c r="D153" s="232" t="s">
        <v>159</v>
      </c>
      <c r="E153" s="260" t="s">
        <v>1</v>
      </c>
      <c r="F153" s="261" t="s">
        <v>172</v>
      </c>
      <c r="G153" s="259"/>
      <c r="H153" s="262">
        <v>323.58000000000004</v>
      </c>
      <c r="I153" s="263"/>
      <c r="J153" s="259"/>
      <c r="K153" s="259"/>
      <c r="L153" s="264"/>
      <c r="M153" s="265"/>
      <c r="N153" s="266"/>
      <c r="O153" s="266"/>
      <c r="P153" s="266"/>
      <c r="Q153" s="266"/>
      <c r="R153" s="266"/>
      <c r="S153" s="266"/>
      <c r="T153" s="267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8" t="s">
        <v>159</v>
      </c>
      <c r="AU153" s="268" t="s">
        <v>102</v>
      </c>
      <c r="AV153" s="15" t="s">
        <v>151</v>
      </c>
      <c r="AW153" s="15" t="s">
        <v>35</v>
      </c>
      <c r="AX153" s="15" t="s">
        <v>88</v>
      </c>
      <c r="AY153" s="268" t="s">
        <v>143</v>
      </c>
    </row>
    <row r="154" s="2" customFormat="1" ht="24.15" customHeight="1">
      <c r="A154" s="39"/>
      <c r="B154" s="40"/>
      <c r="C154" s="219" t="s">
        <v>144</v>
      </c>
      <c r="D154" s="219" t="s">
        <v>146</v>
      </c>
      <c r="E154" s="220" t="s">
        <v>173</v>
      </c>
      <c r="F154" s="221" t="s">
        <v>174</v>
      </c>
      <c r="G154" s="222" t="s">
        <v>175</v>
      </c>
      <c r="H154" s="223">
        <v>1.52</v>
      </c>
      <c r="I154" s="224"/>
      <c r="J154" s="225">
        <f>ROUND(I154*H154,2)</f>
        <v>0</v>
      </c>
      <c r="K154" s="221" t="s">
        <v>150</v>
      </c>
      <c r="L154" s="45"/>
      <c r="M154" s="226" t="s">
        <v>1</v>
      </c>
      <c r="N154" s="227" t="s">
        <v>46</v>
      </c>
      <c r="O154" s="92"/>
      <c r="P154" s="228">
        <f>O154*H154</f>
        <v>0</v>
      </c>
      <c r="Q154" s="228">
        <v>0.85999999999999999</v>
      </c>
      <c r="R154" s="228">
        <f>Q154*H154</f>
        <v>1.3071999999999999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151</v>
      </c>
      <c r="AT154" s="230" t="s">
        <v>146</v>
      </c>
      <c r="AU154" s="230" t="s">
        <v>102</v>
      </c>
      <c r="AY154" s="18" t="s">
        <v>143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102</v>
      </c>
      <c r="BK154" s="231">
        <f>ROUND(I154*H154,2)</f>
        <v>0</v>
      </c>
      <c r="BL154" s="18" t="s">
        <v>151</v>
      </c>
      <c r="BM154" s="230" t="s">
        <v>176</v>
      </c>
    </row>
    <row r="155" s="2" customFormat="1">
      <c r="A155" s="39"/>
      <c r="B155" s="40"/>
      <c r="C155" s="41"/>
      <c r="D155" s="232" t="s">
        <v>153</v>
      </c>
      <c r="E155" s="41"/>
      <c r="F155" s="233" t="s">
        <v>174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153</v>
      </c>
      <c r="AU155" s="18" t="s">
        <v>102</v>
      </c>
    </row>
    <row r="156" s="13" customFormat="1">
      <c r="A156" s="13"/>
      <c r="B156" s="237"/>
      <c r="C156" s="238"/>
      <c r="D156" s="232" t="s">
        <v>159</v>
      </c>
      <c r="E156" s="239" t="s">
        <v>1</v>
      </c>
      <c r="F156" s="240" t="s">
        <v>177</v>
      </c>
      <c r="G156" s="238"/>
      <c r="H156" s="239" t="s">
        <v>1</v>
      </c>
      <c r="I156" s="241"/>
      <c r="J156" s="238"/>
      <c r="K156" s="238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159</v>
      </c>
      <c r="AU156" s="246" t="s">
        <v>102</v>
      </c>
      <c r="AV156" s="13" t="s">
        <v>88</v>
      </c>
      <c r="AW156" s="13" t="s">
        <v>35</v>
      </c>
      <c r="AX156" s="13" t="s">
        <v>80</v>
      </c>
      <c r="AY156" s="246" t="s">
        <v>143</v>
      </c>
    </row>
    <row r="157" s="14" customFormat="1">
      <c r="A157" s="14"/>
      <c r="B157" s="247"/>
      <c r="C157" s="248"/>
      <c r="D157" s="232" t="s">
        <v>159</v>
      </c>
      <c r="E157" s="249" t="s">
        <v>1</v>
      </c>
      <c r="F157" s="250" t="s">
        <v>178</v>
      </c>
      <c r="G157" s="248"/>
      <c r="H157" s="251">
        <v>1.52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159</v>
      </c>
      <c r="AU157" s="257" t="s">
        <v>102</v>
      </c>
      <c r="AV157" s="14" t="s">
        <v>102</v>
      </c>
      <c r="AW157" s="14" t="s">
        <v>35</v>
      </c>
      <c r="AX157" s="14" t="s">
        <v>88</v>
      </c>
      <c r="AY157" s="257" t="s">
        <v>143</v>
      </c>
    </row>
    <row r="158" s="12" customFormat="1" ht="22.8" customHeight="1">
      <c r="A158" s="12"/>
      <c r="B158" s="203"/>
      <c r="C158" s="204"/>
      <c r="D158" s="205" t="s">
        <v>79</v>
      </c>
      <c r="E158" s="217" t="s">
        <v>179</v>
      </c>
      <c r="F158" s="217" t="s">
        <v>180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SUM(P159:P203)</f>
        <v>0</v>
      </c>
      <c r="Q158" s="211"/>
      <c r="R158" s="212">
        <f>SUM(R159:R203)</f>
        <v>0.15027324</v>
      </c>
      <c r="S158" s="211"/>
      <c r="T158" s="213">
        <f>SUM(T159:T203)</f>
        <v>26.451459999999997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88</v>
      </c>
      <c r="AT158" s="215" t="s">
        <v>79</v>
      </c>
      <c r="AU158" s="215" t="s">
        <v>88</v>
      </c>
      <c r="AY158" s="214" t="s">
        <v>143</v>
      </c>
      <c r="BK158" s="216">
        <f>SUM(BK159:BK203)</f>
        <v>0</v>
      </c>
    </row>
    <row r="159" s="2" customFormat="1" ht="33" customHeight="1">
      <c r="A159" s="39"/>
      <c r="B159" s="40"/>
      <c r="C159" s="219" t="s">
        <v>151</v>
      </c>
      <c r="D159" s="219" t="s">
        <v>146</v>
      </c>
      <c r="E159" s="220" t="s">
        <v>181</v>
      </c>
      <c r="F159" s="221" t="s">
        <v>182</v>
      </c>
      <c r="G159" s="222" t="s">
        <v>149</v>
      </c>
      <c r="H159" s="223">
        <v>87.439999999999998</v>
      </c>
      <c r="I159" s="224"/>
      <c r="J159" s="225">
        <f>ROUND(I159*H159,2)</f>
        <v>0</v>
      </c>
      <c r="K159" s="221" t="s">
        <v>150</v>
      </c>
      <c r="L159" s="45"/>
      <c r="M159" s="226" t="s">
        <v>1</v>
      </c>
      <c r="N159" s="227" t="s">
        <v>46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151</v>
      </c>
      <c r="AT159" s="230" t="s">
        <v>146</v>
      </c>
      <c r="AU159" s="230" t="s">
        <v>102</v>
      </c>
      <c r="AY159" s="18" t="s">
        <v>143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102</v>
      </c>
      <c r="BK159" s="231">
        <f>ROUND(I159*H159,2)</f>
        <v>0</v>
      </c>
      <c r="BL159" s="18" t="s">
        <v>151</v>
      </c>
      <c r="BM159" s="230" t="s">
        <v>183</v>
      </c>
    </row>
    <row r="160" s="2" customFormat="1">
      <c r="A160" s="39"/>
      <c r="B160" s="40"/>
      <c r="C160" s="41"/>
      <c r="D160" s="232" t="s">
        <v>153</v>
      </c>
      <c r="E160" s="41"/>
      <c r="F160" s="233" t="s">
        <v>182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153</v>
      </c>
      <c r="AU160" s="18" t="s">
        <v>102</v>
      </c>
    </row>
    <row r="161" s="14" customFormat="1">
      <c r="A161" s="14"/>
      <c r="B161" s="247"/>
      <c r="C161" s="248"/>
      <c r="D161" s="232" t="s">
        <v>159</v>
      </c>
      <c r="E161" s="249" t="s">
        <v>1</v>
      </c>
      <c r="F161" s="250" t="s">
        <v>184</v>
      </c>
      <c r="G161" s="248"/>
      <c r="H161" s="251">
        <v>87.439999999999998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159</v>
      </c>
      <c r="AU161" s="257" t="s">
        <v>102</v>
      </c>
      <c r="AV161" s="14" t="s">
        <v>102</v>
      </c>
      <c r="AW161" s="14" t="s">
        <v>35</v>
      </c>
      <c r="AX161" s="14" t="s">
        <v>88</v>
      </c>
      <c r="AY161" s="257" t="s">
        <v>143</v>
      </c>
    </row>
    <row r="162" s="2" customFormat="1" ht="16.5" customHeight="1">
      <c r="A162" s="39"/>
      <c r="B162" s="40"/>
      <c r="C162" s="219" t="s">
        <v>185</v>
      </c>
      <c r="D162" s="219" t="s">
        <v>146</v>
      </c>
      <c r="E162" s="220" t="s">
        <v>186</v>
      </c>
      <c r="F162" s="221" t="s">
        <v>187</v>
      </c>
      <c r="G162" s="222" t="s">
        <v>149</v>
      </c>
      <c r="H162" s="223">
        <v>88.799999999999997</v>
      </c>
      <c r="I162" s="224"/>
      <c r="J162" s="225">
        <f>ROUND(I162*H162,2)</f>
        <v>0</v>
      </c>
      <c r="K162" s="221" t="s">
        <v>150</v>
      </c>
      <c r="L162" s="45"/>
      <c r="M162" s="226" t="s">
        <v>1</v>
      </c>
      <c r="N162" s="227" t="s">
        <v>46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151</v>
      </c>
      <c r="AT162" s="230" t="s">
        <v>146</v>
      </c>
      <c r="AU162" s="230" t="s">
        <v>102</v>
      </c>
      <c r="AY162" s="18" t="s">
        <v>143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102</v>
      </c>
      <c r="BK162" s="231">
        <f>ROUND(I162*H162,2)</f>
        <v>0</v>
      </c>
      <c r="BL162" s="18" t="s">
        <v>151</v>
      </c>
      <c r="BM162" s="230" t="s">
        <v>188</v>
      </c>
    </row>
    <row r="163" s="2" customFormat="1">
      <c r="A163" s="39"/>
      <c r="B163" s="40"/>
      <c r="C163" s="41"/>
      <c r="D163" s="232" t="s">
        <v>153</v>
      </c>
      <c r="E163" s="41"/>
      <c r="F163" s="233" t="s">
        <v>187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153</v>
      </c>
      <c r="AU163" s="18" t="s">
        <v>102</v>
      </c>
    </row>
    <row r="164" s="14" customFormat="1">
      <c r="A164" s="14"/>
      <c r="B164" s="247"/>
      <c r="C164" s="248"/>
      <c r="D164" s="232" t="s">
        <v>159</v>
      </c>
      <c r="E164" s="249" t="s">
        <v>1</v>
      </c>
      <c r="F164" s="250" t="s">
        <v>189</v>
      </c>
      <c r="G164" s="248"/>
      <c r="H164" s="251">
        <v>88.799999999999997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159</v>
      </c>
      <c r="AU164" s="257" t="s">
        <v>102</v>
      </c>
      <c r="AV164" s="14" t="s">
        <v>102</v>
      </c>
      <c r="AW164" s="14" t="s">
        <v>35</v>
      </c>
      <c r="AX164" s="14" t="s">
        <v>88</v>
      </c>
      <c r="AY164" s="257" t="s">
        <v>143</v>
      </c>
    </row>
    <row r="165" s="2" customFormat="1" ht="33" customHeight="1">
      <c r="A165" s="39"/>
      <c r="B165" s="40"/>
      <c r="C165" s="219" t="s">
        <v>154</v>
      </c>
      <c r="D165" s="219" t="s">
        <v>146</v>
      </c>
      <c r="E165" s="220" t="s">
        <v>190</v>
      </c>
      <c r="F165" s="221" t="s">
        <v>191</v>
      </c>
      <c r="G165" s="222" t="s">
        <v>192</v>
      </c>
      <c r="H165" s="223">
        <v>1</v>
      </c>
      <c r="I165" s="224"/>
      <c r="J165" s="225">
        <f>ROUND(I165*H165,2)</f>
        <v>0</v>
      </c>
      <c r="K165" s="221" t="s">
        <v>150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0.116565</v>
      </c>
      <c r="R165" s="228">
        <f>Q165*H165</f>
        <v>0.116565</v>
      </c>
      <c r="S165" s="228">
        <v>0.086999999999999994</v>
      </c>
      <c r="T165" s="229">
        <f>S165*H165</f>
        <v>0.086999999999999994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151</v>
      </c>
      <c r="AT165" s="230" t="s">
        <v>146</v>
      </c>
      <c r="AU165" s="230" t="s">
        <v>102</v>
      </c>
      <c r="AY165" s="18" t="s">
        <v>143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102</v>
      </c>
      <c r="BK165" s="231">
        <f>ROUND(I165*H165,2)</f>
        <v>0</v>
      </c>
      <c r="BL165" s="18" t="s">
        <v>151</v>
      </c>
      <c r="BM165" s="230" t="s">
        <v>193</v>
      </c>
    </row>
    <row r="166" s="2" customFormat="1">
      <c r="A166" s="39"/>
      <c r="B166" s="40"/>
      <c r="C166" s="41"/>
      <c r="D166" s="232" t="s">
        <v>153</v>
      </c>
      <c r="E166" s="41"/>
      <c r="F166" s="233" t="s">
        <v>191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153</v>
      </c>
      <c r="AU166" s="18" t="s">
        <v>102</v>
      </c>
    </row>
    <row r="167" s="2" customFormat="1" ht="37.8" customHeight="1">
      <c r="A167" s="39"/>
      <c r="B167" s="40"/>
      <c r="C167" s="219" t="s">
        <v>194</v>
      </c>
      <c r="D167" s="219" t="s">
        <v>146</v>
      </c>
      <c r="E167" s="220" t="s">
        <v>195</v>
      </c>
      <c r="F167" s="221" t="s">
        <v>196</v>
      </c>
      <c r="G167" s="222" t="s">
        <v>197</v>
      </c>
      <c r="H167" s="223">
        <v>12</v>
      </c>
      <c r="I167" s="224"/>
      <c r="J167" s="225">
        <f>ROUND(I167*H167,2)</f>
        <v>0</v>
      </c>
      <c r="K167" s="221" t="s">
        <v>150</v>
      </c>
      <c r="L167" s="45"/>
      <c r="M167" s="226" t="s">
        <v>1</v>
      </c>
      <c r="N167" s="227" t="s">
        <v>46</v>
      </c>
      <c r="O167" s="92"/>
      <c r="P167" s="228">
        <f>O167*H167</f>
        <v>0</v>
      </c>
      <c r="Q167" s="228">
        <v>0.0028090200000000002</v>
      </c>
      <c r="R167" s="228">
        <f>Q167*H167</f>
        <v>0.03370824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151</v>
      </c>
      <c r="AT167" s="230" t="s">
        <v>146</v>
      </c>
      <c r="AU167" s="230" t="s">
        <v>102</v>
      </c>
      <c r="AY167" s="18" t="s">
        <v>143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102</v>
      </c>
      <c r="BK167" s="231">
        <f>ROUND(I167*H167,2)</f>
        <v>0</v>
      </c>
      <c r="BL167" s="18" t="s">
        <v>151</v>
      </c>
      <c r="BM167" s="230" t="s">
        <v>198</v>
      </c>
    </row>
    <row r="168" s="2" customFormat="1">
      <c r="A168" s="39"/>
      <c r="B168" s="40"/>
      <c r="C168" s="41"/>
      <c r="D168" s="232" t="s">
        <v>153</v>
      </c>
      <c r="E168" s="41"/>
      <c r="F168" s="233" t="s">
        <v>196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153</v>
      </c>
      <c r="AU168" s="18" t="s">
        <v>102</v>
      </c>
    </row>
    <row r="169" s="2" customFormat="1" ht="37.8" customHeight="1">
      <c r="A169" s="39"/>
      <c r="B169" s="40"/>
      <c r="C169" s="219" t="s">
        <v>199</v>
      </c>
      <c r="D169" s="219" t="s">
        <v>146</v>
      </c>
      <c r="E169" s="220" t="s">
        <v>200</v>
      </c>
      <c r="F169" s="221" t="s">
        <v>201</v>
      </c>
      <c r="G169" s="222" t="s">
        <v>175</v>
      </c>
      <c r="H169" s="223">
        <v>1.512</v>
      </c>
      <c r="I169" s="224"/>
      <c r="J169" s="225">
        <f>ROUND(I169*H169,2)</f>
        <v>0</v>
      </c>
      <c r="K169" s="221" t="s">
        <v>150</v>
      </c>
      <c r="L169" s="45"/>
      <c r="M169" s="226" t="s">
        <v>1</v>
      </c>
      <c r="N169" s="227" t="s">
        <v>46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2.2000000000000002</v>
      </c>
      <c r="T169" s="229">
        <f>S169*H169</f>
        <v>3.3264000000000005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151</v>
      </c>
      <c r="AT169" s="230" t="s">
        <v>146</v>
      </c>
      <c r="AU169" s="230" t="s">
        <v>102</v>
      </c>
      <c r="AY169" s="18" t="s">
        <v>143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102</v>
      </c>
      <c r="BK169" s="231">
        <f>ROUND(I169*H169,2)</f>
        <v>0</v>
      </c>
      <c r="BL169" s="18" t="s">
        <v>151</v>
      </c>
      <c r="BM169" s="230" t="s">
        <v>202</v>
      </c>
    </row>
    <row r="170" s="2" customFormat="1">
      <c r="A170" s="39"/>
      <c r="B170" s="40"/>
      <c r="C170" s="41"/>
      <c r="D170" s="232" t="s">
        <v>153</v>
      </c>
      <c r="E170" s="41"/>
      <c r="F170" s="233" t="s">
        <v>201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153</v>
      </c>
      <c r="AU170" s="18" t="s">
        <v>102</v>
      </c>
    </row>
    <row r="171" s="13" customFormat="1">
      <c r="A171" s="13"/>
      <c r="B171" s="237"/>
      <c r="C171" s="238"/>
      <c r="D171" s="232" t="s">
        <v>159</v>
      </c>
      <c r="E171" s="239" t="s">
        <v>1</v>
      </c>
      <c r="F171" s="240" t="s">
        <v>177</v>
      </c>
      <c r="G171" s="238"/>
      <c r="H171" s="239" t="s">
        <v>1</v>
      </c>
      <c r="I171" s="241"/>
      <c r="J171" s="238"/>
      <c r="K171" s="238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159</v>
      </c>
      <c r="AU171" s="246" t="s">
        <v>102</v>
      </c>
      <c r="AV171" s="13" t="s">
        <v>88</v>
      </c>
      <c r="AW171" s="13" t="s">
        <v>35</v>
      </c>
      <c r="AX171" s="13" t="s">
        <v>80</v>
      </c>
      <c r="AY171" s="246" t="s">
        <v>143</v>
      </c>
    </row>
    <row r="172" s="14" customFormat="1">
      <c r="A172" s="14"/>
      <c r="B172" s="247"/>
      <c r="C172" s="248"/>
      <c r="D172" s="232" t="s">
        <v>159</v>
      </c>
      <c r="E172" s="249" t="s">
        <v>1</v>
      </c>
      <c r="F172" s="250" t="s">
        <v>203</v>
      </c>
      <c r="G172" s="248"/>
      <c r="H172" s="251">
        <v>1.512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159</v>
      </c>
      <c r="AU172" s="257" t="s">
        <v>102</v>
      </c>
      <c r="AV172" s="14" t="s">
        <v>102</v>
      </c>
      <c r="AW172" s="14" t="s">
        <v>35</v>
      </c>
      <c r="AX172" s="14" t="s">
        <v>88</v>
      </c>
      <c r="AY172" s="257" t="s">
        <v>143</v>
      </c>
    </row>
    <row r="173" s="2" customFormat="1" ht="24.15" customHeight="1">
      <c r="A173" s="39"/>
      <c r="B173" s="40"/>
      <c r="C173" s="219" t="s">
        <v>179</v>
      </c>
      <c r="D173" s="219" t="s">
        <v>146</v>
      </c>
      <c r="E173" s="220" t="s">
        <v>204</v>
      </c>
      <c r="F173" s="221" t="s">
        <v>205</v>
      </c>
      <c r="G173" s="222" t="s">
        <v>149</v>
      </c>
      <c r="H173" s="223">
        <v>18.899999999999999</v>
      </c>
      <c r="I173" s="224"/>
      <c r="J173" s="225">
        <f>ROUND(I173*H173,2)</f>
        <v>0</v>
      </c>
      <c r="K173" s="221" t="s">
        <v>150</v>
      </c>
      <c r="L173" s="45"/>
      <c r="M173" s="226" t="s">
        <v>1</v>
      </c>
      <c r="N173" s="227" t="s">
        <v>46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0.057000000000000002</v>
      </c>
      <c r="T173" s="229">
        <f>S173*H173</f>
        <v>1.0772999999999999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151</v>
      </c>
      <c r="AT173" s="230" t="s">
        <v>146</v>
      </c>
      <c r="AU173" s="230" t="s">
        <v>102</v>
      </c>
      <c r="AY173" s="18" t="s">
        <v>143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102</v>
      </c>
      <c r="BK173" s="231">
        <f>ROUND(I173*H173,2)</f>
        <v>0</v>
      </c>
      <c r="BL173" s="18" t="s">
        <v>151</v>
      </c>
      <c r="BM173" s="230" t="s">
        <v>206</v>
      </c>
    </row>
    <row r="174" s="2" customFormat="1">
      <c r="A174" s="39"/>
      <c r="B174" s="40"/>
      <c r="C174" s="41"/>
      <c r="D174" s="232" t="s">
        <v>153</v>
      </c>
      <c r="E174" s="41"/>
      <c r="F174" s="233" t="s">
        <v>205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153</v>
      </c>
      <c r="AU174" s="18" t="s">
        <v>102</v>
      </c>
    </row>
    <row r="175" s="13" customFormat="1">
      <c r="A175" s="13"/>
      <c r="B175" s="237"/>
      <c r="C175" s="238"/>
      <c r="D175" s="232" t="s">
        <v>159</v>
      </c>
      <c r="E175" s="239" t="s">
        <v>1</v>
      </c>
      <c r="F175" s="240" t="s">
        <v>177</v>
      </c>
      <c r="G175" s="238"/>
      <c r="H175" s="239" t="s">
        <v>1</v>
      </c>
      <c r="I175" s="241"/>
      <c r="J175" s="238"/>
      <c r="K175" s="238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159</v>
      </c>
      <c r="AU175" s="246" t="s">
        <v>102</v>
      </c>
      <c r="AV175" s="13" t="s">
        <v>88</v>
      </c>
      <c r="AW175" s="13" t="s">
        <v>35</v>
      </c>
      <c r="AX175" s="13" t="s">
        <v>80</v>
      </c>
      <c r="AY175" s="246" t="s">
        <v>143</v>
      </c>
    </row>
    <row r="176" s="14" customFormat="1">
      <c r="A176" s="14"/>
      <c r="B176" s="247"/>
      <c r="C176" s="248"/>
      <c r="D176" s="232" t="s">
        <v>159</v>
      </c>
      <c r="E176" s="249" t="s">
        <v>1</v>
      </c>
      <c r="F176" s="250" t="s">
        <v>207</v>
      </c>
      <c r="G176" s="248"/>
      <c r="H176" s="251">
        <v>18.899999999999999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159</v>
      </c>
      <c r="AU176" s="257" t="s">
        <v>102</v>
      </c>
      <c r="AV176" s="14" t="s">
        <v>102</v>
      </c>
      <c r="AW176" s="14" t="s">
        <v>35</v>
      </c>
      <c r="AX176" s="14" t="s">
        <v>88</v>
      </c>
      <c r="AY176" s="257" t="s">
        <v>143</v>
      </c>
    </row>
    <row r="177" s="2" customFormat="1" ht="24.15" customHeight="1">
      <c r="A177" s="39"/>
      <c r="B177" s="40"/>
      <c r="C177" s="219" t="s">
        <v>208</v>
      </c>
      <c r="D177" s="219" t="s">
        <v>146</v>
      </c>
      <c r="E177" s="220" t="s">
        <v>209</v>
      </c>
      <c r="F177" s="221" t="s">
        <v>210</v>
      </c>
      <c r="G177" s="222" t="s">
        <v>175</v>
      </c>
      <c r="H177" s="223">
        <v>13.32</v>
      </c>
      <c r="I177" s="224"/>
      <c r="J177" s="225">
        <f>ROUND(I177*H177,2)</f>
        <v>0</v>
      </c>
      <c r="K177" s="221" t="s">
        <v>150</v>
      </c>
      <c r="L177" s="45"/>
      <c r="M177" s="226" t="s">
        <v>1</v>
      </c>
      <c r="N177" s="227" t="s">
        <v>46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1.3999999999999999</v>
      </c>
      <c r="T177" s="229">
        <f>S177*H177</f>
        <v>18.648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151</v>
      </c>
      <c r="AT177" s="230" t="s">
        <v>146</v>
      </c>
      <c r="AU177" s="230" t="s">
        <v>102</v>
      </c>
      <c r="AY177" s="18" t="s">
        <v>143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102</v>
      </c>
      <c r="BK177" s="231">
        <f>ROUND(I177*H177,2)</f>
        <v>0</v>
      </c>
      <c r="BL177" s="18" t="s">
        <v>151</v>
      </c>
      <c r="BM177" s="230" t="s">
        <v>211</v>
      </c>
    </row>
    <row r="178" s="2" customFormat="1">
      <c r="A178" s="39"/>
      <c r="B178" s="40"/>
      <c r="C178" s="41"/>
      <c r="D178" s="232" t="s">
        <v>153</v>
      </c>
      <c r="E178" s="41"/>
      <c r="F178" s="233" t="s">
        <v>210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153</v>
      </c>
      <c r="AU178" s="18" t="s">
        <v>102</v>
      </c>
    </row>
    <row r="179" s="14" customFormat="1">
      <c r="A179" s="14"/>
      <c r="B179" s="247"/>
      <c r="C179" s="248"/>
      <c r="D179" s="232" t="s">
        <v>159</v>
      </c>
      <c r="E179" s="249" t="s">
        <v>1</v>
      </c>
      <c r="F179" s="250" t="s">
        <v>212</v>
      </c>
      <c r="G179" s="248"/>
      <c r="H179" s="251">
        <v>13.32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159</v>
      </c>
      <c r="AU179" s="257" t="s">
        <v>102</v>
      </c>
      <c r="AV179" s="14" t="s">
        <v>102</v>
      </c>
      <c r="AW179" s="14" t="s">
        <v>35</v>
      </c>
      <c r="AX179" s="14" t="s">
        <v>88</v>
      </c>
      <c r="AY179" s="257" t="s">
        <v>143</v>
      </c>
    </row>
    <row r="180" s="2" customFormat="1" ht="24.15" customHeight="1">
      <c r="A180" s="39"/>
      <c r="B180" s="40"/>
      <c r="C180" s="219" t="s">
        <v>213</v>
      </c>
      <c r="D180" s="219" t="s">
        <v>146</v>
      </c>
      <c r="E180" s="220" t="s">
        <v>214</v>
      </c>
      <c r="F180" s="221" t="s">
        <v>215</v>
      </c>
      <c r="G180" s="222" t="s">
        <v>149</v>
      </c>
      <c r="H180" s="223">
        <v>0.90000000000000002</v>
      </c>
      <c r="I180" s="224"/>
      <c r="J180" s="225">
        <f>ROUND(I180*H180,2)</f>
        <v>0</v>
      </c>
      <c r="K180" s="221" t="s">
        <v>150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0.041000000000000002</v>
      </c>
      <c r="T180" s="229">
        <f>S180*H180</f>
        <v>0.036900000000000002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216</v>
      </c>
      <c r="AT180" s="230" t="s">
        <v>146</v>
      </c>
      <c r="AU180" s="230" t="s">
        <v>102</v>
      </c>
      <c r="AY180" s="18" t="s">
        <v>143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102</v>
      </c>
      <c r="BK180" s="231">
        <f>ROUND(I180*H180,2)</f>
        <v>0</v>
      </c>
      <c r="BL180" s="18" t="s">
        <v>216</v>
      </c>
      <c r="BM180" s="230" t="s">
        <v>217</v>
      </c>
    </row>
    <row r="181" s="2" customFormat="1">
      <c r="A181" s="39"/>
      <c r="B181" s="40"/>
      <c r="C181" s="41"/>
      <c r="D181" s="232" t="s">
        <v>153</v>
      </c>
      <c r="E181" s="41"/>
      <c r="F181" s="233" t="s">
        <v>215</v>
      </c>
      <c r="G181" s="41"/>
      <c r="H181" s="41"/>
      <c r="I181" s="234"/>
      <c r="J181" s="41"/>
      <c r="K181" s="41"/>
      <c r="L181" s="45"/>
      <c r="M181" s="235"/>
      <c r="N181" s="236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153</v>
      </c>
      <c r="AU181" s="18" t="s">
        <v>102</v>
      </c>
    </row>
    <row r="182" s="13" customFormat="1">
      <c r="A182" s="13"/>
      <c r="B182" s="237"/>
      <c r="C182" s="238"/>
      <c r="D182" s="232" t="s">
        <v>159</v>
      </c>
      <c r="E182" s="239" t="s">
        <v>1</v>
      </c>
      <c r="F182" s="240" t="s">
        <v>218</v>
      </c>
      <c r="G182" s="238"/>
      <c r="H182" s="239" t="s">
        <v>1</v>
      </c>
      <c r="I182" s="241"/>
      <c r="J182" s="238"/>
      <c r="K182" s="238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159</v>
      </c>
      <c r="AU182" s="246" t="s">
        <v>102</v>
      </c>
      <c r="AV182" s="13" t="s">
        <v>88</v>
      </c>
      <c r="AW182" s="13" t="s">
        <v>35</v>
      </c>
      <c r="AX182" s="13" t="s">
        <v>80</v>
      </c>
      <c r="AY182" s="246" t="s">
        <v>143</v>
      </c>
    </row>
    <row r="183" s="14" customFormat="1">
      <c r="A183" s="14"/>
      <c r="B183" s="247"/>
      <c r="C183" s="248"/>
      <c r="D183" s="232" t="s">
        <v>159</v>
      </c>
      <c r="E183" s="249" t="s">
        <v>1</v>
      </c>
      <c r="F183" s="250" t="s">
        <v>219</v>
      </c>
      <c r="G183" s="248"/>
      <c r="H183" s="251">
        <v>0.90000000000000002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159</v>
      </c>
      <c r="AU183" s="257" t="s">
        <v>102</v>
      </c>
      <c r="AV183" s="14" t="s">
        <v>102</v>
      </c>
      <c r="AW183" s="14" t="s">
        <v>35</v>
      </c>
      <c r="AX183" s="14" t="s">
        <v>80</v>
      </c>
      <c r="AY183" s="257" t="s">
        <v>143</v>
      </c>
    </row>
    <row r="184" s="15" customFormat="1">
      <c r="A184" s="15"/>
      <c r="B184" s="258"/>
      <c r="C184" s="259"/>
      <c r="D184" s="232" t="s">
        <v>159</v>
      </c>
      <c r="E184" s="260" t="s">
        <v>1</v>
      </c>
      <c r="F184" s="261" t="s">
        <v>172</v>
      </c>
      <c r="G184" s="259"/>
      <c r="H184" s="262">
        <v>0.90000000000000002</v>
      </c>
      <c r="I184" s="263"/>
      <c r="J184" s="259"/>
      <c r="K184" s="259"/>
      <c r="L184" s="264"/>
      <c r="M184" s="265"/>
      <c r="N184" s="266"/>
      <c r="O184" s="266"/>
      <c r="P184" s="266"/>
      <c r="Q184" s="266"/>
      <c r="R184" s="266"/>
      <c r="S184" s="266"/>
      <c r="T184" s="26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8" t="s">
        <v>159</v>
      </c>
      <c r="AU184" s="268" t="s">
        <v>102</v>
      </c>
      <c r="AV184" s="15" t="s">
        <v>151</v>
      </c>
      <c r="AW184" s="15" t="s">
        <v>35</v>
      </c>
      <c r="AX184" s="15" t="s">
        <v>88</v>
      </c>
      <c r="AY184" s="268" t="s">
        <v>143</v>
      </c>
    </row>
    <row r="185" s="2" customFormat="1" ht="24.15" customHeight="1">
      <c r="A185" s="39"/>
      <c r="B185" s="40"/>
      <c r="C185" s="219" t="s">
        <v>8</v>
      </c>
      <c r="D185" s="219" t="s">
        <v>146</v>
      </c>
      <c r="E185" s="220" t="s">
        <v>220</v>
      </c>
      <c r="F185" s="221" t="s">
        <v>221</v>
      </c>
      <c r="G185" s="222" t="s">
        <v>197</v>
      </c>
      <c r="H185" s="223">
        <v>69.200000000000003</v>
      </c>
      <c r="I185" s="224"/>
      <c r="J185" s="225">
        <f>ROUND(I185*H185,2)</f>
        <v>0</v>
      </c>
      <c r="K185" s="221" t="s">
        <v>150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0.0040000000000000001</v>
      </c>
      <c r="T185" s="229">
        <f>S185*H185</f>
        <v>0.27679999999999999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151</v>
      </c>
      <c r="AT185" s="230" t="s">
        <v>146</v>
      </c>
      <c r="AU185" s="230" t="s">
        <v>102</v>
      </c>
      <c r="AY185" s="18" t="s">
        <v>143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102</v>
      </c>
      <c r="BK185" s="231">
        <f>ROUND(I185*H185,2)</f>
        <v>0</v>
      </c>
      <c r="BL185" s="18" t="s">
        <v>151</v>
      </c>
      <c r="BM185" s="230" t="s">
        <v>222</v>
      </c>
    </row>
    <row r="186" s="2" customFormat="1">
      <c r="A186" s="39"/>
      <c r="B186" s="40"/>
      <c r="C186" s="41"/>
      <c r="D186" s="232" t="s">
        <v>153</v>
      </c>
      <c r="E186" s="41"/>
      <c r="F186" s="233" t="s">
        <v>221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153</v>
      </c>
      <c r="AU186" s="18" t="s">
        <v>102</v>
      </c>
    </row>
    <row r="187" s="13" customFormat="1">
      <c r="A187" s="13"/>
      <c r="B187" s="237"/>
      <c r="C187" s="238"/>
      <c r="D187" s="232" t="s">
        <v>159</v>
      </c>
      <c r="E187" s="239" t="s">
        <v>1</v>
      </c>
      <c r="F187" s="240" t="s">
        <v>223</v>
      </c>
      <c r="G187" s="238"/>
      <c r="H187" s="239" t="s">
        <v>1</v>
      </c>
      <c r="I187" s="241"/>
      <c r="J187" s="238"/>
      <c r="K187" s="238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159</v>
      </c>
      <c r="AU187" s="246" t="s">
        <v>102</v>
      </c>
      <c r="AV187" s="13" t="s">
        <v>88</v>
      </c>
      <c r="AW187" s="13" t="s">
        <v>35</v>
      </c>
      <c r="AX187" s="13" t="s">
        <v>80</v>
      </c>
      <c r="AY187" s="246" t="s">
        <v>143</v>
      </c>
    </row>
    <row r="188" s="14" customFormat="1">
      <c r="A188" s="14"/>
      <c r="B188" s="247"/>
      <c r="C188" s="248"/>
      <c r="D188" s="232" t="s">
        <v>159</v>
      </c>
      <c r="E188" s="249" t="s">
        <v>1</v>
      </c>
      <c r="F188" s="250" t="s">
        <v>224</v>
      </c>
      <c r="G188" s="248"/>
      <c r="H188" s="251">
        <v>69.200000000000003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159</v>
      </c>
      <c r="AU188" s="257" t="s">
        <v>102</v>
      </c>
      <c r="AV188" s="14" t="s">
        <v>102</v>
      </c>
      <c r="AW188" s="14" t="s">
        <v>35</v>
      </c>
      <c r="AX188" s="14" t="s">
        <v>88</v>
      </c>
      <c r="AY188" s="257" t="s">
        <v>143</v>
      </c>
    </row>
    <row r="189" s="2" customFormat="1" ht="24.15" customHeight="1">
      <c r="A189" s="39"/>
      <c r="B189" s="40"/>
      <c r="C189" s="219" t="s">
        <v>225</v>
      </c>
      <c r="D189" s="219" t="s">
        <v>146</v>
      </c>
      <c r="E189" s="220" t="s">
        <v>226</v>
      </c>
      <c r="F189" s="221" t="s">
        <v>227</v>
      </c>
      <c r="G189" s="222" t="s">
        <v>197</v>
      </c>
      <c r="H189" s="223">
        <v>31.699999999999999</v>
      </c>
      <c r="I189" s="224"/>
      <c r="J189" s="225">
        <f>ROUND(I189*H189,2)</f>
        <v>0</v>
      </c>
      <c r="K189" s="221" t="s">
        <v>150</v>
      </c>
      <c r="L189" s="45"/>
      <c r="M189" s="226" t="s">
        <v>1</v>
      </c>
      <c r="N189" s="227" t="s">
        <v>46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0.027</v>
      </c>
      <c r="T189" s="229">
        <f>S189*H189</f>
        <v>0.85589999999999999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151</v>
      </c>
      <c r="AT189" s="230" t="s">
        <v>146</v>
      </c>
      <c r="AU189" s="230" t="s">
        <v>102</v>
      </c>
      <c r="AY189" s="18" t="s">
        <v>143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102</v>
      </c>
      <c r="BK189" s="231">
        <f>ROUND(I189*H189,2)</f>
        <v>0</v>
      </c>
      <c r="BL189" s="18" t="s">
        <v>151</v>
      </c>
      <c r="BM189" s="230" t="s">
        <v>228</v>
      </c>
    </row>
    <row r="190" s="2" customFormat="1">
      <c r="A190" s="39"/>
      <c r="B190" s="40"/>
      <c r="C190" s="41"/>
      <c r="D190" s="232" t="s">
        <v>153</v>
      </c>
      <c r="E190" s="41"/>
      <c r="F190" s="233" t="s">
        <v>227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153</v>
      </c>
      <c r="AU190" s="18" t="s">
        <v>102</v>
      </c>
    </row>
    <row r="191" s="13" customFormat="1">
      <c r="A191" s="13"/>
      <c r="B191" s="237"/>
      <c r="C191" s="238"/>
      <c r="D191" s="232" t="s">
        <v>159</v>
      </c>
      <c r="E191" s="239" t="s">
        <v>1</v>
      </c>
      <c r="F191" s="240" t="s">
        <v>229</v>
      </c>
      <c r="G191" s="238"/>
      <c r="H191" s="239" t="s">
        <v>1</v>
      </c>
      <c r="I191" s="241"/>
      <c r="J191" s="238"/>
      <c r="K191" s="238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159</v>
      </c>
      <c r="AU191" s="246" t="s">
        <v>102</v>
      </c>
      <c r="AV191" s="13" t="s">
        <v>88</v>
      </c>
      <c r="AW191" s="13" t="s">
        <v>35</v>
      </c>
      <c r="AX191" s="13" t="s">
        <v>80</v>
      </c>
      <c r="AY191" s="246" t="s">
        <v>143</v>
      </c>
    </row>
    <row r="192" s="14" customFormat="1">
      <c r="A192" s="14"/>
      <c r="B192" s="247"/>
      <c r="C192" s="248"/>
      <c r="D192" s="232" t="s">
        <v>159</v>
      </c>
      <c r="E192" s="249" t="s">
        <v>1</v>
      </c>
      <c r="F192" s="250" t="s">
        <v>230</v>
      </c>
      <c r="G192" s="248"/>
      <c r="H192" s="251">
        <v>31.699999999999999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159</v>
      </c>
      <c r="AU192" s="257" t="s">
        <v>102</v>
      </c>
      <c r="AV192" s="14" t="s">
        <v>102</v>
      </c>
      <c r="AW192" s="14" t="s">
        <v>35</v>
      </c>
      <c r="AX192" s="14" t="s">
        <v>88</v>
      </c>
      <c r="AY192" s="257" t="s">
        <v>143</v>
      </c>
    </row>
    <row r="193" s="2" customFormat="1" ht="24.15" customHeight="1">
      <c r="A193" s="39"/>
      <c r="B193" s="40"/>
      <c r="C193" s="219" t="s">
        <v>231</v>
      </c>
      <c r="D193" s="219" t="s">
        <v>146</v>
      </c>
      <c r="E193" s="220" t="s">
        <v>232</v>
      </c>
      <c r="F193" s="221" t="s">
        <v>233</v>
      </c>
      <c r="G193" s="222" t="s">
        <v>197</v>
      </c>
      <c r="H193" s="223">
        <v>16.100000000000001</v>
      </c>
      <c r="I193" s="224"/>
      <c r="J193" s="225">
        <f>ROUND(I193*H193,2)</f>
        <v>0</v>
      </c>
      <c r="K193" s="221" t="s">
        <v>150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0.037999999999999999</v>
      </c>
      <c r="T193" s="229">
        <f>S193*H193</f>
        <v>0.61180000000000001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151</v>
      </c>
      <c r="AT193" s="230" t="s">
        <v>146</v>
      </c>
      <c r="AU193" s="230" t="s">
        <v>102</v>
      </c>
      <c r="AY193" s="18" t="s">
        <v>143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102</v>
      </c>
      <c r="BK193" s="231">
        <f>ROUND(I193*H193,2)</f>
        <v>0</v>
      </c>
      <c r="BL193" s="18" t="s">
        <v>151</v>
      </c>
      <c r="BM193" s="230" t="s">
        <v>234</v>
      </c>
    </row>
    <row r="194" s="2" customFormat="1">
      <c r="A194" s="39"/>
      <c r="B194" s="40"/>
      <c r="C194" s="41"/>
      <c r="D194" s="232" t="s">
        <v>153</v>
      </c>
      <c r="E194" s="41"/>
      <c r="F194" s="233" t="s">
        <v>233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153</v>
      </c>
      <c r="AU194" s="18" t="s">
        <v>102</v>
      </c>
    </row>
    <row r="195" s="13" customFormat="1">
      <c r="A195" s="13"/>
      <c r="B195" s="237"/>
      <c r="C195" s="238"/>
      <c r="D195" s="232" t="s">
        <v>159</v>
      </c>
      <c r="E195" s="239" t="s">
        <v>1</v>
      </c>
      <c r="F195" s="240" t="s">
        <v>235</v>
      </c>
      <c r="G195" s="238"/>
      <c r="H195" s="239" t="s">
        <v>1</v>
      </c>
      <c r="I195" s="241"/>
      <c r="J195" s="238"/>
      <c r="K195" s="238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159</v>
      </c>
      <c r="AU195" s="246" t="s">
        <v>102</v>
      </c>
      <c r="AV195" s="13" t="s">
        <v>88</v>
      </c>
      <c r="AW195" s="13" t="s">
        <v>35</v>
      </c>
      <c r="AX195" s="13" t="s">
        <v>80</v>
      </c>
      <c r="AY195" s="246" t="s">
        <v>143</v>
      </c>
    </row>
    <row r="196" s="14" customFormat="1">
      <c r="A196" s="14"/>
      <c r="B196" s="247"/>
      <c r="C196" s="248"/>
      <c r="D196" s="232" t="s">
        <v>159</v>
      </c>
      <c r="E196" s="249" t="s">
        <v>1</v>
      </c>
      <c r="F196" s="250" t="s">
        <v>236</v>
      </c>
      <c r="G196" s="248"/>
      <c r="H196" s="251">
        <v>16.100000000000001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159</v>
      </c>
      <c r="AU196" s="257" t="s">
        <v>102</v>
      </c>
      <c r="AV196" s="14" t="s">
        <v>102</v>
      </c>
      <c r="AW196" s="14" t="s">
        <v>35</v>
      </c>
      <c r="AX196" s="14" t="s">
        <v>88</v>
      </c>
      <c r="AY196" s="257" t="s">
        <v>143</v>
      </c>
    </row>
    <row r="197" s="2" customFormat="1" ht="24.15" customHeight="1">
      <c r="A197" s="39"/>
      <c r="B197" s="40"/>
      <c r="C197" s="219" t="s">
        <v>237</v>
      </c>
      <c r="D197" s="219" t="s">
        <v>146</v>
      </c>
      <c r="E197" s="220" t="s">
        <v>238</v>
      </c>
      <c r="F197" s="221" t="s">
        <v>239</v>
      </c>
      <c r="G197" s="222" t="s">
        <v>149</v>
      </c>
      <c r="H197" s="223">
        <v>22.52</v>
      </c>
      <c r="I197" s="224"/>
      <c r="J197" s="225">
        <f>ROUND(I197*H197,2)</f>
        <v>0</v>
      </c>
      <c r="K197" s="221" t="s">
        <v>150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0.068000000000000005</v>
      </c>
      <c r="T197" s="229">
        <f>S197*H197</f>
        <v>1.5313600000000001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151</v>
      </c>
      <c r="AT197" s="230" t="s">
        <v>146</v>
      </c>
      <c r="AU197" s="230" t="s">
        <v>102</v>
      </c>
      <c r="AY197" s="18" t="s">
        <v>143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102</v>
      </c>
      <c r="BK197" s="231">
        <f>ROUND(I197*H197,2)</f>
        <v>0</v>
      </c>
      <c r="BL197" s="18" t="s">
        <v>151</v>
      </c>
      <c r="BM197" s="230" t="s">
        <v>240</v>
      </c>
    </row>
    <row r="198" s="2" customFormat="1">
      <c r="A198" s="39"/>
      <c r="B198" s="40"/>
      <c r="C198" s="41"/>
      <c r="D198" s="232" t="s">
        <v>153</v>
      </c>
      <c r="E198" s="41"/>
      <c r="F198" s="233" t="s">
        <v>239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153</v>
      </c>
      <c r="AU198" s="18" t="s">
        <v>102</v>
      </c>
    </row>
    <row r="199" s="13" customFormat="1">
      <c r="A199" s="13"/>
      <c r="B199" s="237"/>
      <c r="C199" s="238"/>
      <c r="D199" s="232" t="s">
        <v>159</v>
      </c>
      <c r="E199" s="239" t="s">
        <v>1</v>
      </c>
      <c r="F199" s="240" t="s">
        <v>241</v>
      </c>
      <c r="G199" s="238"/>
      <c r="H199" s="239" t="s">
        <v>1</v>
      </c>
      <c r="I199" s="241"/>
      <c r="J199" s="238"/>
      <c r="K199" s="238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159</v>
      </c>
      <c r="AU199" s="246" t="s">
        <v>102</v>
      </c>
      <c r="AV199" s="13" t="s">
        <v>88</v>
      </c>
      <c r="AW199" s="13" t="s">
        <v>35</v>
      </c>
      <c r="AX199" s="13" t="s">
        <v>80</v>
      </c>
      <c r="AY199" s="246" t="s">
        <v>143</v>
      </c>
    </row>
    <row r="200" s="14" customFormat="1">
      <c r="A200" s="14"/>
      <c r="B200" s="247"/>
      <c r="C200" s="248"/>
      <c r="D200" s="232" t="s">
        <v>159</v>
      </c>
      <c r="E200" s="249" t="s">
        <v>1</v>
      </c>
      <c r="F200" s="250" t="s">
        <v>242</v>
      </c>
      <c r="G200" s="248"/>
      <c r="H200" s="251">
        <v>17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159</v>
      </c>
      <c r="AU200" s="257" t="s">
        <v>102</v>
      </c>
      <c r="AV200" s="14" t="s">
        <v>102</v>
      </c>
      <c r="AW200" s="14" t="s">
        <v>35</v>
      </c>
      <c r="AX200" s="14" t="s">
        <v>80</v>
      </c>
      <c r="AY200" s="257" t="s">
        <v>143</v>
      </c>
    </row>
    <row r="201" s="13" customFormat="1">
      <c r="A201" s="13"/>
      <c r="B201" s="237"/>
      <c r="C201" s="238"/>
      <c r="D201" s="232" t="s">
        <v>159</v>
      </c>
      <c r="E201" s="239" t="s">
        <v>1</v>
      </c>
      <c r="F201" s="240" t="s">
        <v>243</v>
      </c>
      <c r="G201" s="238"/>
      <c r="H201" s="239" t="s">
        <v>1</v>
      </c>
      <c r="I201" s="241"/>
      <c r="J201" s="238"/>
      <c r="K201" s="238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159</v>
      </c>
      <c r="AU201" s="246" t="s">
        <v>102</v>
      </c>
      <c r="AV201" s="13" t="s">
        <v>88</v>
      </c>
      <c r="AW201" s="13" t="s">
        <v>35</v>
      </c>
      <c r="AX201" s="13" t="s">
        <v>80</v>
      </c>
      <c r="AY201" s="246" t="s">
        <v>143</v>
      </c>
    </row>
    <row r="202" s="14" customFormat="1">
      <c r="A202" s="14"/>
      <c r="B202" s="247"/>
      <c r="C202" s="248"/>
      <c r="D202" s="232" t="s">
        <v>159</v>
      </c>
      <c r="E202" s="249" t="s">
        <v>1</v>
      </c>
      <c r="F202" s="250" t="s">
        <v>244</v>
      </c>
      <c r="G202" s="248"/>
      <c r="H202" s="251">
        <v>5.5199999999999996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159</v>
      </c>
      <c r="AU202" s="257" t="s">
        <v>102</v>
      </c>
      <c r="AV202" s="14" t="s">
        <v>102</v>
      </c>
      <c r="AW202" s="14" t="s">
        <v>35</v>
      </c>
      <c r="AX202" s="14" t="s">
        <v>80</v>
      </c>
      <c r="AY202" s="257" t="s">
        <v>143</v>
      </c>
    </row>
    <row r="203" s="15" customFormat="1">
      <c r="A203" s="15"/>
      <c r="B203" s="258"/>
      <c r="C203" s="259"/>
      <c r="D203" s="232" t="s">
        <v>159</v>
      </c>
      <c r="E203" s="260" t="s">
        <v>1</v>
      </c>
      <c r="F203" s="261" t="s">
        <v>172</v>
      </c>
      <c r="G203" s="259"/>
      <c r="H203" s="262">
        <v>22.52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8" t="s">
        <v>159</v>
      </c>
      <c r="AU203" s="268" t="s">
        <v>102</v>
      </c>
      <c r="AV203" s="15" t="s">
        <v>151</v>
      </c>
      <c r="AW203" s="15" t="s">
        <v>35</v>
      </c>
      <c r="AX203" s="15" t="s">
        <v>88</v>
      </c>
      <c r="AY203" s="268" t="s">
        <v>143</v>
      </c>
    </row>
    <row r="204" s="12" customFormat="1" ht="22.8" customHeight="1">
      <c r="A204" s="12"/>
      <c r="B204" s="203"/>
      <c r="C204" s="204"/>
      <c r="D204" s="205" t="s">
        <v>79</v>
      </c>
      <c r="E204" s="217" t="s">
        <v>245</v>
      </c>
      <c r="F204" s="217" t="s">
        <v>246</v>
      </c>
      <c r="G204" s="204"/>
      <c r="H204" s="204"/>
      <c r="I204" s="207"/>
      <c r="J204" s="218">
        <f>BK204</f>
        <v>0</v>
      </c>
      <c r="K204" s="204"/>
      <c r="L204" s="209"/>
      <c r="M204" s="210"/>
      <c r="N204" s="211"/>
      <c r="O204" s="211"/>
      <c r="P204" s="212">
        <f>SUM(P205:P221)</f>
        <v>0</v>
      </c>
      <c r="Q204" s="211"/>
      <c r="R204" s="212">
        <f>SUM(R205:R221)</f>
        <v>0</v>
      </c>
      <c r="S204" s="211"/>
      <c r="T204" s="213">
        <f>SUM(T205:T221)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4" t="s">
        <v>88</v>
      </c>
      <c r="AT204" s="215" t="s">
        <v>79</v>
      </c>
      <c r="AU204" s="215" t="s">
        <v>88</v>
      </c>
      <c r="AY204" s="214" t="s">
        <v>143</v>
      </c>
      <c r="BK204" s="216">
        <f>SUM(BK205:BK221)</f>
        <v>0</v>
      </c>
    </row>
    <row r="205" s="2" customFormat="1" ht="33" customHeight="1">
      <c r="A205" s="39"/>
      <c r="B205" s="40"/>
      <c r="C205" s="219" t="s">
        <v>216</v>
      </c>
      <c r="D205" s="219" t="s">
        <v>146</v>
      </c>
      <c r="E205" s="220" t="s">
        <v>247</v>
      </c>
      <c r="F205" s="221" t="s">
        <v>248</v>
      </c>
      <c r="G205" s="222" t="s">
        <v>249</v>
      </c>
      <c r="H205" s="223">
        <v>26.451000000000001</v>
      </c>
      <c r="I205" s="224"/>
      <c r="J205" s="225">
        <f>ROUND(I205*H205,2)</f>
        <v>0</v>
      </c>
      <c r="K205" s="221" t="s">
        <v>150</v>
      </c>
      <c r="L205" s="45"/>
      <c r="M205" s="226" t="s">
        <v>1</v>
      </c>
      <c r="N205" s="227" t="s">
        <v>46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151</v>
      </c>
      <c r="AT205" s="230" t="s">
        <v>146</v>
      </c>
      <c r="AU205" s="230" t="s">
        <v>102</v>
      </c>
      <c r="AY205" s="18" t="s">
        <v>143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102</v>
      </c>
      <c r="BK205" s="231">
        <f>ROUND(I205*H205,2)</f>
        <v>0</v>
      </c>
      <c r="BL205" s="18" t="s">
        <v>151</v>
      </c>
      <c r="BM205" s="230" t="s">
        <v>250</v>
      </c>
    </row>
    <row r="206" s="2" customFormat="1">
      <c r="A206" s="39"/>
      <c r="B206" s="40"/>
      <c r="C206" s="41"/>
      <c r="D206" s="232" t="s">
        <v>153</v>
      </c>
      <c r="E206" s="41"/>
      <c r="F206" s="233" t="s">
        <v>251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153</v>
      </c>
      <c r="AU206" s="18" t="s">
        <v>102</v>
      </c>
    </row>
    <row r="207" s="2" customFormat="1" ht="24.15" customHeight="1">
      <c r="A207" s="39"/>
      <c r="B207" s="40"/>
      <c r="C207" s="219" t="s">
        <v>252</v>
      </c>
      <c r="D207" s="219" t="s">
        <v>146</v>
      </c>
      <c r="E207" s="220" t="s">
        <v>253</v>
      </c>
      <c r="F207" s="221" t="s">
        <v>254</v>
      </c>
      <c r="G207" s="222" t="s">
        <v>249</v>
      </c>
      <c r="H207" s="223">
        <v>26.451000000000001</v>
      </c>
      <c r="I207" s="224"/>
      <c r="J207" s="225">
        <f>ROUND(I207*H207,2)</f>
        <v>0</v>
      </c>
      <c r="K207" s="221" t="s">
        <v>150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151</v>
      </c>
      <c r="AT207" s="230" t="s">
        <v>146</v>
      </c>
      <c r="AU207" s="230" t="s">
        <v>102</v>
      </c>
      <c r="AY207" s="18" t="s">
        <v>143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102</v>
      </c>
      <c r="BK207" s="231">
        <f>ROUND(I207*H207,2)</f>
        <v>0</v>
      </c>
      <c r="BL207" s="18" t="s">
        <v>151</v>
      </c>
      <c r="BM207" s="230" t="s">
        <v>255</v>
      </c>
    </row>
    <row r="208" s="2" customFormat="1">
      <c r="A208" s="39"/>
      <c r="B208" s="40"/>
      <c r="C208" s="41"/>
      <c r="D208" s="232" t="s">
        <v>153</v>
      </c>
      <c r="E208" s="41"/>
      <c r="F208" s="233" t="s">
        <v>254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153</v>
      </c>
      <c r="AU208" s="18" t="s">
        <v>102</v>
      </c>
    </row>
    <row r="209" s="2" customFormat="1" ht="24.15" customHeight="1">
      <c r="A209" s="39"/>
      <c r="B209" s="40"/>
      <c r="C209" s="219" t="s">
        <v>256</v>
      </c>
      <c r="D209" s="219" t="s">
        <v>146</v>
      </c>
      <c r="E209" s="220" t="s">
        <v>257</v>
      </c>
      <c r="F209" s="221" t="s">
        <v>258</v>
      </c>
      <c r="G209" s="222" t="s">
        <v>249</v>
      </c>
      <c r="H209" s="223">
        <v>105.804</v>
      </c>
      <c r="I209" s="224"/>
      <c r="J209" s="225">
        <f>ROUND(I209*H209,2)</f>
        <v>0</v>
      </c>
      <c r="K209" s="221" t="s">
        <v>150</v>
      </c>
      <c r="L209" s="45"/>
      <c r="M209" s="226" t="s">
        <v>1</v>
      </c>
      <c r="N209" s="227" t="s">
        <v>46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151</v>
      </c>
      <c r="AT209" s="230" t="s">
        <v>146</v>
      </c>
      <c r="AU209" s="230" t="s">
        <v>102</v>
      </c>
      <c r="AY209" s="18" t="s">
        <v>143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102</v>
      </c>
      <c r="BK209" s="231">
        <f>ROUND(I209*H209,2)</f>
        <v>0</v>
      </c>
      <c r="BL209" s="18" t="s">
        <v>151</v>
      </c>
      <c r="BM209" s="230" t="s">
        <v>259</v>
      </c>
    </row>
    <row r="210" s="2" customFormat="1">
      <c r="A210" s="39"/>
      <c r="B210" s="40"/>
      <c r="C210" s="41"/>
      <c r="D210" s="232" t="s">
        <v>153</v>
      </c>
      <c r="E210" s="41"/>
      <c r="F210" s="233" t="s">
        <v>258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153</v>
      </c>
      <c r="AU210" s="18" t="s">
        <v>102</v>
      </c>
    </row>
    <row r="211" s="14" customFormat="1">
      <c r="A211" s="14"/>
      <c r="B211" s="247"/>
      <c r="C211" s="248"/>
      <c r="D211" s="232" t="s">
        <v>159</v>
      </c>
      <c r="E211" s="249" t="s">
        <v>1</v>
      </c>
      <c r="F211" s="250" t="s">
        <v>260</v>
      </c>
      <c r="G211" s="248"/>
      <c r="H211" s="251">
        <v>105.804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159</v>
      </c>
      <c r="AU211" s="257" t="s">
        <v>102</v>
      </c>
      <c r="AV211" s="14" t="s">
        <v>102</v>
      </c>
      <c r="AW211" s="14" t="s">
        <v>35</v>
      </c>
      <c r="AX211" s="14" t="s">
        <v>88</v>
      </c>
      <c r="AY211" s="257" t="s">
        <v>143</v>
      </c>
    </row>
    <row r="212" s="2" customFormat="1" ht="33" customHeight="1">
      <c r="A212" s="39"/>
      <c r="B212" s="40"/>
      <c r="C212" s="219" t="s">
        <v>261</v>
      </c>
      <c r="D212" s="219" t="s">
        <v>146</v>
      </c>
      <c r="E212" s="220" t="s">
        <v>262</v>
      </c>
      <c r="F212" s="221" t="s">
        <v>263</v>
      </c>
      <c r="G212" s="222" t="s">
        <v>249</v>
      </c>
      <c r="H212" s="223">
        <v>22.895</v>
      </c>
      <c r="I212" s="224"/>
      <c r="J212" s="225">
        <f>ROUND(I212*H212,2)</f>
        <v>0</v>
      </c>
      <c r="K212" s="221" t="s">
        <v>150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151</v>
      </c>
      <c r="AT212" s="230" t="s">
        <v>146</v>
      </c>
      <c r="AU212" s="230" t="s">
        <v>102</v>
      </c>
      <c r="AY212" s="18" t="s">
        <v>143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102</v>
      </c>
      <c r="BK212" s="231">
        <f>ROUND(I212*H212,2)</f>
        <v>0</v>
      </c>
      <c r="BL212" s="18" t="s">
        <v>151</v>
      </c>
      <c r="BM212" s="230" t="s">
        <v>264</v>
      </c>
    </row>
    <row r="213" s="2" customFormat="1">
      <c r="A213" s="39"/>
      <c r="B213" s="40"/>
      <c r="C213" s="41"/>
      <c r="D213" s="232" t="s">
        <v>153</v>
      </c>
      <c r="E213" s="41"/>
      <c r="F213" s="233" t="s">
        <v>263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153</v>
      </c>
      <c r="AU213" s="18" t="s">
        <v>102</v>
      </c>
    </row>
    <row r="214" s="2" customFormat="1" ht="33" customHeight="1">
      <c r="A214" s="39"/>
      <c r="B214" s="40"/>
      <c r="C214" s="219" t="s">
        <v>265</v>
      </c>
      <c r="D214" s="219" t="s">
        <v>146</v>
      </c>
      <c r="E214" s="220" t="s">
        <v>266</v>
      </c>
      <c r="F214" s="221" t="s">
        <v>267</v>
      </c>
      <c r="G214" s="222" t="s">
        <v>175</v>
      </c>
      <c r="H214" s="223">
        <v>2.5089999999999999</v>
      </c>
      <c r="I214" s="224"/>
      <c r="J214" s="225">
        <f>ROUND(I214*H214,2)</f>
        <v>0</v>
      </c>
      <c r="K214" s="221" t="s">
        <v>150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151</v>
      </c>
      <c r="AT214" s="230" t="s">
        <v>146</v>
      </c>
      <c r="AU214" s="230" t="s">
        <v>102</v>
      </c>
      <c r="AY214" s="18" t="s">
        <v>143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102</v>
      </c>
      <c r="BK214" s="231">
        <f>ROUND(I214*H214,2)</f>
        <v>0</v>
      </c>
      <c r="BL214" s="18" t="s">
        <v>151</v>
      </c>
      <c r="BM214" s="230" t="s">
        <v>268</v>
      </c>
    </row>
    <row r="215" s="2" customFormat="1">
      <c r="A215" s="39"/>
      <c r="B215" s="40"/>
      <c r="C215" s="41"/>
      <c r="D215" s="232" t="s">
        <v>153</v>
      </c>
      <c r="E215" s="41"/>
      <c r="F215" s="233" t="s">
        <v>267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153</v>
      </c>
      <c r="AU215" s="18" t="s">
        <v>102</v>
      </c>
    </row>
    <row r="216" s="13" customFormat="1">
      <c r="A216" s="13"/>
      <c r="B216" s="237"/>
      <c r="C216" s="238"/>
      <c r="D216" s="232" t="s">
        <v>159</v>
      </c>
      <c r="E216" s="239" t="s">
        <v>1</v>
      </c>
      <c r="F216" s="240" t="s">
        <v>269</v>
      </c>
      <c r="G216" s="238"/>
      <c r="H216" s="239" t="s">
        <v>1</v>
      </c>
      <c r="I216" s="241"/>
      <c r="J216" s="238"/>
      <c r="K216" s="238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159</v>
      </c>
      <c r="AU216" s="246" t="s">
        <v>102</v>
      </c>
      <c r="AV216" s="13" t="s">
        <v>88</v>
      </c>
      <c r="AW216" s="13" t="s">
        <v>35</v>
      </c>
      <c r="AX216" s="13" t="s">
        <v>80</v>
      </c>
      <c r="AY216" s="246" t="s">
        <v>143</v>
      </c>
    </row>
    <row r="217" s="14" customFormat="1">
      <c r="A217" s="14"/>
      <c r="B217" s="247"/>
      <c r="C217" s="248"/>
      <c r="D217" s="232" t="s">
        <v>159</v>
      </c>
      <c r="E217" s="249" t="s">
        <v>1</v>
      </c>
      <c r="F217" s="250" t="s">
        <v>270</v>
      </c>
      <c r="G217" s="248"/>
      <c r="H217" s="251">
        <v>2.5089999999999999</v>
      </c>
      <c r="I217" s="252"/>
      <c r="J217" s="248"/>
      <c r="K217" s="248"/>
      <c r="L217" s="253"/>
      <c r="M217" s="254"/>
      <c r="N217" s="255"/>
      <c r="O217" s="255"/>
      <c r="P217" s="255"/>
      <c r="Q217" s="255"/>
      <c r="R217" s="255"/>
      <c r="S217" s="255"/>
      <c r="T217" s="25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7" t="s">
        <v>159</v>
      </c>
      <c r="AU217" s="257" t="s">
        <v>102</v>
      </c>
      <c r="AV217" s="14" t="s">
        <v>102</v>
      </c>
      <c r="AW217" s="14" t="s">
        <v>35</v>
      </c>
      <c r="AX217" s="14" t="s">
        <v>88</v>
      </c>
      <c r="AY217" s="257" t="s">
        <v>143</v>
      </c>
    </row>
    <row r="218" s="2" customFormat="1" ht="37.8" customHeight="1">
      <c r="A218" s="39"/>
      <c r="B218" s="40"/>
      <c r="C218" s="219" t="s">
        <v>7</v>
      </c>
      <c r="D218" s="219" t="s">
        <v>146</v>
      </c>
      <c r="E218" s="220" t="s">
        <v>271</v>
      </c>
      <c r="F218" s="221" t="s">
        <v>272</v>
      </c>
      <c r="G218" s="222" t="s">
        <v>249</v>
      </c>
      <c r="H218" s="223">
        <v>0.78800000000000003</v>
      </c>
      <c r="I218" s="224"/>
      <c r="J218" s="225">
        <f>ROUND(I218*H218,2)</f>
        <v>0</v>
      </c>
      <c r="K218" s="221" t="s">
        <v>150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151</v>
      </c>
      <c r="AT218" s="230" t="s">
        <v>146</v>
      </c>
      <c r="AU218" s="230" t="s">
        <v>102</v>
      </c>
      <c r="AY218" s="18" t="s">
        <v>143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102</v>
      </c>
      <c r="BK218" s="231">
        <f>ROUND(I218*H218,2)</f>
        <v>0</v>
      </c>
      <c r="BL218" s="18" t="s">
        <v>151</v>
      </c>
      <c r="BM218" s="230" t="s">
        <v>273</v>
      </c>
    </row>
    <row r="219" s="2" customFormat="1">
      <c r="A219" s="39"/>
      <c r="B219" s="40"/>
      <c r="C219" s="41"/>
      <c r="D219" s="232" t="s">
        <v>153</v>
      </c>
      <c r="E219" s="41"/>
      <c r="F219" s="233" t="s">
        <v>272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153</v>
      </c>
      <c r="AU219" s="18" t="s">
        <v>102</v>
      </c>
    </row>
    <row r="220" s="13" customFormat="1">
      <c r="A220" s="13"/>
      <c r="B220" s="237"/>
      <c r="C220" s="238"/>
      <c r="D220" s="232" t="s">
        <v>159</v>
      </c>
      <c r="E220" s="239" t="s">
        <v>1</v>
      </c>
      <c r="F220" s="240" t="s">
        <v>274</v>
      </c>
      <c r="G220" s="238"/>
      <c r="H220" s="239" t="s">
        <v>1</v>
      </c>
      <c r="I220" s="241"/>
      <c r="J220" s="238"/>
      <c r="K220" s="238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159</v>
      </c>
      <c r="AU220" s="246" t="s">
        <v>102</v>
      </c>
      <c r="AV220" s="13" t="s">
        <v>88</v>
      </c>
      <c r="AW220" s="13" t="s">
        <v>35</v>
      </c>
      <c r="AX220" s="13" t="s">
        <v>80</v>
      </c>
      <c r="AY220" s="246" t="s">
        <v>143</v>
      </c>
    </row>
    <row r="221" s="14" customFormat="1">
      <c r="A221" s="14"/>
      <c r="B221" s="247"/>
      <c r="C221" s="248"/>
      <c r="D221" s="232" t="s">
        <v>159</v>
      </c>
      <c r="E221" s="249" t="s">
        <v>1</v>
      </c>
      <c r="F221" s="250" t="s">
        <v>275</v>
      </c>
      <c r="G221" s="248"/>
      <c r="H221" s="251">
        <v>0.78800000000000003</v>
      </c>
      <c r="I221" s="252"/>
      <c r="J221" s="248"/>
      <c r="K221" s="248"/>
      <c r="L221" s="253"/>
      <c r="M221" s="254"/>
      <c r="N221" s="255"/>
      <c r="O221" s="255"/>
      <c r="P221" s="255"/>
      <c r="Q221" s="255"/>
      <c r="R221" s="255"/>
      <c r="S221" s="255"/>
      <c r="T221" s="25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7" t="s">
        <v>159</v>
      </c>
      <c r="AU221" s="257" t="s">
        <v>102</v>
      </c>
      <c r="AV221" s="14" t="s">
        <v>102</v>
      </c>
      <c r="AW221" s="14" t="s">
        <v>35</v>
      </c>
      <c r="AX221" s="14" t="s">
        <v>88</v>
      </c>
      <c r="AY221" s="257" t="s">
        <v>143</v>
      </c>
    </row>
    <row r="222" s="12" customFormat="1" ht="25.92" customHeight="1">
      <c r="A222" s="12"/>
      <c r="B222" s="203"/>
      <c r="C222" s="204"/>
      <c r="D222" s="205" t="s">
        <v>79</v>
      </c>
      <c r="E222" s="206" t="s">
        <v>276</v>
      </c>
      <c r="F222" s="206" t="s">
        <v>277</v>
      </c>
      <c r="G222" s="204"/>
      <c r="H222" s="204"/>
      <c r="I222" s="207"/>
      <c r="J222" s="208">
        <f>BK222</f>
        <v>0</v>
      </c>
      <c r="K222" s="204"/>
      <c r="L222" s="209"/>
      <c r="M222" s="210"/>
      <c r="N222" s="211"/>
      <c r="O222" s="211"/>
      <c r="P222" s="212">
        <f>P223+P238+P255+P284+P326+P354+P387+P409+P445+P482+P487</f>
        <v>0</v>
      </c>
      <c r="Q222" s="211"/>
      <c r="R222" s="212">
        <f>R223+R238+R255+R284+R326+R354+R387+R409+R445+R482+R487</f>
        <v>13.735210057899998</v>
      </c>
      <c r="S222" s="211"/>
      <c r="T222" s="213">
        <f>T223+T238+T255+T284+T326+T354+T387+T409+T445+T482+T487</f>
        <v>3.7130935999999997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4" t="s">
        <v>102</v>
      </c>
      <c r="AT222" s="215" t="s">
        <v>79</v>
      </c>
      <c r="AU222" s="215" t="s">
        <v>80</v>
      </c>
      <c r="AY222" s="214" t="s">
        <v>143</v>
      </c>
      <c r="BK222" s="216">
        <f>BK223+BK238+BK255+BK284+BK326+BK354+BK387+BK409+BK445+BK482+BK487</f>
        <v>0</v>
      </c>
    </row>
    <row r="223" s="12" customFormat="1" ht="22.8" customHeight="1">
      <c r="A223" s="12"/>
      <c r="B223" s="203"/>
      <c r="C223" s="204"/>
      <c r="D223" s="205" t="s">
        <v>79</v>
      </c>
      <c r="E223" s="217" t="s">
        <v>278</v>
      </c>
      <c r="F223" s="217" t="s">
        <v>279</v>
      </c>
      <c r="G223" s="204"/>
      <c r="H223" s="204"/>
      <c r="I223" s="207"/>
      <c r="J223" s="218">
        <f>BK223</f>
        <v>0</v>
      </c>
      <c r="K223" s="204"/>
      <c r="L223" s="209"/>
      <c r="M223" s="210"/>
      <c r="N223" s="211"/>
      <c r="O223" s="211"/>
      <c r="P223" s="212">
        <f>SUM(P224:P237)</f>
        <v>0</v>
      </c>
      <c r="Q223" s="211"/>
      <c r="R223" s="212">
        <f>SUM(R224:R237)</f>
        <v>0.22928159999999997</v>
      </c>
      <c r="S223" s="211"/>
      <c r="T223" s="213">
        <f>SUM(T224:T237)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4" t="s">
        <v>102</v>
      </c>
      <c r="AT223" s="215" t="s">
        <v>79</v>
      </c>
      <c r="AU223" s="215" t="s">
        <v>88</v>
      </c>
      <c r="AY223" s="214" t="s">
        <v>143</v>
      </c>
      <c r="BK223" s="216">
        <f>SUM(BK224:BK237)</f>
        <v>0</v>
      </c>
    </row>
    <row r="224" s="2" customFormat="1" ht="24.15" customHeight="1">
      <c r="A224" s="39"/>
      <c r="B224" s="40"/>
      <c r="C224" s="219" t="s">
        <v>280</v>
      </c>
      <c r="D224" s="219" t="s">
        <v>146</v>
      </c>
      <c r="E224" s="220" t="s">
        <v>281</v>
      </c>
      <c r="F224" s="221" t="s">
        <v>282</v>
      </c>
      <c r="G224" s="222" t="s">
        <v>149</v>
      </c>
      <c r="H224" s="223">
        <v>88.799999999999997</v>
      </c>
      <c r="I224" s="224"/>
      <c r="J224" s="225">
        <f>ROUND(I224*H224,2)</f>
        <v>0</v>
      </c>
      <c r="K224" s="221" t="s">
        <v>150</v>
      </c>
      <c r="L224" s="45"/>
      <c r="M224" s="226" t="s">
        <v>1</v>
      </c>
      <c r="N224" s="227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216</v>
      </c>
      <c r="AT224" s="230" t="s">
        <v>146</v>
      </c>
      <c r="AU224" s="230" t="s">
        <v>102</v>
      </c>
      <c r="AY224" s="18" t="s">
        <v>143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102</v>
      </c>
      <c r="BK224" s="231">
        <f>ROUND(I224*H224,2)</f>
        <v>0</v>
      </c>
      <c r="BL224" s="18" t="s">
        <v>216</v>
      </c>
      <c r="BM224" s="230" t="s">
        <v>283</v>
      </c>
    </row>
    <row r="225" s="2" customFormat="1">
      <c r="A225" s="39"/>
      <c r="B225" s="40"/>
      <c r="C225" s="41"/>
      <c r="D225" s="232" t="s">
        <v>153</v>
      </c>
      <c r="E225" s="41"/>
      <c r="F225" s="233" t="s">
        <v>282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153</v>
      </c>
      <c r="AU225" s="18" t="s">
        <v>102</v>
      </c>
    </row>
    <row r="226" s="14" customFormat="1">
      <c r="A226" s="14"/>
      <c r="B226" s="247"/>
      <c r="C226" s="248"/>
      <c r="D226" s="232" t="s">
        <v>159</v>
      </c>
      <c r="E226" s="249" t="s">
        <v>1</v>
      </c>
      <c r="F226" s="250" t="s">
        <v>284</v>
      </c>
      <c r="G226" s="248"/>
      <c r="H226" s="251">
        <v>88.799999999999997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159</v>
      </c>
      <c r="AU226" s="257" t="s">
        <v>102</v>
      </c>
      <c r="AV226" s="14" t="s">
        <v>102</v>
      </c>
      <c r="AW226" s="14" t="s">
        <v>35</v>
      </c>
      <c r="AX226" s="14" t="s">
        <v>88</v>
      </c>
      <c r="AY226" s="257" t="s">
        <v>143</v>
      </c>
    </row>
    <row r="227" s="2" customFormat="1" ht="24.15" customHeight="1">
      <c r="A227" s="39"/>
      <c r="B227" s="40"/>
      <c r="C227" s="269" t="s">
        <v>285</v>
      </c>
      <c r="D227" s="269" t="s">
        <v>286</v>
      </c>
      <c r="E227" s="270" t="s">
        <v>287</v>
      </c>
      <c r="F227" s="271" t="s">
        <v>288</v>
      </c>
      <c r="G227" s="272" t="s">
        <v>149</v>
      </c>
      <c r="H227" s="273">
        <v>90.575999999999993</v>
      </c>
      <c r="I227" s="274"/>
      <c r="J227" s="275">
        <f>ROUND(I227*H227,2)</f>
        <v>0</v>
      </c>
      <c r="K227" s="271" t="s">
        <v>150</v>
      </c>
      <c r="L227" s="276"/>
      <c r="M227" s="277" t="s">
        <v>1</v>
      </c>
      <c r="N227" s="278" t="s">
        <v>46</v>
      </c>
      <c r="O227" s="92"/>
      <c r="P227" s="228">
        <f>O227*H227</f>
        <v>0</v>
      </c>
      <c r="Q227" s="228">
        <v>0.0020999999999999999</v>
      </c>
      <c r="R227" s="228">
        <f>Q227*H227</f>
        <v>0.19020959999999998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289</v>
      </c>
      <c r="AT227" s="230" t="s">
        <v>286</v>
      </c>
      <c r="AU227" s="230" t="s">
        <v>102</v>
      </c>
      <c r="AY227" s="18" t="s">
        <v>143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102</v>
      </c>
      <c r="BK227" s="231">
        <f>ROUND(I227*H227,2)</f>
        <v>0</v>
      </c>
      <c r="BL227" s="18" t="s">
        <v>216</v>
      </c>
      <c r="BM227" s="230" t="s">
        <v>290</v>
      </c>
    </row>
    <row r="228" s="2" customFormat="1">
      <c r="A228" s="39"/>
      <c r="B228" s="40"/>
      <c r="C228" s="41"/>
      <c r="D228" s="232" t="s">
        <v>153</v>
      </c>
      <c r="E228" s="41"/>
      <c r="F228" s="233" t="s">
        <v>288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153</v>
      </c>
      <c r="AU228" s="18" t="s">
        <v>102</v>
      </c>
    </row>
    <row r="229" s="14" customFormat="1">
      <c r="A229" s="14"/>
      <c r="B229" s="247"/>
      <c r="C229" s="248"/>
      <c r="D229" s="232" t="s">
        <v>159</v>
      </c>
      <c r="E229" s="249" t="s">
        <v>1</v>
      </c>
      <c r="F229" s="250" t="s">
        <v>291</v>
      </c>
      <c r="G229" s="248"/>
      <c r="H229" s="251">
        <v>90.575999999999993</v>
      </c>
      <c r="I229" s="252"/>
      <c r="J229" s="248"/>
      <c r="K229" s="248"/>
      <c r="L229" s="253"/>
      <c r="M229" s="254"/>
      <c r="N229" s="255"/>
      <c r="O229" s="255"/>
      <c r="P229" s="255"/>
      <c r="Q229" s="255"/>
      <c r="R229" s="255"/>
      <c r="S229" s="255"/>
      <c r="T229" s="25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7" t="s">
        <v>159</v>
      </c>
      <c r="AU229" s="257" t="s">
        <v>102</v>
      </c>
      <c r="AV229" s="14" t="s">
        <v>102</v>
      </c>
      <c r="AW229" s="14" t="s">
        <v>35</v>
      </c>
      <c r="AX229" s="14" t="s">
        <v>88</v>
      </c>
      <c r="AY229" s="257" t="s">
        <v>143</v>
      </c>
    </row>
    <row r="230" s="2" customFormat="1" ht="24.15" customHeight="1">
      <c r="A230" s="39"/>
      <c r="B230" s="40"/>
      <c r="C230" s="219" t="s">
        <v>292</v>
      </c>
      <c r="D230" s="219" t="s">
        <v>146</v>
      </c>
      <c r="E230" s="220" t="s">
        <v>293</v>
      </c>
      <c r="F230" s="221" t="s">
        <v>294</v>
      </c>
      <c r="G230" s="222" t="s">
        <v>149</v>
      </c>
      <c r="H230" s="223">
        <v>88.799999999999997</v>
      </c>
      <c r="I230" s="224"/>
      <c r="J230" s="225">
        <f>ROUND(I230*H230,2)</f>
        <v>0</v>
      </c>
      <c r="K230" s="221" t="s">
        <v>150</v>
      </c>
      <c r="L230" s="45"/>
      <c r="M230" s="226" t="s">
        <v>1</v>
      </c>
      <c r="N230" s="227" t="s">
        <v>46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216</v>
      </c>
      <c r="AT230" s="230" t="s">
        <v>146</v>
      </c>
      <c r="AU230" s="230" t="s">
        <v>102</v>
      </c>
      <c r="AY230" s="18" t="s">
        <v>143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102</v>
      </c>
      <c r="BK230" s="231">
        <f>ROUND(I230*H230,2)</f>
        <v>0</v>
      </c>
      <c r="BL230" s="18" t="s">
        <v>216</v>
      </c>
      <c r="BM230" s="230" t="s">
        <v>295</v>
      </c>
    </row>
    <row r="231" s="2" customFormat="1">
      <c r="A231" s="39"/>
      <c r="B231" s="40"/>
      <c r="C231" s="41"/>
      <c r="D231" s="232" t="s">
        <v>153</v>
      </c>
      <c r="E231" s="41"/>
      <c r="F231" s="233" t="s">
        <v>294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153</v>
      </c>
      <c r="AU231" s="18" t="s">
        <v>102</v>
      </c>
    </row>
    <row r="232" s="14" customFormat="1">
      <c r="A232" s="14"/>
      <c r="B232" s="247"/>
      <c r="C232" s="248"/>
      <c r="D232" s="232" t="s">
        <v>159</v>
      </c>
      <c r="E232" s="249" t="s">
        <v>1</v>
      </c>
      <c r="F232" s="250" t="s">
        <v>284</v>
      </c>
      <c r="G232" s="248"/>
      <c r="H232" s="251">
        <v>88.799999999999997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159</v>
      </c>
      <c r="AU232" s="257" t="s">
        <v>102</v>
      </c>
      <c r="AV232" s="14" t="s">
        <v>102</v>
      </c>
      <c r="AW232" s="14" t="s">
        <v>35</v>
      </c>
      <c r="AX232" s="14" t="s">
        <v>88</v>
      </c>
      <c r="AY232" s="257" t="s">
        <v>143</v>
      </c>
    </row>
    <row r="233" s="2" customFormat="1" ht="24.15" customHeight="1">
      <c r="A233" s="39"/>
      <c r="B233" s="40"/>
      <c r="C233" s="269" t="s">
        <v>296</v>
      </c>
      <c r="D233" s="269" t="s">
        <v>286</v>
      </c>
      <c r="E233" s="270" t="s">
        <v>297</v>
      </c>
      <c r="F233" s="271" t="s">
        <v>298</v>
      </c>
      <c r="G233" s="272" t="s">
        <v>149</v>
      </c>
      <c r="H233" s="273">
        <v>97.680000000000007</v>
      </c>
      <c r="I233" s="274"/>
      <c r="J233" s="275">
        <f>ROUND(I233*H233,2)</f>
        <v>0</v>
      </c>
      <c r="K233" s="271" t="s">
        <v>150</v>
      </c>
      <c r="L233" s="276"/>
      <c r="M233" s="277" t="s">
        <v>1</v>
      </c>
      <c r="N233" s="278" t="s">
        <v>46</v>
      </c>
      <c r="O233" s="92"/>
      <c r="P233" s="228">
        <f>O233*H233</f>
        <v>0</v>
      </c>
      <c r="Q233" s="228">
        <v>0.00040000000000000002</v>
      </c>
      <c r="R233" s="228">
        <f>Q233*H233</f>
        <v>0.039072000000000003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289</v>
      </c>
      <c r="AT233" s="230" t="s">
        <v>286</v>
      </c>
      <c r="AU233" s="230" t="s">
        <v>102</v>
      </c>
      <c r="AY233" s="18" t="s">
        <v>143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102</v>
      </c>
      <c r="BK233" s="231">
        <f>ROUND(I233*H233,2)</f>
        <v>0</v>
      </c>
      <c r="BL233" s="18" t="s">
        <v>216</v>
      </c>
      <c r="BM233" s="230" t="s">
        <v>299</v>
      </c>
    </row>
    <row r="234" s="2" customFormat="1">
      <c r="A234" s="39"/>
      <c r="B234" s="40"/>
      <c r="C234" s="41"/>
      <c r="D234" s="232" t="s">
        <v>153</v>
      </c>
      <c r="E234" s="41"/>
      <c r="F234" s="233" t="s">
        <v>298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153</v>
      </c>
      <c r="AU234" s="18" t="s">
        <v>102</v>
      </c>
    </row>
    <row r="235" s="14" customFormat="1">
      <c r="A235" s="14"/>
      <c r="B235" s="247"/>
      <c r="C235" s="248"/>
      <c r="D235" s="232" t="s">
        <v>159</v>
      </c>
      <c r="E235" s="249" t="s">
        <v>1</v>
      </c>
      <c r="F235" s="250" t="s">
        <v>300</v>
      </c>
      <c r="G235" s="248"/>
      <c r="H235" s="251">
        <v>97.680000000000007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7" t="s">
        <v>159</v>
      </c>
      <c r="AU235" s="257" t="s">
        <v>102</v>
      </c>
      <c r="AV235" s="14" t="s">
        <v>102</v>
      </c>
      <c r="AW235" s="14" t="s">
        <v>35</v>
      </c>
      <c r="AX235" s="14" t="s">
        <v>88</v>
      </c>
      <c r="AY235" s="257" t="s">
        <v>143</v>
      </c>
    </row>
    <row r="236" s="2" customFormat="1" ht="33" customHeight="1">
      <c r="A236" s="39"/>
      <c r="B236" s="40"/>
      <c r="C236" s="219" t="s">
        <v>301</v>
      </c>
      <c r="D236" s="219" t="s">
        <v>146</v>
      </c>
      <c r="E236" s="220" t="s">
        <v>302</v>
      </c>
      <c r="F236" s="221" t="s">
        <v>303</v>
      </c>
      <c r="G236" s="222" t="s">
        <v>249</v>
      </c>
      <c r="H236" s="223">
        <v>0.22900000000000001</v>
      </c>
      <c r="I236" s="224"/>
      <c r="J236" s="225">
        <f>ROUND(I236*H236,2)</f>
        <v>0</v>
      </c>
      <c r="K236" s="221" t="s">
        <v>150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216</v>
      </c>
      <c r="AT236" s="230" t="s">
        <v>146</v>
      </c>
      <c r="AU236" s="230" t="s">
        <v>102</v>
      </c>
      <c r="AY236" s="18" t="s">
        <v>143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102</v>
      </c>
      <c r="BK236" s="231">
        <f>ROUND(I236*H236,2)</f>
        <v>0</v>
      </c>
      <c r="BL236" s="18" t="s">
        <v>216</v>
      </c>
      <c r="BM236" s="230" t="s">
        <v>304</v>
      </c>
    </row>
    <row r="237" s="2" customFormat="1">
      <c r="A237" s="39"/>
      <c r="B237" s="40"/>
      <c r="C237" s="41"/>
      <c r="D237" s="232" t="s">
        <v>153</v>
      </c>
      <c r="E237" s="41"/>
      <c r="F237" s="233" t="s">
        <v>305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153</v>
      </c>
      <c r="AU237" s="18" t="s">
        <v>102</v>
      </c>
    </row>
    <row r="238" s="12" customFormat="1" ht="22.8" customHeight="1">
      <c r="A238" s="12"/>
      <c r="B238" s="203"/>
      <c r="C238" s="204"/>
      <c r="D238" s="205" t="s">
        <v>79</v>
      </c>
      <c r="E238" s="217" t="s">
        <v>306</v>
      </c>
      <c r="F238" s="217" t="s">
        <v>307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SUM(P239:P254)</f>
        <v>0</v>
      </c>
      <c r="Q238" s="211"/>
      <c r="R238" s="212">
        <f>SUM(R239:R254)</f>
        <v>1.4631988</v>
      </c>
      <c r="S238" s="211"/>
      <c r="T238" s="213">
        <f>SUM(T239:T254)</f>
        <v>1.5983999999999998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102</v>
      </c>
      <c r="AT238" s="215" t="s">
        <v>79</v>
      </c>
      <c r="AU238" s="215" t="s">
        <v>88</v>
      </c>
      <c r="AY238" s="214" t="s">
        <v>143</v>
      </c>
      <c r="BK238" s="216">
        <f>SUM(BK239:BK254)</f>
        <v>0</v>
      </c>
    </row>
    <row r="239" s="2" customFormat="1" ht="21.75" customHeight="1">
      <c r="A239" s="39"/>
      <c r="B239" s="40"/>
      <c r="C239" s="219" t="s">
        <v>308</v>
      </c>
      <c r="D239" s="219" t="s">
        <v>146</v>
      </c>
      <c r="E239" s="220" t="s">
        <v>309</v>
      </c>
      <c r="F239" s="221" t="s">
        <v>310</v>
      </c>
      <c r="G239" s="222" t="s">
        <v>149</v>
      </c>
      <c r="H239" s="223">
        <v>88.799999999999997</v>
      </c>
      <c r="I239" s="224"/>
      <c r="J239" s="225">
        <f>ROUND(I239*H239,2)</f>
        <v>0</v>
      </c>
      <c r="K239" s="221" t="s">
        <v>150</v>
      </c>
      <c r="L239" s="45"/>
      <c r="M239" s="226" t="s">
        <v>1</v>
      </c>
      <c r="N239" s="227" t="s">
        <v>46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0.017999999999999999</v>
      </c>
      <c r="T239" s="229">
        <f>S239*H239</f>
        <v>1.5983999999999998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216</v>
      </c>
      <c r="AT239" s="230" t="s">
        <v>146</v>
      </c>
      <c r="AU239" s="230" t="s">
        <v>102</v>
      </c>
      <c r="AY239" s="18" t="s">
        <v>143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102</v>
      </c>
      <c r="BK239" s="231">
        <f>ROUND(I239*H239,2)</f>
        <v>0</v>
      </c>
      <c r="BL239" s="18" t="s">
        <v>216</v>
      </c>
      <c r="BM239" s="230" t="s">
        <v>311</v>
      </c>
    </row>
    <row r="240" s="2" customFormat="1">
      <c r="A240" s="39"/>
      <c r="B240" s="40"/>
      <c r="C240" s="41"/>
      <c r="D240" s="232" t="s">
        <v>153</v>
      </c>
      <c r="E240" s="41"/>
      <c r="F240" s="233" t="s">
        <v>310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153</v>
      </c>
      <c r="AU240" s="18" t="s">
        <v>102</v>
      </c>
    </row>
    <row r="241" s="14" customFormat="1">
      <c r="A241" s="14"/>
      <c r="B241" s="247"/>
      <c r="C241" s="248"/>
      <c r="D241" s="232" t="s">
        <v>159</v>
      </c>
      <c r="E241" s="249" t="s">
        <v>1</v>
      </c>
      <c r="F241" s="250" t="s">
        <v>189</v>
      </c>
      <c r="G241" s="248"/>
      <c r="H241" s="251">
        <v>88.799999999999997</v>
      </c>
      <c r="I241" s="252"/>
      <c r="J241" s="248"/>
      <c r="K241" s="248"/>
      <c r="L241" s="253"/>
      <c r="M241" s="254"/>
      <c r="N241" s="255"/>
      <c r="O241" s="255"/>
      <c r="P241" s="255"/>
      <c r="Q241" s="255"/>
      <c r="R241" s="255"/>
      <c r="S241" s="255"/>
      <c r="T241" s="25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7" t="s">
        <v>159</v>
      </c>
      <c r="AU241" s="257" t="s">
        <v>102</v>
      </c>
      <c r="AV241" s="14" t="s">
        <v>102</v>
      </c>
      <c r="AW241" s="14" t="s">
        <v>35</v>
      </c>
      <c r="AX241" s="14" t="s">
        <v>88</v>
      </c>
      <c r="AY241" s="257" t="s">
        <v>143</v>
      </c>
    </row>
    <row r="242" s="2" customFormat="1" ht="24.15" customHeight="1">
      <c r="A242" s="39"/>
      <c r="B242" s="40"/>
      <c r="C242" s="219" t="s">
        <v>312</v>
      </c>
      <c r="D242" s="219" t="s">
        <v>146</v>
      </c>
      <c r="E242" s="220" t="s">
        <v>313</v>
      </c>
      <c r="F242" s="221" t="s">
        <v>314</v>
      </c>
      <c r="G242" s="222" t="s">
        <v>149</v>
      </c>
      <c r="H242" s="223">
        <v>88.799999999999997</v>
      </c>
      <c r="I242" s="224"/>
      <c r="J242" s="225">
        <f>ROUND(I242*H242,2)</f>
        <v>0</v>
      </c>
      <c r="K242" s="221" t="s">
        <v>150</v>
      </c>
      <c r="L242" s="45"/>
      <c r="M242" s="226" t="s">
        <v>1</v>
      </c>
      <c r="N242" s="227" t="s">
        <v>46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216</v>
      </c>
      <c r="AT242" s="230" t="s">
        <v>146</v>
      </c>
      <c r="AU242" s="230" t="s">
        <v>102</v>
      </c>
      <c r="AY242" s="18" t="s">
        <v>143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102</v>
      </c>
      <c r="BK242" s="231">
        <f>ROUND(I242*H242,2)</f>
        <v>0</v>
      </c>
      <c r="BL242" s="18" t="s">
        <v>216</v>
      </c>
      <c r="BM242" s="230" t="s">
        <v>315</v>
      </c>
    </row>
    <row r="243" s="2" customFormat="1">
      <c r="A243" s="39"/>
      <c r="B243" s="40"/>
      <c r="C243" s="41"/>
      <c r="D243" s="232" t="s">
        <v>153</v>
      </c>
      <c r="E243" s="41"/>
      <c r="F243" s="233" t="s">
        <v>314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153</v>
      </c>
      <c r="AU243" s="18" t="s">
        <v>102</v>
      </c>
    </row>
    <row r="244" s="14" customFormat="1">
      <c r="A244" s="14"/>
      <c r="B244" s="247"/>
      <c r="C244" s="248"/>
      <c r="D244" s="232" t="s">
        <v>159</v>
      </c>
      <c r="E244" s="249" t="s">
        <v>1</v>
      </c>
      <c r="F244" s="250" t="s">
        <v>284</v>
      </c>
      <c r="G244" s="248"/>
      <c r="H244" s="251">
        <v>88.799999999999997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159</v>
      </c>
      <c r="AU244" s="257" t="s">
        <v>102</v>
      </c>
      <c r="AV244" s="14" t="s">
        <v>102</v>
      </c>
      <c r="AW244" s="14" t="s">
        <v>35</v>
      </c>
      <c r="AX244" s="14" t="s">
        <v>88</v>
      </c>
      <c r="AY244" s="257" t="s">
        <v>143</v>
      </c>
    </row>
    <row r="245" s="2" customFormat="1" ht="16.5" customHeight="1">
      <c r="A245" s="39"/>
      <c r="B245" s="40"/>
      <c r="C245" s="269" t="s">
        <v>316</v>
      </c>
      <c r="D245" s="269" t="s">
        <v>286</v>
      </c>
      <c r="E245" s="270" t="s">
        <v>317</v>
      </c>
      <c r="F245" s="271" t="s">
        <v>318</v>
      </c>
      <c r="G245" s="272" t="s">
        <v>175</v>
      </c>
      <c r="H245" s="273">
        <v>0.41799999999999998</v>
      </c>
      <c r="I245" s="274"/>
      <c r="J245" s="275">
        <f>ROUND(I245*H245,2)</f>
        <v>0</v>
      </c>
      <c r="K245" s="271" t="s">
        <v>150</v>
      </c>
      <c r="L245" s="276"/>
      <c r="M245" s="277" t="s">
        <v>1</v>
      </c>
      <c r="N245" s="278" t="s">
        <v>46</v>
      </c>
      <c r="O245" s="92"/>
      <c r="P245" s="228">
        <f>O245*H245</f>
        <v>0</v>
      </c>
      <c r="Q245" s="228">
        <v>0.55000000000000004</v>
      </c>
      <c r="R245" s="228">
        <f>Q245*H245</f>
        <v>0.22990000000000002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289</v>
      </c>
      <c r="AT245" s="230" t="s">
        <v>286</v>
      </c>
      <c r="AU245" s="230" t="s">
        <v>102</v>
      </c>
      <c r="AY245" s="18" t="s">
        <v>143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102</v>
      </c>
      <c r="BK245" s="231">
        <f>ROUND(I245*H245,2)</f>
        <v>0</v>
      </c>
      <c r="BL245" s="18" t="s">
        <v>216</v>
      </c>
      <c r="BM245" s="230" t="s">
        <v>319</v>
      </c>
    </row>
    <row r="246" s="2" customFormat="1">
      <c r="A246" s="39"/>
      <c r="B246" s="40"/>
      <c r="C246" s="41"/>
      <c r="D246" s="232" t="s">
        <v>153</v>
      </c>
      <c r="E246" s="41"/>
      <c r="F246" s="233" t="s">
        <v>318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153</v>
      </c>
      <c r="AU246" s="18" t="s">
        <v>102</v>
      </c>
    </row>
    <row r="247" s="14" customFormat="1">
      <c r="A247" s="14"/>
      <c r="B247" s="247"/>
      <c r="C247" s="248"/>
      <c r="D247" s="232" t="s">
        <v>159</v>
      </c>
      <c r="E247" s="249" t="s">
        <v>1</v>
      </c>
      <c r="F247" s="250" t="s">
        <v>320</v>
      </c>
      <c r="G247" s="248"/>
      <c r="H247" s="251">
        <v>0.38</v>
      </c>
      <c r="I247" s="252"/>
      <c r="J247" s="248"/>
      <c r="K247" s="248"/>
      <c r="L247" s="253"/>
      <c r="M247" s="254"/>
      <c r="N247" s="255"/>
      <c r="O247" s="255"/>
      <c r="P247" s="255"/>
      <c r="Q247" s="255"/>
      <c r="R247" s="255"/>
      <c r="S247" s="255"/>
      <c r="T247" s="25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7" t="s">
        <v>159</v>
      </c>
      <c r="AU247" s="257" t="s">
        <v>102</v>
      </c>
      <c r="AV247" s="14" t="s">
        <v>102</v>
      </c>
      <c r="AW247" s="14" t="s">
        <v>35</v>
      </c>
      <c r="AX247" s="14" t="s">
        <v>80</v>
      </c>
      <c r="AY247" s="257" t="s">
        <v>143</v>
      </c>
    </row>
    <row r="248" s="14" customFormat="1">
      <c r="A248" s="14"/>
      <c r="B248" s="247"/>
      <c r="C248" s="248"/>
      <c r="D248" s="232" t="s">
        <v>159</v>
      </c>
      <c r="E248" s="249" t="s">
        <v>1</v>
      </c>
      <c r="F248" s="250" t="s">
        <v>321</v>
      </c>
      <c r="G248" s="248"/>
      <c r="H248" s="251">
        <v>0.41799999999999998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159</v>
      </c>
      <c r="AU248" s="257" t="s">
        <v>102</v>
      </c>
      <c r="AV248" s="14" t="s">
        <v>102</v>
      </c>
      <c r="AW248" s="14" t="s">
        <v>35</v>
      </c>
      <c r="AX248" s="14" t="s">
        <v>88</v>
      </c>
      <c r="AY248" s="257" t="s">
        <v>143</v>
      </c>
    </row>
    <row r="249" s="2" customFormat="1" ht="24.15" customHeight="1">
      <c r="A249" s="39"/>
      <c r="B249" s="40"/>
      <c r="C249" s="219" t="s">
        <v>322</v>
      </c>
      <c r="D249" s="219" t="s">
        <v>146</v>
      </c>
      <c r="E249" s="220" t="s">
        <v>323</v>
      </c>
      <c r="F249" s="221" t="s">
        <v>324</v>
      </c>
      <c r="G249" s="222" t="s">
        <v>149</v>
      </c>
      <c r="H249" s="223">
        <v>88.799999999999997</v>
      </c>
      <c r="I249" s="224"/>
      <c r="J249" s="225">
        <f>ROUND(I249*H249,2)</f>
        <v>0</v>
      </c>
      <c r="K249" s="221" t="s">
        <v>150</v>
      </c>
      <c r="L249" s="45"/>
      <c r="M249" s="226" t="s">
        <v>1</v>
      </c>
      <c r="N249" s="227" t="s">
        <v>46</v>
      </c>
      <c r="O249" s="92"/>
      <c r="P249" s="228">
        <f>O249*H249</f>
        <v>0</v>
      </c>
      <c r="Q249" s="228">
        <v>0.0138885</v>
      </c>
      <c r="R249" s="228">
        <f>Q249*H249</f>
        <v>1.2332988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216</v>
      </c>
      <c r="AT249" s="230" t="s">
        <v>146</v>
      </c>
      <c r="AU249" s="230" t="s">
        <v>102</v>
      </c>
      <c r="AY249" s="18" t="s">
        <v>143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102</v>
      </c>
      <c r="BK249" s="231">
        <f>ROUND(I249*H249,2)</f>
        <v>0</v>
      </c>
      <c r="BL249" s="18" t="s">
        <v>216</v>
      </c>
      <c r="BM249" s="230" t="s">
        <v>325</v>
      </c>
    </row>
    <row r="250" s="2" customFormat="1">
      <c r="A250" s="39"/>
      <c r="B250" s="40"/>
      <c r="C250" s="41"/>
      <c r="D250" s="232" t="s">
        <v>153</v>
      </c>
      <c r="E250" s="41"/>
      <c r="F250" s="233" t="s">
        <v>324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153</v>
      </c>
      <c r="AU250" s="18" t="s">
        <v>102</v>
      </c>
    </row>
    <row r="251" s="13" customFormat="1">
      <c r="A251" s="13"/>
      <c r="B251" s="237"/>
      <c r="C251" s="238"/>
      <c r="D251" s="232" t="s">
        <v>159</v>
      </c>
      <c r="E251" s="239" t="s">
        <v>1</v>
      </c>
      <c r="F251" s="240" t="s">
        <v>326</v>
      </c>
      <c r="G251" s="238"/>
      <c r="H251" s="239" t="s">
        <v>1</v>
      </c>
      <c r="I251" s="241"/>
      <c r="J251" s="238"/>
      <c r="K251" s="238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159</v>
      </c>
      <c r="AU251" s="246" t="s">
        <v>102</v>
      </c>
      <c r="AV251" s="13" t="s">
        <v>88</v>
      </c>
      <c r="AW251" s="13" t="s">
        <v>35</v>
      </c>
      <c r="AX251" s="13" t="s">
        <v>80</v>
      </c>
      <c r="AY251" s="246" t="s">
        <v>143</v>
      </c>
    </row>
    <row r="252" s="14" customFormat="1">
      <c r="A252" s="14"/>
      <c r="B252" s="247"/>
      <c r="C252" s="248"/>
      <c r="D252" s="232" t="s">
        <v>159</v>
      </c>
      <c r="E252" s="249" t="s">
        <v>1</v>
      </c>
      <c r="F252" s="250" t="s">
        <v>284</v>
      </c>
      <c r="G252" s="248"/>
      <c r="H252" s="251">
        <v>88.799999999999997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159</v>
      </c>
      <c r="AU252" s="257" t="s">
        <v>102</v>
      </c>
      <c r="AV252" s="14" t="s">
        <v>102</v>
      </c>
      <c r="AW252" s="14" t="s">
        <v>35</v>
      </c>
      <c r="AX252" s="14" t="s">
        <v>88</v>
      </c>
      <c r="AY252" s="257" t="s">
        <v>143</v>
      </c>
    </row>
    <row r="253" s="2" customFormat="1" ht="33" customHeight="1">
      <c r="A253" s="39"/>
      <c r="B253" s="40"/>
      <c r="C253" s="219" t="s">
        <v>327</v>
      </c>
      <c r="D253" s="219" t="s">
        <v>146</v>
      </c>
      <c r="E253" s="220" t="s">
        <v>328</v>
      </c>
      <c r="F253" s="221" t="s">
        <v>329</v>
      </c>
      <c r="G253" s="222" t="s">
        <v>249</v>
      </c>
      <c r="H253" s="223">
        <v>1.4630000000000001</v>
      </c>
      <c r="I253" s="224"/>
      <c r="J253" s="225">
        <f>ROUND(I253*H253,2)</f>
        <v>0</v>
      </c>
      <c r="K253" s="221" t="s">
        <v>150</v>
      </c>
      <c r="L253" s="45"/>
      <c r="M253" s="226" t="s">
        <v>1</v>
      </c>
      <c r="N253" s="227" t="s">
        <v>46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216</v>
      </c>
      <c r="AT253" s="230" t="s">
        <v>146</v>
      </c>
      <c r="AU253" s="230" t="s">
        <v>102</v>
      </c>
      <c r="AY253" s="18" t="s">
        <v>143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102</v>
      </c>
      <c r="BK253" s="231">
        <f>ROUND(I253*H253,2)</f>
        <v>0</v>
      </c>
      <c r="BL253" s="18" t="s">
        <v>216</v>
      </c>
      <c r="BM253" s="230" t="s">
        <v>330</v>
      </c>
    </row>
    <row r="254" s="2" customFormat="1">
      <c r="A254" s="39"/>
      <c r="B254" s="40"/>
      <c r="C254" s="41"/>
      <c r="D254" s="232" t="s">
        <v>153</v>
      </c>
      <c r="E254" s="41"/>
      <c r="F254" s="233" t="s">
        <v>331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153</v>
      </c>
      <c r="AU254" s="18" t="s">
        <v>102</v>
      </c>
    </row>
    <row r="255" s="12" customFormat="1" ht="22.8" customHeight="1">
      <c r="A255" s="12"/>
      <c r="B255" s="203"/>
      <c r="C255" s="204"/>
      <c r="D255" s="205" t="s">
        <v>79</v>
      </c>
      <c r="E255" s="217" t="s">
        <v>332</v>
      </c>
      <c r="F255" s="217" t="s">
        <v>333</v>
      </c>
      <c r="G255" s="204"/>
      <c r="H255" s="204"/>
      <c r="I255" s="207"/>
      <c r="J255" s="218">
        <f>BK255</f>
        <v>0</v>
      </c>
      <c r="K255" s="204"/>
      <c r="L255" s="209"/>
      <c r="M255" s="210"/>
      <c r="N255" s="211"/>
      <c r="O255" s="211"/>
      <c r="P255" s="212">
        <f>SUM(P256:P283)</f>
        <v>0</v>
      </c>
      <c r="Q255" s="211"/>
      <c r="R255" s="212">
        <f>SUM(R256:R283)</f>
        <v>8.6764651494299994</v>
      </c>
      <c r="S255" s="211"/>
      <c r="T255" s="213">
        <f>SUM(T256:T283)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4" t="s">
        <v>102</v>
      </c>
      <c r="AT255" s="215" t="s">
        <v>79</v>
      </c>
      <c r="AU255" s="215" t="s">
        <v>88</v>
      </c>
      <c r="AY255" s="214" t="s">
        <v>143</v>
      </c>
      <c r="BK255" s="216">
        <f>SUM(BK256:BK283)</f>
        <v>0</v>
      </c>
    </row>
    <row r="256" s="2" customFormat="1" ht="33" customHeight="1">
      <c r="A256" s="39"/>
      <c r="B256" s="40"/>
      <c r="C256" s="219" t="s">
        <v>289</v>
      </c>
      <c r="D256" s="219" t="s">
        <v>146</v>
      </c>
      <c r="E256" s="220" t="s">
        <v>334</v>
      </c>
      <c r="F256" s="221" t="s">
        <v>335</v>
      </c>
      <c r="G256" s="222" t="s">
        <v>149</v>
      </c>
      <c r="H256" s="223">
        <v>60.375</v>
      </c>
      <c r="I256" s="224"/>
      <c r="J256" s="225">
        <f>ROUND(I256*H256,2)</f>
        <v>0</v>
      </c>
      <c r="K256" s="221" t="s">
        <v>150</v>
      </c>
      <c r="L256" s="45"/>
      <c r="M256" s="226" t="s">
        <v>1</v>
      </c>
      <c r="N256" s="227" t="s">
        <v>46</v>
      </c>
      <c r="O256" s="92"/>
      <c r="P256" s="228">
        <f>O256*H256</f>
        <v>0</v>
      </c>
      <c r="Q256" s="228">
        <v>0.029314400000000001</v>
      </c>
      <c r="R256" s="228">
        <f>Q256*H256</f>
        <v>1.7698569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216</v>
      </c>
      <c r="AT256" s="230" t="s">
        <v>146</v>
      </c>
      <c r="AU256" s="230" t="s">
        <v>102</v>
      </c>
      <c r="AY256" s="18" t="s">
        <v>143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102</v>
      </c>
      <c r="BK256" s="231">
        <f>ROUND(I256*H256,2)</f>
        <v>0</v>
      </c>
      <c r="BL256" s="18" t="s">
        <v>216</v>
      </c>
      <c r="BM256" s="230" t="s">
        <v>336</v>
      </c>
    </row>
    <row r="257" s="2" customFormat="1">
      <c r="A257" s="39"/>
      <c r="B257" s="40"/>
      <c r="C257" s="41"/>
      <c r="D257" s="232" t="s">
        <v>153</v>
      </c>
      <c r="E257" s="41"/>
      <c r="F257" s="233" t="s">
        <v>335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153</v>
      </c>
      <c r="AU257" s="18" t="s">
        <v>102</v>
      </c>
    </row>
    <row r="258" s="14" customFormat="1">
      <c r="A258" s="14"/>
      <c r="B258" s="247"/>
      <c r="C258" s="248"/>
      <c r="D258" s="232" t="s">
        <v>159</v>
      </c>
      <c r="E258" s="249" t="s">
        <v>1</v>
      </c>
      <c r="F258" s="250" t="s">
        <v>337</v>
      </c>
      <c r="G258" s="248"/>
      <c r="H258" s="251">
        <v>60.375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7" t="s">
        <v>159</v>
      </c>
      <c r="AU258" s="257" t="s">
        <v>102</v>
      </c>
      <c r="AV258" s="14" t="s">
        <v>102</v>
      </c>
      <c r="AW258" s="14" t="s">
        <v>35</v>
      </c>
      <c r="AX258" s="14" t="s">
        <v>88</v>
      </c>
      <c r="AY258" s="257" t="s">
        <v>143</v>
      </c>
    </row>
    <row r="259" s="2" customFormat="1" ht="24.15" customHeight="1">
      <c r="A259" s="39"/>
      <c r="B259" s="40"/>
      <c r="C259" s="219" t="s">
        <v>338</v>
      </c>
      <c r="D259" s="219" t="s">
        <v>146</v>
      </c>
      <c r="E259" s="220" t="s">
        <v>339</v>
      </c>
      <c r="F259" s="221" t="s">
        <v>340</v>
      </c>
      <c r="G259" s="222" t="s">
        <v>149</v>
      </c>
      <c r="H259" s="223">
        <v>99</v>
      </c>
      <c r="I259" s="224"/>
      <c r="J259" s="225">
        <f>ROUND(I259*H259,2)</f>
        <v>0</v>
      </c>
      <c r="K259" s="221" t="s">
        <v>150</v>
      </c>
      <c r="L259" s="45"/>
      <c r="M259" s="226" t="s">
        <v>1</v>
      </c>
      <c r="N259" s="227" t="s">
        <v>46</v>
      </c>
      <c r="O259" s="92"/>
      <c r="P259" s="228">
        <f>O259*H259</f>
        <v>0</v>
      </c>
      <c r="Q259" s="228">
        <v>0.015774690899999999</v>
      </c>
      <c r="R259" s="228">
        <f>Q259*H259</f>
        <v>1.5616943990999999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216</v>
      </c>
      <c r="AT259" s="230" t="s">
        <v>146</v>
      </c>
      <c r="AU259" s="230" t="s">
        <v>102</v>
      </c>
      <c r="AY259" s="18" t="s">
        <v>143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102</v>
      </c>
      <c r="BK259" s="231">
        <f>ROUND(I259*H259,2)</f>
        <v>0</v>
      </c>
      <c r="BL259" s="18" t="s">
        <v>216</v>
      </c>
      <c r="BM259" s="230" t="s">
        <v>341</v>
      </c>
    </row>
    <row r="260" s="2" customFormat="1">
      <c r="A260" s="39"/>
      <c r="B260" s="40"/>
      <c r="C260" s="41"/>
      <c r="D260" s="232" t="s">
        <v>153</v>
      </c>
      <c r="E260" s="41"/>
      <c r="F260" s="233" t="s">
        <v>342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153</v>
      </c>
      <c r="AU260" s="18" t="s">
        <v>102</v>
      </c>
    </row>
    <row r="261" s="14" customFormat="1">
      <c r="A261" s="14"/>
      <c r="B261" s="247"/>
      <c r="C261" s="248"/>
      <c r="D261" s="232" t="s">
        <v>159</v>
      </c>
      <c r="E261" s="249" t="s">
        <v>1</v>
      </c>
      <c r="F261" s="250" t="s">
        <v>343</v>
      </c>
      <c r="G261" s="248"/>
      <c r="H261" s="251">
        <v>99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7" t="s">
        <v>159</v>
      </c>
      <c r="AU261" s="257" t="s">
        <v>102</v>
      </c>
      <c r="AV261" s="14" t="s">
        <v>102</v>
      </c>
      <c r="AW261" s="14" t="s">
        <v>35</v>
      </c>
      <c r="AX261" s="14" t="s">
        <v>88</v>
      </c>
      <c r="AY261" s="257" t="s">
        <v>143</v>
      </c>
    </row>
    <row r="262" s="2" customFormat="1" ht="24.15" customHeight="1">
      <c r="A262" s="39"/>
      <c r="B262" s="40"/>
      <c r="C262" s="219" t="s">
        <v>344</v>
      </c>
      <c r="D262" s="219" t="s">
        <v>146</v>
      </c>
      <c r="E262" s="220" t="s">
        <v>345</v>
      </c>
      <c r="F262" s="221" t="s">
        <v>346</v>
      </c>
      <c r="G262" s="222" t="s">
        <v>149</v>
      </c>
      <c r="H262" s="223">
        <v>3.7000000000000002</v>
      </c>
      <c r="I262" s="224"/>
      <c r="J262" s="225">
        <f>ROUND(I262*H262,2)</f>
        <v>0</v>
      </c>
      <c r="K262" s="221" t="s">
        <v>150</v>
      </c>
      <c r="L262" s="45"/>
      <c r="M262" s="226" t="s">
        <v>1</v>
      </c>
      <c r="N262" s="227" t="s">
        <v>46</v>
      </c>
      <c r="O262" s="92"/>
      <c r="P262" s="228">
        <f>O262*H262</f>
        <v>0</v>
      </c>
      <c r="Q262" s="228">
        <v>0.0160865109</v>
      </c>
      <c r="R262" s="228">
        <f>Q262*H262</f>
        <v>0.059520090330000004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216</v>
      </c>
      <c r="AT262" s="230" t="s">
        <v>146</v>
      </c>
      <c r="AU262" s="230" t="s">
        <v>102</v>
      </c>
      <c r="AY262" s="18" t="s">
        <v>143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102</v>
      </c>
      <c r="BK262" s="231">
        <f>ROUND(I262*H262,2)</f>
        <v>0</v>
      </c>
      <c r="BL262" s="18" t="s">
        <v>216</v>
      </c>
      <c r="BM262" s="230" t="s">
        <v>347</v>
      </c>
    </row>
    <row r="263" s="2" customFormat="1">
      <c r="A263" s="39"/>
      <c r="B263" s="40"/>
      <c r="C263" s="41"/>
      <c r="D263" s="232" t="s">
        <v>153</v>
      </c>
      <c r="E263" s="41"/>
      <c r="F263" s="233" t="s">
        <v>348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153</v>
      </c>
      <c r="AU263" s="18" t="s">
        <v>102</v>
      </c>
    </row>
    <row r="264" s="14" customFormat="1">
      <c r="A264" s="14"/>
      <c r="B264" s="247"/>
      <c r="C264" s="248"/>
      <c r="D264" s="232" t="s">
        <v>159</v>
      </c>
      <c r="E264" s="249" t="s">
        <v>1</v>
      </c>
      <c r="F264" s="250" t="s">
        <v>349</v>
      </c>
      <c r="G264" s="248"/>
      <c r="H264" s="251">
        <v>3.7000000000000002</v>
      </c>
      <c r="I264" s="252"/>
      <c r="J264" s="248"/>
      <c r="K264" s="248"/>
      <c r="L264" s="253"/>
      <c r="M264" s="254"/>
      <c r="N264" s="255"/>
      <c r="O264" s="255"/>
      <c r="P264" s="255"/>
      <c r="Q264" s="255"/>
      <c r="R264" s="255"/>
      <c r="S264" s="255"/>
      <c r="T264" s="25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7" t="s">
        <v>159</v>
      </c>
      <c r="AU264" s="257" t="s">
        <v>102</v>
      </c>
      <c r="AV264" s="14" t="s">
        <v>102</v>
      </c>
      <c r="AW264" s="14" t="s">
        <v>35</v>
      </c>
      <c r="AX264" s="14" t="s">
        <v>88</v>
      </c>
      <c r="AY264" s="257" t="s">
        <v>143</v>
      </c>
    </row>
    <row r="265" s="13" customFormat="1">
      <c r="A265" s="13"/>
      <c r="B265" s="237"/>
      <c r="C265" s="238"/>
      <c r="D265" s="232" t="s">
        <v>159</v>
      </c>
      <c r="E265" s="239" t="s">
        <v>1</v>
      </c>
      <c r="F265" s="240" t="s">
        <v>350</v>
      </c>
      <c r="G265" s="238"/>
      <c r="H265" s="239" t="s">
        <v>1</v>
      </c>
      <c r="I265" s="241"/>
      <c r="J265" s="238"/>
      <c r="K265" s="238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159</v>
      </c>
      <c r="AU265" s="246" t="s">
        <v>102</v>
      </c>
      <c r="AV265" s="13" t="s">
        <v>88</v>
      </c>
      <c r="AW265" s="13" t="s">
        <v>35</v>
      </c>
      <c r="AX265" s="13" t="s">
        <v>80</v>
      </c>
      <c r="AY265" s="246" t="s">
        <v>143</v>
      </c>
    </row>
    <row r="266" s="2" customFormat="1" ht="24.15" customHeight="1">
      <c r="A266" s="39"/>
      <c r="B266" s="40"/>
      <c r="C266" s="219" t="s">
        <v>351</v>
      </c>
      <c r="D266" s="219" t="s">
        <v>146</v>
      </c>
      <c r="E266" s="220" t="s">
        <v>352</v>
      </c>
      <c r="F266" s="221" t="s">
        <v>353</v>
      </c>
      <c r="G266" s="222" t="s">
        <v>149</v>
      </c>
      <c r="H266" s="223">
        <v>88.799999999999997</v>
      </c>
      <c r="I266" s="224"/>
      <c r="J266" s="225">
        <f>ROUND(I266*H266,2)</f>
        <v>0</v>
      </c>
      <c r="K266" s="221" t="s">
        <v>150</v>
      </c>
      <c r="L266" s="45"/>
      <c r="M266" s="226" t="s">
        <v>1</v>
      </c>
      <c r="N266" s="227" t="s">
        <v>46</v>
      </c>
      <c r="O266" s="92"/>
      <c r="P266" s="228">
        <f>O266*H266</f>
        <v>0</v>
      </c>
      <c r="Q266" s="228">
        <v>0.026497199999999999</v>
      </c>
      <c r="R266" s="228">
        <f>Q266*H266</f>
        <v>2.3529513599999996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216</v>
      </c>
      <c r="AT266" s="230" t="s">
        <v>146</v>
      </c>
      <c r="AU266" s="230" t="s">
        <v>102</v>
      </c>
      <c r="AY266" s="18" t="s">
        <v>143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102</v>
      </c>
      <c r="BK266" s="231">
        <f>ROUND(I266*H266,2)</f>
        <v>0</v>
      </c>
      <c r="BL266" s="18" t="s">
        <v>216</v>
      </c>
      <c r="BM266" s="230" t="s">
        <v>354</v>
      </c>
    </row>
    <row r="267" s="2" customFormat="1">
      <c r="A267" s="39"/>
      <c r="B267" s="40"/>
      <c r="C267" s="41"/>
      <c r="D267" s="232" t="s">
        <v>153</v>
      </c>
      <c r="E267" s="41"/>
      <c r="F267" s="233" t="s">
        <v>353</v>
      </c>
      <c r="G267" s="41"/>
      <c r="H267" s="41"/>
      <c r="I267" s="234"/>
      <c r="J267" s="41"/>
      <c r="K267" s="41"/>
      <c r="L267" s="45"/>
      <c r="M267" s="235"/>
      <c r="N267" s="236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153</v>
      </c>
      <c r="AU267" s="18" t="s">
        <v>102</v>
      </c>
    </row>
    <row r="268" s="13" customFormat="1">
      <c r="A268" s="13"/>
      <c r="B268" s="237"/>
      <c r="C268" s="238"/>
      <c r="D268" s="232" t="s">
        <v>159</v>
      </c>
      <c r="E268" s="239" t="s">
        <v>1</v>
      </c>
      <c r="F268" s="240" t="s">
        <v>326</v>
      </c>
      <c r="G268" s="238"/>
      <c r="H268" s="239" t="s">
        <v>1</v>
      </c>
      <c r="I268" s="241"/>
      <c r="J268" s="238"/>
      <c r="K268" s="238"/>
      <c r="L268" s="242"/>
      <c r="M268" s="243"/>
      <c r="N268" s="244"/>
      <c r="O268" s="244"/>
      <c r="P268" s="244"/>
      <c r="Q268" s="244"/>
      <c r="R268" s="244"/>
      <c r="S268" s="244"/>
      <c r="T268" s="24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159</v>
      </c>
      <c r="AU268" s="246" t="s">
        <v>102</v>
      </c>
      <c r="AV268" s="13" t="s">
        <v>88</v>
      </c>
      <c r="AW268" s="13" t="s">
        <v>35</v>
      </c>
      <c r="AX268" s="13" t="s">
        <v>80</v>
      </c>
      <c r="AY268" s="246" t="s">
        <v>143</v>
      </c>
    </row>
    <row r="269" s="14" customFormat="1">
      <c r="A269" s="14"/>
      <c r="B269" s="247"/>
      <c r="C269" s="248"/>
      <c r="D269" s="232" t="s">
        <v>159</v>
      </c>
      <c r="E269" s="249" t="s">
        <v>1</v>
      </c>
      <c r="F269" s="250" t="s">
        <v>284</v>
      </c>
      <c r="G269" s="248"/>
      <c r="H269" s="251">
        <v>88.799999999999997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159</v>
      </c>
      <c r="AU269" s="257" t="s">
        <v>102</v>
      </c>
      <c r="AV269" s="14" t="s">
        <v>102</v>
      </c>
      <c r="AW269" s="14" t="s">
        <v>35</v>
      </c>
      <c r="AX269" s="14" t="s">
        <v>88</v>
      </c>
      <c r="AY269" s="257" t="s">
        <v>143</v>
      </c>
    </row>
    <row r="270" s="2" customFormat="1" ht="16.5" customHeight="1">
      <c r="A270" s="39"/>
      <c r="B270" s="40"/>
      <c r="C270" s="219" t="s">
        <v>355</v>
      </c>
      <c r="D270" s="219" t="s">
        <v>146</v>
      </c>
      <c r="E270" s="220" t="s">
        <v>356</v>
      </c>
      <c r="F270" s="221" t="s">
        <v>357</v>
      </c>
      <c r="G270" s="222" t="s">
        <v>149</v>
      </c>
      <c r="H270" s="223">
        <v>88.799999999999997</v>
      </c>
      <c r="I270" s="224"/>
      <c r="J270" s="225">
        <f>ROUND(I270*H270,2)</f>
        <v>0</v>
      </c>
      <c r="K270" s="221" t="s">
        <v>150</v>
      </c>
      <c r="L270" s="45"/>
      <c r="M270" s="226" t="s">
        <v>1</v>
      </c>
      <c r="N270" s="227" t="s">
        <v>46</v>
      </c>
      <c r="O270" s="92"/>
      <c r="P270" s="228">
        <f>O270*H270</f>
        <v>0</v>
      </c>
      <c r="Q270" s="228">
        <v>0.00052300000000000003</v>
      </c>
      <c r="R270" s="228">
        <f>Q270*H270</f>
        <v>0.046442400000000002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216</v>
      </c>
      <c r="AT270" s="230" t="s">
        <v>146</v>
      </c>
      <c r="AU270" s="230" t="s">
        <v>102</v>
      </c>
      <c r="AY270" s="18" t="s">
        <v>143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102</v>
      </c>
      <c r="BK270" s="231">
        <f>ROUND(I270*H270,2)</f>
        <v>0</v>
      </c>
      <c r="BL270" s="18" t="s">
        <v>216</v>
      </c>
      <c r="BM270" s="230" t="s">
        <v>358</v>
      </c>
    </row>
    <row r="271" s="2" customFormat="1">
      <c r="A271" s="39"/>
      <c r="B271" s="40"/>
      <c r="C271" s="41"/>
      <c r="D271" s="232" t="s">
        <v>153</v>
      </c>
      <c r="E271" s="41"/>
      <c r="F271" s="233" t="s">
        <v>357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153</v>
      </c>
      <c r="AU271" s="18" t="s">
        <v>102</v>
      </c>
    </row>
    <row r="272" s="14" customFormat="1">
      <c r="A272" s="14"/>
      <c r="B272" s="247"/>
      <c r="C272" s="248"/>
      <c r="D272" s="232" t="s">
        <v>159</v>
      </c>
      <c r="E272" s="249" t="s">
        <v>1</v>
      </c>
      <c r="F272" s="250" t="s">
        <v>284</v>
      </c>
      <c r="G272" s="248"/>
      <c r="H272" s="251">
        <v>88.799999999999997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159</v>
      </c>
      <c r="AU272" s="257" t="s">
        <v>102</v>
      </c>
      <c r="AV272" s="14" t="s">
        <v>102</v>
      </c>
      <c r="AW272" s="14" t="s">
        <v>35</v>
      </c>
      <c r="AX272" s="14" t="s">
        <v>88</v>
      </c>
      <c r="AY272" s="257" t="s">
        <v>143</v>
      </c>
    </row>
    <row r="273" s="2" customFormat="1" ht="16.5" customHeight="1">
      <c r="A273" s="39"/>
      <c r="B273" s="40"/>
      <c r="C273" s="269" t="s">
        <v>359</v>
      </c>
      <c r="D273" s="269" t="s">
        <v>286</v>
      </c>
      <c r="E273" s="270" t="s">
        <v>360</v>
      </c>
      <c r="F273" s="271" t="s">
        <v>361</v>
      </c>
      <c r="G273" s="272" t="s">
        <v>149</v>
      </c>
      <c r="H273" s="273">
        <v>97.680000000000007</v>
      </c>
      <c r="I273" s="274"/>
      <c r="J273" s="275">
        <f>ROUND(I273*H273,2)</f>
        <v>0</v>
      </c>
      <c r="K273" s="271" t="s">
        <v>150</v>
      </c>
      <c r="L273" s="276"/>
      <c r="M273" s="277" t="s">
        <v>1</v>
      </c>
      <c r="N273" s="278" t="s">
        <v>46</v>
      </c>
      <c r="O273" s="92"/>
      <c r="P273" s="228">
        <f>O273*H273</f>
        <v>0</v>
      </c>
      <c r="Q273" s="228">
        <v>0.023</v>
      </c>
      <c r="R273" s="228">
        <f>Q273*H273</f>
        <v>2.2466400000000002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289</v>
      </c>
      <c r="AT273" s="230" t="s">
        <v>286</v>
      </c>
      <c r="AU273" s="230" t="s">
        <v>102</v>
      </c>
      <c r="AY273" s="18" t="s">
        <v>143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102</v>
      </c>
      <c r="BK273" s="231">
        <f>ROUND(I273*H273,2)</f>
        <v>0</v>
      </c>
      <c r="BL273" s="18" t="s">
        <v>216</v>
      </c>
      <c r="BM273" s="230" t="s">
        <v>362</v>
      </c>
    </row>
    <row r="274" s="2" customFormat="1">
      <c r="A274" s="39"/>
      <c r="B274" s="40"/>
      <c r="C274" s="41"/>
      <c r="D274" s="232" t="s">
        <v>153</v>
      </c>
      <c r="E274" s="41"/>
      <c r="F274" s="233" t="s">
        <v>361</v>
      </c>
      <c r="G274" s="41"/>
      <c r="H274" s="41"/>
      <c r="I274" s="234"/>
      <c r="J274" s="41"/>
      <c r="K274" s="41"/>
      <c r="L274" s="45"/>
      <c r="M274" s="235"/>
      <c r="N274" s="236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153</v>
      </c>
      <c r="AU274" s="18" t="s">
        <v>102</v>
      </c>
    </row>
    <row r="275" s="14" customFormat="1">
      <c r="A275" s="14"/>
      <c r="B275" s="247"/>
      <c r="C275" s="248"/>
      <c r="D275" s="232" t="s">
        <v>159</v>
      </c>
      <c r="E275" s="249" t="s">
        <v>1</v>
      </c>
      <c r="F275" s="250" t="s">
        <v>300</v>
      </c>
      <c r="G275" s="248"/>
      <c r="H275" s="251">
        <v>97.680000000000007</v>
      </c>
      <c r="I275" s="252"/>
      <c r="J275" s="248"/>
      <c r="K275" s="248"/>
      <c r="L275" s="253"/>
      <c r="M275" s="254"/>
      <c r="N275" s="255"/>
      <c r="O275" s="255"/>
      <c r="P275" s="255"/>
      <c r="Q275" s="255"/>
      <c r="R275" s="255"/>
      <c r="S275" s="255"/>
      <c r="T275" s="25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7" t="s">
        <v>159</v>
      </c>
      <c r="AU275" s="257" t="s">
        <v>102</v>
      </c>
      <c r="AV275" s="14" t="s">
        <v>102</v>
      </c>
      <c r="AW275" s="14" t="s">
        <v>35</v>
      </c>
      <c r="AX275" s="14" t="s">
        <v>88</v>
      </c>
      <c r="AY275" s="257" t="s">
        <v>143</v>
      </c>
    </row>
    <row r="276" s="2" customFormat="1" ht="16.5" customHeight="1">
      <c r="A276" s="39"/>
      <c r="B276" s="40"/>
      <c r="C276" s="219" t="s">
        <v>363</v>
      </c>
      <c r="D276" s="219" t="s">
        <v>146</v>
      </c>
      <c r="E276" s="220" t="s">
        <v>364</v>
      </c>
      <c r="F276" s="221" t="s">
        <v>365</v>
      </c>
      <c r="G276" s="222" t="s">
        <v>149</v>
      </c>
      <c r="H276" s="223">
        <v>88.799999999999997</v>
      </c>
      <c r="I276" s="224"/>
      <c r="J276" s="225">
        <f>ROUND(I276*H276,2)</f>
        <v>0</v>
      </c>
      <c r="K276" s="221" t="s">
        <v>150</v>
      </c>
      <c r="L276" s="45"/>
      <c r="M276" s="226" t="s">
        <v>1</v>
      </c>
      <c r="N276" s="227" t="s">
        <v>46</v>
      </c>
      <c r="O276" s="92"/>
      <c r="P276" s="228">
        <f>O276*H276</f>
        <v>0</v>
      </c>
      <c r="Q276" s="228">
        <v>0.0050000000000000001</v>
      </c>
      <c r="R276" s="228">
        <f>Q276*H276</f>
        <v>0.44400000000000001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216</v>
      </c>
      <c r="AT276" s="230" t="s">
        <v>146</v>
      </c>
      <c r="AU276" s="230" t="s">
        <v>102</v>
      </c>
      <c r="AY276" s="18" t="s">
        <v>143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102</v>
      </c>
      <c r="BK276" s="231">
        <f>ROUND(I276*H276,2)</f>
        <v>0</v>
      </c>
      <c r="BL276" s="18" t="s">
        <v>216</v>
      </c>
      <c r="BM276" s="230" t="s">
        <v>366</v>
      </c>
    </row>
    <row r="277" s="2" customFormat="1">
      <c r="A277" s="39"/>
      <c r="B277" s="40"/>
      <c r="C277" s="41"/>
      <c r="D277" s="232" t="s">
        <v>153</v>
      </c>
      <c r="E277" s="41"/>
      <c r="F277" s="233" t="s">
        <v>365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153</v>
      </c>
      <c r="AU277" s="18" t="s">
        <v>102</v>
      </c>
    </row>
    <row r="278" s="14" customFormat="1">
      <c r="A278" s="14"/>
      <c r="B278" s="247"/>
      <c r="C278" s="248"/>
      <c r="D278" s="232" t="s">
        <v>159</v>
      </c>
      <c r="E278" s="249" t="s">
        <v>1</v>
      </c>
      <c r="F278" s="250" t="s">
        <v>284</v>
      </c>
      <c r="G278" s="248"/>
      <c r="H278" s="251">
        <v>88.799999999999997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159</v>
      </c>
      <c r="AU278" s="257" t="s">
        <v>102</v>
      </c>
      <c r="AV278" s="14" t="s">
        <v>102</v>
      </c>
      <c r="AW278" s="14" t="s">
        <v>35</v>
      </c>
      <c r="AX278" s="14" t="s">
        <v>88</v>
      </c>
      <c r="AY278" s="257" t="s">
        <v>143</v>
      </c>
    </row>
    <row r="279" s="2" customFormat="1" ht="21.75" customHeight="1">
      <c r="A279" s="39"/>
      <c r="B279" s="40"/>
      <c r="C279" s="219" t="s">
        <v>367</v>
      </c>
      <c r="D279" s="219" t="s">
        <v>146</v>
      </c>
      <c r="E279" s="220" t="s">
        <v>368</v>
      </c>
      <c r="F279" s="221" t="s">
        <v>369</v>
      </c>
      <c r="G279" s="222" t="s">
        <v>149</v>
      </c>
      <c r="H279" s="223">
        <v>88.799999999999997</v>
      </c>
      <c r="I279" s="224"/>
      <c r="J279" s="225">
        <f>ROUND(I279*H279,2)</f>
        <v>0</v>
      </c>
      <c r="K279" s="221" t="s">
        <v>150</v>
      </c>
      <c r="L279" s="45"/>
      <c r="M279" s="226" t="s">
        <v>1</v>
      </c>
      <c r="N279" s="227" t="s">
        <v>46</v>
      </c>
      <c r="O279" s="92"/>
      <c r="P279" s="228">
        <f>O279*H279</f>
        <v>0</v>
      </c>
      <c r="Q279" s="228">
        <v>0.0022000000000000001</v>
      </c>
      <c r="R279" s="228">
        <f>Q279*H279</f>
        <v>0.19536000000000001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216</v>
      </c>
      <c r="AT279" s="230" t="s">
        <v>146</v>
      </c>
      <c r="AU279" s="230" t="s">
        <v>102</v>
      </c>
      <c r="AY279" s="18" t="s">
        <v>143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102</v>
      </c>
      <c r="BK279" s="231">
        <f>ROUND(I279*H279,2)</f>
        <v>0</v>
      </c>
      <c r="BL279" s="18" t="s">
        <v>216</v>
      </c>
      <c r="BM279" s="230" t="s">
        <v>370</v>
      </c>
    </row>
    <row r="280" s="2" customFormat="1">
      <c r="A280" s="39"/>
      <c r="B280" s="40"/>
      <c r="C280" s="41"/>
      <c r="D280" s="232" t="s">
        <v>153</v>
      </c>
      <c r="E280" s="41"/>
      <c r="F280" s="233" t="s">
        <v>369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153</v>
      </c>
      <c r="AU280" s="18" t="s">
        <v>102</v>
      </c>
    </row>
    <row r="281" s="14" customFormat="1">
      <c r="A281" s="14"/>
      <c r="B281" s="247"/>
      <c r="C281" s="248"/>
      <c r="D281" s="232" t="s">
        <v>159</v>
      </c>
      <c r="E281" s="249" t="s">
        <v>1</v>
      </c>
      <c r="F281" s="250" t="s">
        <v>284</v>
      </c>
      <c r="G281" s="248"/>
      <c r="H281" s="251">
        <v>88.799999999999997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159</v>
      </c>
      <c r="AU281" s="257" t="s">
        <v>102</v>
      </c>
      <c r="AV281" s="14" t="s">
        <v>102</v>
      </c>
      <c r="AW281" s="14" t="s">
        <v>35</v>
      </c>
      <c r="AX281" s="14" t="s">
        <v>88</v>
      </c>
      <c r="AY281" s="257" t="s">
        <v>143</v>
      </c>
    </row>
    <row r="282" s="2" customFormat="1" ht="37.8" customHeight="1">
      <c r="A282" s="39"/>
      <c r="B282" s="40"/>
      <c r="C282" s="219" t="s">
        <v>371</v>
      </c>
      <c r="D282" s="219" t="s">
        <v>146</v>
      </c>
      <c r="E282" s="220" t="s">
        <v>372</v>
      </c>
      <c r="F282" s="221" t="s">
        <v>373</v>
      </c>
      <c r="G282" s="222" t="s">
        <v>249</v>
      </c>
      <c r="H282" s="223">
        <v>8.6760000000000002</v>
      </c>
      <c r="I282" s="224"/>
      <c r="J282" s="225">
        <f>ROUND(I282*H282,2)</f>
        <v>0</v>
      </c>
      <c r="K282" s="221" t="s">
        <v>150</v>
      </c>
      <c r="L282" s="45"/>
      <c r="M282" s="226" t="s">
        <v>1</v>
      </c>
      <c r="N282" s="227" t="s">
        <v>46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216</v>
      </c>
      <c r="AT282" s="230" t="s">
        <v>146</v>
      </c>
      <c r="AU282" s="230" t="s">
        <v>102</v>
      </c>
      <c r="AY282" s="18" t="s">
        <v>143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102</v>
      </c>
      <c r="BK282" s="231">
        <f>ROUND(I282*H282,2)</f>
        <v>0</v>
      </c>
      <c r="BL282" s="18" t="s">
        <v>216</v>
      </c>
      <c r="BM282" s="230" t="s">
        <v>374</v>
      </c>
    </row>
    <row r="283" s="2" customFormat="1">
      <c r="A283" s="39"/>
      <c r="B283" s="40"/>
      <c r="C283" s="41"/>
      <c r="D283" s="232" t="s">
        <v>153</v>
      </c>
      <c r="E283" s="41"/>
      <c r="F283" s="233" t="s">
        <v>375</v>
      </c>
      <c r="G283" s="41"/>
      <c r="H283" s="41"/>
      <c r="I283" s="234"/>
      <c r="J283" s="41"/>
      <c r="K283" s="41"/>
      <c r="L283" s="45"/>
      <c r="M283" s="235"/>
      <c r="N283" s="236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153</v>
      </c>
      <c r="AU283" s="18" t="s">
        <v>102</v>
      </c>
    </row>
    <row r="284" s="12" customFormat="1" ht="22.8" customHeight="1">
      <c r="A284" s="12"/>
      <c r="B284" s="203"/>
      <c r="C284" s="204"/>
      <c r="D284" s="205" t="s">
        <v>79</v>
      </c>
      <c r="E284" s="217" t="s">
        <v>376</v>
      </c>
      <c r="F284" s="217" t="s">
        <v>377</v>
      </c>
      <c r="G284" s="204"/>
      <c r="H284" s="204"/>
      <c r="I284" s="207"/>
      <c r="J284" s="218">
        <f>BK284</f>
        <v>0</v>
      </c>
      <c r="K284" s="204"/>
      <c r="L284" s="209"/>
      <c r="M284" s="210"/>
      <c r="N284" s="211"/>
      <c r="O284" s="211"/>
      <c r="P284" s="212">
        <f>SUM(P285:P325)</f>
        <v>0</v>
      </c>
      <c r="Q284" s="211"/>
      <c r="R284" s="212">
        <f>SUM(R285:R325)</f>
        <v>0.17709999999999998</v>
      </c>
      <c r="S284" s="211"/>
      <c r="T284" s="213">
        <f>SUM(T285:T325)</f>
        <v>1.3970319999999998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4" t="s">
        <v>102</v>
      </c>
      <c r="AT284" s="215" t="s">
        <v>79</v>
      </c>
      <c r="AU284" s="215" t="s">
        <v>88</v>
      </c>
      <c r="AY284" s="214" t="s">
        <v>143</v>
      </c>
      <c r="BK284" s="216">
        <f>SUM(BK285:BK325)</f>
        <v>0</v>
      </c>
    </row>
    <row r="285" s="2" customFormat="1" ht="24.15" customHeight="1">
      <c r="A285" s="39"/>
      <c r="B285" s="40"/>
      <c r="C285" s="219" t="s">
        <v>378</v>
      </c>
      <c r="D285" s="219" t="s">
        <v>146</v>
      </c>
      <c r="E285" s="220" t="s">
        <v>379</v>
      </c>
      <c r="F285" s="221" t="s">
        <v>380</v>
      </c>
      <c r="G285" s="222" t="s">
        <v>149</v>
      </c>
      <c r="H285" s="223">
        <v>7.9800000000000004</v>
      </c>
      <c r="I285" s="224"/>
      <c r="J285" s="225">
        <f>ROUND(I285*H285,2)</f>
        <v>0</v>
      </c>
      <c r="K285" s="221" t="s">
        <v>150</v>
      </c>
      <c r="L285" s="45"/>
      <c r="M285" s="226" t="s">
        <v>1</v>
      </c>
      <c r="N285" s="227" t="s">
        <v>46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0.024649999999999998</v>
      </c>
      <c r="T285" s="229">
        <f>S285*H285</f>
        <v>0.19670699999999999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216</v>
      </c>
      <c r="AT285" s="230" t="s">
        <v>146</v>
      </c>
      <c r="AU285" s="230" t="s">
        <v>102</v>
      </c>
      <c r="AY285" s="18" t="s">
        <v>143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102</v>
      </c>
      <c r="BK285" s="231">
        <f>ROUND(I285*H285,2)</f>
        <v>0</v>
      </c>
      <c r="BL285" s="18" t="s">
        <v>216</v>
      </c>
      <c r="BM285" s="230" t="s">
        <v>381</v>
      </c>
    </row>
    <row r="286" s="2" customFormat="1">
      <c r="A286" s="39"/>
      <c r="B286" s="40"/>
      <c r="C286" s="41"/>
      <c r="D286" s="232" t="s">
        <v>153</v>
      </c>
      <c r="E286" s="41"/>
      <c r="F286" s="233" t="s">
        <v>380</v>
      </c>
      <c r="G286" s="41"/>
      <c r="H286" s="41"/>
      <c r="I286" s="234"/>
      <c r="J286" s="41"/>
      <c r="K286" s="41"/>
      <c r="L286" s="45"/>
      <c r="M286" s="235"/>
      <c r="N286" s="236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153</v>
      </c>
      <c r="AU286" s="18" t="s">
        <v>102</v>
      </c>
    </row>
    <row r="287" s="13" customFormat="1">
      <c r="A287" s="13"/>
      <c r="B287" s="237"/>
      <c r="C287" s="238"/>
      <c r="D287" s="232" t="s">
        <v>159</v>
      </c>
      <c r="E287" s="239" t="s">
        <v>1</v>
      </c>
      <c r="F287" s="240" t="s">
        <v>382</v>
      </c>
      <c r="G287" s="238"/>
      <c r="H287" s="239" t="s">
        <v>1</v>
      </c>
      <c r="I287" s="241"/>
      <c r="J287" s="238"/>
      <c r="K287" s="238"/>
      <c r="L287" s="242"/>
      <c r="M287" s="243"/>
      <c r="N287" s="244"/>
      <c r="O287" s="244"/>
      <c r="P287" s="244"/>
      <c r="Q287" s="244"/>
      <c r="R287" s="244"/>
      <c r="S287" s="244"/>
      <c r="T287" s="24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6" t="s">
        <v>159</v>
      </c>
      <c r="AU287" s="246" t="s">
        <v>102</v>
      </c>
      <c r="AV287" s="13" t="s">
        <v>88</v>
      </c>
      <c r="AW287" s="13" t="s">
        <v>35</v>
      </c>
      <c r="AX287" s="13" t="s">
        <v>80</v>
      </c>
      <c r="AY287" s="246" t="s">
        <v>143</v>
      </c>
    </row>
    <row r="288" s="14" customFormat="1">
      <c r="A288" s="14"/>
      <c r="B288" s="247"/>
      <c r="C288" s="248"/>
      <c r="D288" s="232" t="s">
        <v>159</v>
      </c>
      <c r="E288" s="249" t="s">
        <v>1</v>
      </c>
      <c r="F288" s="250" t="s">
        <v>383</v>
      </c>
      <c r="G288" s="248"/>
      <c r="H288" s="251">
        <v>7.9800000000000004</v>
      </c>
      <c r="I288" s="252"/>
      <c r="J288" s="248"/>
      <c r="K288" s="248"/>
      <c r="L288" s="253"/>
      <c r="M288" s="254"/>
      <c r="N288" s="255"/>
      <c r="O288" s="255"/>
      <c r="P288" s="255"/>
      <c r="Q288" s="255"/>
      <c r="R288" s="255"/>
      <c r="S288" s="255"/>
      <c r="T288" s="25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7" t="s">
        <v>159</v>
      </c>
      <c r="AU288" s="257" t="s">
        <v>102</v>
      </c>
      <c r="AV288" s="14" t="s">
        <v>102</v>
      </c>
      <c r="AW288" s="14" t="s">
        <v>35</v>
      </c>
      <c r="AX288" s="14" t="s">
        <v>88</v>
      </c>
      <c r="AY288" s="257" t="s">
        <v>143</v>
      </c>
    </row>
    <row r="289" s="2" customFormat="1" ht="24.15" customHeight="1">
      <c r="A289" s="39"/>
      <c r="B289" s="40"/>
      <c r="C289" s="219" t="s">
        <v>384</v>
      </c>
      <c r="D289" s="219" t="s">
        <v>146</v>
      </c>
      <c r="E289" s="220" t="s">
        <v>385</v>
      </c>
      <c r="F289" s="221" t="s">
        <v>386</v>
      </c>
      <c r="G289" s="222" t="s">
        <v>149</v>
      </c>
      <c r="H289" s="223">
        <v>7.9800000000000004</v>
      </c>
      <c r="I289" s="224"/>
      <c r="J289" s="225">
        <f>ROUND(I289*H289,2)</f>
        <v>0</v>
      </c>
      <c r="K289" s="221" t="s">
        <v>150</v>
      </c>
      <c r="L289" s="45"/>
      <c r="M289" s="226" t="s">
        <v>1</v>
      </c>
      <c r="N289" s="227" t="s">
        <v>46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0.0080000000000000002</v>
      </c>
      <c r="T289" s="229">
        <f>S289*H289</f>
        <v>0.063840000000000008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216</v>
      </c>
      <c r="AT289" s="230" t="s">
        <v>146</v>
      </c>
      <c r="AU289" s="230" t="s">
        <v>102</v>
      </c>
      <c r="AY289" s="18" t="s">
        <v>143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102</v>
      </c>
      <c r="BK289" s="231">
        <f>ROUND(I289*H289,2)</f>
        <v>0</v>
      </c>
      <c r="BL289" s="18" t="s">
        <v>216</v>
      </c>
      <c r="BM289" s="230" t="s">
        <v>387</v>
      </c>
    </row>
    <row r="290" s="2" customFormat="1">
      <c r="A290" s="39"/>
      <c r="B290" s="40"/>
      <c r="C290" s="41"/>
      <c r="D290" s="232" t="s">
        <v>153</v>
      </c>
      <c r="E290" s="41"/>
      <c r="F290" s="233" t="s">
        <v>386</v>
      </c>
      <c r="G290" s="41"/>
      <c r="H290" s="41"/>
      <c r="I290" s="234"/>
      <c r="J290" s="41"/>
      <c r="K290" s="41"/>
      <c r="L290" s="45"/>
      <c r="M290" s="235"/>
      <c r="N290" s="236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153</v>
      </c>
      <c r="AU290" s="18" t="s">
        <v>102</v>
      </c>
    </row>
    <row r="291" s="2" customFormat="1" ht="24.15" customHeight="1">
      <c r="A291" s="39"/>
      <c r="B291" s="40"/>
      <c r="C291" s="219" t="s">
        <v>388</v>
      </c>
      <c r="D291" s="219" t="s">
        <v>146</v>
      </c>
      <c r="E291" s="220" t="s">
        <v>389</v>
      </c>
      <c r="F291" s="221" t="s">
        <v>390</v>
      </c>
      <c r="G291" s="222" t="s">
        <v>149</v>
      </c>
      <c r="H291" s="223">
        <v>20.899999999999999</v>
      </c>
      <c r="I291" s="224"/>
      <c r="J291" s="225">
        <f>ROUND(I291*H291,2)</f>
        <v>0</v>
      </c>
      <c r="K291" s="221" t="s">
        <v>150</v>
      </c>
      <c r="L291" s="45"/>
      <c r="M291" s="226" t="s">
        <v>1</v>
      </c>
      <c r="N291" s="227" t="s">
        <v>46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0.024649999999999998</v>
      </c>
      <c r="T291" s="229">
        <f>S291*H291</f>
        <v>0.51518499999999989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216</v>
      </c>
      <c r="AT291" s="230" t="s">
        <v>146</v>
      </c>
      <c r="AU291" s="230" t="s">
        <v>102</v>
      </c>
      <c r="AY291" s="18" t="s">
        <v>143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102</v>
      </c>
      <c r="BK291" s="231">
        <f>ROUND(I291*H291,2)</f>
        <v>0</v>
      </c>
      <c r="BL291" s="18" t="s">
        <v>216</v>
      </c>
      <c r="BM291" s="230" t="s">
        <v>391</v>
      </c>
    </row>
    <row r="292" s="2" customFormat="1">
      <c r="A292" s="39"/>
      <c r="B292" s="40"/>
      <c r="C292" s="41"/>
      <c r="D292" s="232" t="s">
        <v>153</v>
      </c>
      <c r="E292" s="41"/>
      <c r="F292" s="233" t="s">
        <v>390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153</v>
      </c>
      <c r="AU292" s="18" t="s">
        <v>102</v>
      </c>
    </row>
    <row r="293" s="13" customFormat="1">
      <c r="A293" s="13"/>
      <c r="B293" s="237"/>
      <c r="C293" s="238"/>
      <c r="D293" s="232" t="s">
        <v>159</v>
      </c>
      <c r="E293" s="239" t="s">
        <v>1</v>
      </c>
      <c r="F293" s="240" t="s">
        <v>392</v>
      </c>
      <c r="G293" s="238"/>
      <c r="H293" s="239" t="s">
        <v>1</v>
      </c>
      <c r="I293" s="241"/>
      <c r="J293" s="238"/>
      <c r="K293" s="238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159</v>
      </c>
      <c r="AU293" s="246" t="s">
        <v>102</v>
      </c>
      <c r="AV293" s="13" t="s">
        <v>88</v>
      </c>
      <c r="AW293" s="13" t="s">
        <v>35</v>
      </c>
      <c r="AX293" s="13" t="s">
        <v>80</v>
      </c>
      <c r="AY293" s="246" t="s">
        <v>143</v>
      </c>
    </row>
    <row r="294" s="14" customFormat="1">
      <c r="A294" s="14"/>
      <c r="B294" s="247"/>
      <c r="C294" s="248"/>
      <c r="D294" s="232" t="s">
        <v>159</v>
      </c>
      <c r="E294" s="249" t="s">
        <v>1</v>
      </c>
      <c r="F294" s="250" t="s">
        <v>393</v>
      </c>
      <c r="G294" s="248"/>
      <c r="H294" s="251">
        <v>20.899999999999999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159</v>
      </c>
      <c r="AU294" s="257" t="s">
        <v>102</v>
      </c>
      <c r="AV294" s="14" t="s">
        <v>102</v>
      </c>
      <c r="AW294" s="14" t="s">
        <v>35</v>
      </c>
      <c r="AX294" s="14" t="s">
        <v>88</v>
      </c>
      <c r="AY294" s="257" t="s">
        <v>143</v>
      </c>
    </row>
    <row r="295" s="2" customFormat="1" ht="24.15" customHeight="1">
      <c r="A295" s="39"/>
      <c r="B295" s="40"/>
      <c r="C295" s="219" t="s">
        <v>394</v>
      </c>
      <c r="D295" s="219" t="s">
        <v>146</v>
      </c>
      <c r="E295" s="220" t="s">
        <v>395</v>
      </c>
      <c r="F295" s="221" t="s">
        <v>396</v>
      </c>
      <c r="G295" s="222" t="s">
        <v>149</v>
      </c>
      <c r="H295" s="223">
        <v>20.899999999999999</v>
      </c>
      <c r="I295" s="224"/>
      <c r="J295" s="225">
        <f>ROUND(I295*H295,2)</f>
        <v>0</v>
      </c>
      <c r="K295" s="221" t="s">
        <v>150</v>
      </c>
      <c r="L295" s="45"/>
      <c r="M295" s="226" t="s">
        <v>1</v>
      </c>
      <c r="N295" s="227" t="s">
        <v>46</v>
      </c>
      <c r="O295" s="92"/>
      <c r="P295" s="228">
        <f>O295*H295</f>
        <v>0</v>
      </c>
      <c r="Q295" s="228">
        <v>0</v>
      </c>
      <c r="R295" s="228">
        <f>Q295*H295</f>
        <v>0</v>
      </c>
      <c r="S295" s="228">
        <v>0.0080000000000000002</v>
      </c>
      <c r="T295" s="229">
        <f>S295*H295</f>
        <v>0.16719999999999999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216</v>
      </c>
      <c r="AT295" s="230" t="s">
        <v>146</v>
      </c>
      <c r="AU295" s="230" t="s">
        <v>102</v>
      </c>
      <c r="AY295" s="18" t="s">
        <v>143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102</v>
      </c>
      <c r="BK295" s="231">
        <f>ROUND(I295*H295,2)</f>
        <v>0</v>
      </c>
      <c r="BL295" s="18" t="s">
        <v>216</v>
      </c>
      <c r="BM295" s="230" t="s">
        <v>397</v>
      </c>
    </row>
    <row r="296" s="2" customFormat="1">
      <c r="A296" s="39"/>
      <c r="B296" s="40"/>
      <c r="C296" s="41"/>
      <c r="D296" s="232" t="s">
        <v>153</v>
      </c>
      <c r="E296" s="41"/>
      <c r="F296" s="233" t="s">
        <v>396</v>
      </c>
      <c r="G296" s="41"/>
      <c r="H296" s="41"/>
      <c r="I296" s="234"/>
      <c r="J296" s="41"/>
      <c r="K296" s="41"/>
      <c r="L296" s="45"/>
      <c r="M296" s="235"/>
      <c r="N296" s="236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153</v>
      </c>
      <c r="AU296" s="18" t="s">
        <v>102</v>
      </c>
    </row>
    <row r="297" s="2" customFormat="1" ht="24.15" customHeight="1">
      <c r="A297" s="39"/>
      <c r="B297" s="40"/>
      <c r="C297" s="219" t="s">
        <v>398</v>
      </c>
      <c r="D297" s="219" t="s">
        <v>146</v>
      </c>
      <c r="E297" s="220" t="s">
        <v>399</v>
      </c>
      <c r="F297" s="221" t="s">
        <v>400</v>
      </c>
      <c r="G297" s="222" t="s">
        <v>401</v>
      </c>
      <c r="H297" s="223">
        <v>7</v>
      </c>
      <c r="I297" s="224"/>
      <c r="J297" s="225">
        <f>ROUND(I297*H297,2)</f>
        <v>0</v>
      </c>
      <c r="K297" s="221" t="s">
        <v>150</v>
      </c>
      <c r="L297" s="45"/>
      <c r="M297" s="226" t="s">
        <v>1</v>
      </c>
      <c r="N297" s="227" t="s">
        <v>46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216</v>
      </c>
      <c r="AT297" s="230" t="s">
        <v>146</v>
      </c>
      <c r="AU297" s="230" t="s">
        <v>102</v>
      </c>
      <c r="AY297" s="18" t="s">
        <v>143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102</v>
      </c>
      <c r="BK297" s="231">
        <f>ROUND(I297*H297,2)</f>
        <v>0</v>
      </c>
      <c r="BL297" s="18" t="s">
        <v>216</v>
      </c>
      <c r="BM297" s="230" t="s">
        <v>402</v>
      </c>
    </row>
    <row r="298" s="2" customFormat="1">
      <c r="A298" s="39"/>
      <c r="B298" s="40"/>
      <c r="C298" s="41"/>
      <c r="D298" s="232" t="s">
        <v>153</v>
      </c>
      <c r="E298" s="41"/>
      <c r="F298" s="233" t="s">
        <v>403</v>
      </c>
      <c r="G298" s="41"/>
      <c r="H298" s="41"/>
      <c r="I298" s="234"/>
      <c r="J298" s="41"/>
      <c r="K298" s="41"/>
      <c r="L298" s="45"/>
      <c r="M298" s="235"/>
      <c r="N298" s="236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153</v>
      </c>
      <c r="AU298" s="18" t="s">
        <v>102</v>
      </c>
    </row>
    <row r="299" s="2" customFormat="1" ht="24.15" customHeight="1">
      <c r="A299" s="39"/>
      <c r="B299" s="40"/>
      <c r="C299" s="269" t="s">
        <v>404</v>
      </c>
      <c r="D299" s="269" t="s">
        <v>286</v>
      </c>
      <c r="E299" s="270" t="s">
        <v>405</v>
      </c>
      <c r="F299" s="271" t="s">
        <v>406</v>
      </c>
      <c r="G299" s="272" t="s">
        <v>401</v>
      </c>
      <c r="H299" s="273">
        <v>1</v>
      </c>
      <c r="I299" s="274"/>
      <c r="J299" s="275">
        <f>ROUND(I299*H299,2)</f>
        <v>0</v>
      </c>
      <c r="K299" s="271" t="s">
        <v>150</v>
      </c>
      <c r="L299" s="276"/>
      <c r="M299" s="277" t="s">
        <v>1</v>
      </c>
      <c r="N299" s="278" t="s">
        <v>46</v>
      </c>
      <c r="O299" s="92"/>
      <c r="P299" s="228">
        <f>O299*H299</f>
        <v>0</v>
      </c>
      <c r="Q299" s="228">
        <v>0.012999999999999999</v>
      </c>
      <c r="R299" s="228">
        <f>Q299*H299</f>
        <v>0.012999999999999999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289</v>
      </c>
      <c r="AT299" s="230" t="s">
        <v>286</v>
      </c>
      <c r="AU299" s="230" t="s">
        <v>102</v>
      </c>
      <c r="AY299" s="18" t="s">
        <v>143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102</v>
      </c>
      <c r="BK299" s="231">
        <f>ROUND(I299*H299,2)</f>
        <v>0</v>
      </c>
      <c r="BL299" s="18" t="s">
        <v>216</v>
      </c>
      <c r="BM299" s="230" t="s">
        <v>407</v>
      </c>
    </row>
    <row r="300" s="2" customFormat="1">
      <c r="A300" s="39"/>
      <c r="B300" s="40"/>
      <c r="C300" s="41"/>
      <c r="D300" s="232" t="s">
        <v>153</v>
      </c>
      <c r="E300" s="41"/>
      <c r="F300" s="233" t="s">
        <v>406</v>
      </c>
      <c r="G300" s="41"/>
      <c r="H300" s="41"/>
      <c r="I300" s="234"/>
      <c r="J300" s="41"/>
      <c r="K300" s="41"/>
      <c r="L300" s="45"/>
      <c r="M300" s="235"/>
      <c r="N300" s="236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153</v>
      </c>
      <c r="AU300" s="18" t="s">
        <v>102</v>
      </c>
    </row>
    <row r="301" s="2" customFormat="1" ht="24.15" customHeight="1">
      <c r="A301" s="39"/>
      <c r="B301" s="40"/>
      <c r="C301" s="269" t="s">
        <v>408</v>
      </c>
      <c r="D301" s="269" t="s">
        <v>286</v>
      </c>
      <c r="E301" s="270" t="s">
        <v>409</v>
      </c>
      <c r="F301" s="271" t="s">
        <v>410</v>
      </c>
      <c r="G301" s="272" t="s">
        <v>401</v>
      </c>
      <c r="H301" s="273">
        <v>2</v>
      </c>
      <c r="I301" s="274"/>
      <c r="J301" s="275">
        <f>ROUND(I301*H301,2)</f>
        <v>0</v>
      </c>
      <c r="K301" s="271" t="s">
        <v>150</v>
      </c>
      <c r="L301" s="276"/>
      <c r="M301" s="277" t="s">
        <v>1</v>
      </c>
      <c r="N301" s="278" t="s">
        <v>46</v>
      </c>
      <c r="O301" s="92"/>
      <c r="P301" s="228">
        <f>O301*H301</f>
        <v>0</v>
      </c>
      <c r="Q301" s="228">
        <v>0.014500000000000001</v>
      </c>
      <c r="R301" s="228">
        <f>Q301*H301</f>
        <v>0.029000000000000001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289</v>
      </c>
      <c r="AT301" s="230" t="s">
        <v>286</v>
      </c>
      <c r="AU301" s="230" t="s">
        <v>102</v>
      </c>
      <c r="AY301" s="18" t="s">
        <v>143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102</v>
      </c>
      <c r="BK301" s="231">
        <f>ROUND(I301*H301,2)</f>
        <v>0</v>
      </c>
      <c r="BL301" s="18" t="s">
        <v>216</v>
      </c>
      <c r="BM301" s="230" t="s">
        <v>411</v>
      </c>
    </row>
    <row r="302" s="2" customFormat="1">
      <c r="A302" s="39"/>
      <c r="B302" s="40"/>
      <c r="C302" s="41"/>
      <c r="D302" s="232" t="s">
        <v>153</v>
      </c>
      <c r="E302" s="41"/>
      <c r="F302" s="233" t="s">
        <v>410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153</v>
      </c>
      <c r="AU302" s="18" t="s">
        <v>102</v>
      </c>
    </row>
    <row r="303" s="2" customFormat="1" ht="24.15" customHeight="1">
      <c r="A303" s="39"/>
      <c r="B303" s="40"/>
      <c r="C303" s="269" t="s">
        <v>412</v>
      </c>
      <c r="D303" s="269" t="s">
        <v>286</v>
      </c>
      <c r="E303" s="270" t="s">
        <v>413</v>
      </c>
      <c r="F303" s="271" t="s">
        <v>414</v>
      </c>
      <c r="G303" s="272" t="s">
        <v>401</v>
      </c>
      <c r="H303" s="273">
        <v>4</v>
      </c>
      <c r="I303" s="274"/>
      <c r="J303" s="275">
        <f>ROUND(I303*H303,2)</f>
        <v>0</v>
      </c>
      <c r="K303" s="271" t="s">
        <v>150</v>
      </c>
      <c r="L303" s="276"/>
      <c r="M303" s="277" t="s">
        <v>1</v>
      </c>
      <c r="N303" s="278" t="s">
        <v>46</v>
      </c>
      <c r="O303" s="92"/>
      <c r="P303" s="228">
        <f>O303*H303</f>
        <v>0</v>
      </c>
      <c r="Q303" s="228">
        <v>0.02</v>
      </c>
      <c r="R303" s="228">
        <f>Q303*H303</f>
        <v>0.080000000000000002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289</v>
      </c>
      <c r="AT303" s="230" t="s">
        <v>286</v>
      </c>
      <c r="AU303" s="230" t="s">
        <v>102</v>
      </c>
      <c r="AY303" s="18" t="s">
        <v>143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102</v>
      </c>
      <c r="BK303" s="231">
        <f>ROUND(I303*H303,2)</f>
        <v>0</v>
      </c>
      <c r="BL303" s="18" t="s">
        <v>216</v>
      </c>
      <c r="BM303" s="230" t="s">
        <v>415</v>
      </c>
    </row>
    <row r="304" s="2" customFormat="1">
      <c r="A304" s="39"/>
      <c r="B304" s="40"/>
      <c r="C304" s="41"/>
      <c r="D304" s="232" t="s">
        <v>153</v>
      </c>
      <c r="E304" s="41"/>
      <c r="F304" s="233" t="s">
        <v>414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153</v>
      </c>
      <c r="AU304" s="18" t="s">
        <v>102</v>
      </c>
    </row>
    <row r="305" s="2" customFormat="1" ht="24.15" customHeight="1">
      <c r="A305" s="39"/>
      <c r="B305" s="40"/>
      <c r="C305" s="219" t="s">
        <v>416</v>
      </c>
      <c r="D305" s="219" t="s">
        <v>146</v>
      </c>
      <c r="E305" s="220" t="s">
        <v>417</v>
      </c>
      <c r="F305" s="221" t="s">
        <v>418</v>
      </c>
      <c r="G305" s="222" t="s">
        <v>401</v>
      </c>
      <c r="H305" s="223">
        <v>1</v>
      </c>
      <c r="I305" s="224"/>
      <c r="J305" s="225">
        <f>ROUND(I305*H305,2)</f>
        <v>0</v>
      </c>
      <c r="K305" s="221" t="s">
        <v>150</v>
      </c>
      <c r="L305" s="45"/>
      <c r="M305" s="226" t="s">
        <v>1</v>
      </c>
      <c r="N305" s="227" t="s">
        <v>46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216</v>
      </c>
      <c r="AT305" s="230" t="s">
        <v>146</v>
      </c>
      <c r="AU305" s="230" t="s">
        <v>102</v>
      </c>
      <c r="AY305" s="18" t="s">
        <v>143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102</v>
      </c>
      <c r="BK305" s="231">
        <f>ROUND(I305*H305,2)</f>
        <v>0</v>
      </c>
      <c r="BL305" s="18" t="s">
        <v>216</v>
      </c>
      <c r="BM305" s="230" t="s">
        <v>419</v>
      </c>
    </row>
    <row r="306" s="2" customFormat="1">
      <c r="A306" s="39"/>
      <c r="B306" s="40"/>
      <c r="C306" s="41"/>
      <c r="D306" s="232" t="s">
        <v>153</v>
      </c>
      <c r="E306" s="41"/>
      <c r="F306" s="233" t="s">
        <v>420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153</v>
      </c>
      <c r="AU306" s="18" t="s">
        <v>102</v>
      </c>
    </row>
    <row r="307" s="2" customFormat="1" ht="33" customHeight="1">
      <c r="A307" s="39"/>
      <c r="B307" s="40"/>
      <c r="C307" s="269" t="s">
        <v>421</v>
      </c>
      <c r="D307" s="269" t="s">
        <v>286</v>
      </c>
      <c r="E307" s="270" t="s">
        <v>422</v>
      </c>
      <c r="F307" s="271" t="s">
        <v>423</v>
      </c>
      <c r="G307" s="272" t="s">
        <v>401</v>
      </c>
      <c r="H307" s="273">
        <v>1</v>
      </c>
      <c r="I307" s="274"/>
      <c r="J307" s="275">
        <f>ROUND(I307*H307,2)</f>
        <v>0</v>
      </c>
      <c r="K307" s="271" t="s">
        <v>150</v>
      </c>
      <c r="L307" s="276"/>
      <c r="M307" s="277" t="s">
        <v>1</v>
      </c>
      <c r="N307" s="278" t="s">
        <v>46</v>
      </c>
      <c r="O307" s="92"/>
      <c r="P307" s="228">
        <f>O307*H307</f>
        <v>0</v>
      </c>
      <c r="Q307" s="228">
        <v>0.024299999999999999</v>
      </c>
      <c r="R307" s="228">
        <f>Q307*H307</f>
        <v>0.024299999999999999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289</v>
      </c>
      <c r="AT307" s="230" t="s">
        <v>286</v>
      </c>
      <c r="AU307" s="230" t="s">
        <v>102</v>
      </c>
      <c r="AY307" s="18" t="s">
        <v>143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102</v>
      </c>
      <c r="BK307" s="231">
        <f>ROUND(I307*H307,2)</f>
        <v>0</v>
      </c>
      <c r="BL307" s="18" t="s">
        <v>216</v>
      </c>
      <c r="BM307" s="230" t="s">
        <v>424</v>
      </c>
    </row>
    <row r="308" s="2" customFormat="1">
      <c r="A308" s="39"/>
      <c r="B308" s="40"/>
      <c r="C308" s="41"/>
      <c r="D308" s="232" t="s">
        <v>153</v>
      </c>
      <c r="E308" s="41"/>
      <c r="F308" s="233" t="s">
        <v>423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153</v>
      </c>
      <c r="AU308" s="18" t="s">
        <v>102</v>
      </c>
    </row>
    <row r="309" s="2" customFormat="1" ht="16.5" customHeight="1">
      <c r="A309" s="39"/>
      <c r="B309" s="40"/>
      <c r="C309" s="219" t="s">
        <v>425</v>
      </c>
      <c r="D309" s="219" t="s">
        <v>146</v>
      </c>
      <c r="E309" s="220" t="s">
        <v>426</v>
      </c>
      <c r="F309" s="221" t="s">
        <v>427</v>
      </c>
      <c r="G309" s="222" t="s">
        <v>401</v>
      </c>
      <c r="H309" s="223">
        <v>7</v>
      </c>
      <c r="I309" s="224"/>
      <c r="J309" s="225">
        <f>ROUND(I309*H309,2)</f>
        <v>0</v>
      </c>
      <c r="K309" s="221" t="s">
        <v>428</v>
      </c>
      <c r="L309" s="45"/>
      <c r="M309" s="226" t="s">
        <v>1</v>
      </c>
      <c r="N309" s="227" t="s">
        <v>46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216</v>
      </c>
      <c r="AT309" s="230" t="s">
        <v>146</v>
      </c>
      <c r="AU309" s="230" t="s">
        <v>102</v>
      </c>
      <c r="AY309" s="18" t="s">
        <v>143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102</v>
      </c>
      <c r="BK309" s="231">
        <f>ROUND(I309*H309,2)</f>
        <v>0</v>
      </c>
      <c r="BL309" s="18" t="s">
        <v>216</v>
      </c>
      <c r="BM309" s="230" t="s">
        <v>429</v>
      </c>
    </row>
    <row r="310" s="2" customFormat="1" ht="16.5" customHeight="1">
      <c r="A310" s="39"/>
      <c r="B310" s="40"/>
      <c r="C310" s="269" t="s">
        <v>430</v>
      </c>
      <c r="D310" s="269" t="s">
        <v>286</v>
      </c>
      <c r="E310" s="270" t="s">
        <v>431</v>
      </c>
      <c r="F310" s="271" t="s">
        <v>432</v>
      </c>
      <c r="G310" s="272" t="s">
        <v>401</v>
      </c>
      <c r="H310" s="273">
        <v>7</v>
      </c>
      <c r="I310" s="274"/>
      <c r="J310" s="275">
        <f>ROUND(I310*H310,2)</f>
        <v>0</v>
      </c>
      <c r="K310" s="271" t="s">
        <v>428</v>
      </c>
      <c r="L310" s="276"/>
      <c r="M310" s="277" t="s">
        <v>1</v>
      </c>
      <c r="N310" s="278" t="s">
        <v>46</v>
      </c>
      <c r="O310" s="92"/>
      <c r="P310" s="228">
        <f>O310*H310</f>
        <v>0</v>
      </c>
      <c r="Q310" s="228">
        <v>0.0022000000000000001</v>
      </c>
      <c r="R310" s="228">
        <f>Q310*H310</f>
        <v>0.015400000000000001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289</v>
      </c>
      <c r="AT310" s="230" t="s">
        <v>286</v>
      </c>
      <c r="AU310" s="230" t="s">
        <v>102</v>
      </c>
      <c r="AY310" s="18" t="s">
        <v>143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102</v>
      </c>
      <c r="BK310" s="231">
        <f>ROUND(I310*H310,2)</f>
        <v>0</v>
      </c>
      <c r="BL310" s="18" t="s">
        <v>216</v>
      </c>
      <c r="BM310" s="230" t="s">
        <v>433</v>
      </c>
    </row>
    <row r="311" s="2" customFormat="1" ht="16.5" customHeight="1">
      <c r="A311" s="39"/>
      <c r="B311" s="40"/>
      <c r="C311" s="219" t="s">
        <v>434</v>
      </c>
      <c r="D311" s="219" t="s">
        <v>146</v>
      </c>
      <c r="E311" s="220" t="s">
        <v>435</v>
      </c>
      <c r="F311" s="221" t="s">
        <v>436</v>
      </c>
      <c r="G311" s="222" t="s">
        <v>401</v>
      </c>
      <c r="H311" s="223">
        <v>1</v>
      </c>
      <c r="I311" s="224"/>
      <c r="J311" s="225">
        <f>ROUND(I311*H311,2)</f>
        <v>0</v>
      </c>
      <c r="K311" s="221" t="s">
        <v>428</v>
      </c>
      <c r="L311" s="45"/>
      <c r="M311" s="226" t="s">
        <v>1</v>
      </c>
      <c r="N311" s="227" t="s">
        <v>46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216</v>
      </c>
      <c r="AT311" s="230" t="s">
        <v>146</v>
      </c>
      <c r="AU311" s="230" t="s">
        <v>102</v>
      </c>
      <c r="AY311" s="18" t="s">
        <v>143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102</v>
      </c>
      <c r="BK311" s="231">
        <f>ROUND(I311*H311,2)</f>
        <v>0</v>
      </c>
      <c r="BL311" s="18" t="s">
        <v>216</v>
      </c>
      <c r="BM311" s="230" t="s">
        <v>437</v>
      </c>
    </row>
    <row r="312" s="2" customFormat="1" ht="21.75" customHeight="1">
      <c r="A312" s="39"/>
      <c r="B312" s="40"/>
      <c r="C312" s="269" t="s">
        <v>438</v>
      </c>
      <c r="D312" s="269" t="s">
        <v>286</v>
      </c>
      <c r="E312" s="270" t="s">
        <v>439</v>
      </c>
      <c r="F312" s="271" t="s">
        <v>440</v>
      </c>
      <c r="G312" s="272" t="s">
        <v>401</v>
      </c>
      <c r="H312" s="273">
        <v>1</v>
      </c>
      <c r="I312" s="274"/>
      <c r="J312" s="275">
        <f>ROUND(I312*H312,2)</f>
        <v>0</v>
      </c>
      <c r="K312" s="271" t="s">
        <v>428</v>
      </c>
      <c r="L312" s="276"/>
      <c r="M312" s="277" t="s">
        <v>1</v>
      </c>
      <c r="N312" s="278" t="s">
        <v>46</v>
      </c>
      <c r="O312" s="92"/>
      <c r="P312" s="228">
        <f>O312*H312</f>
        <v>0</v>
      </c>
      <c r="Q312" s="228">
        <v>0.0022000000000000001</v>
      </c>
      <c r="R312" s="228">
        <f>Q312*H312</f>
        <v>0.0022000000000000001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289</v>
      </c>
      <c r="AT312" s="230" t="s">
        <v>286</v>
      </c>
      <c r="AU312" s="230" t="s">
        <v>102</v>
      </c>
      <c r="AY312" s="18" t="s">
        <v>143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102</v>
      </c>
      <c r="BK312" s="231">
        <f>ROUND(I312*H312,2)</f>
        <v>0</v>
      </c>
      <c r="BL312" s="18" t="s">
        <v>216</v>
      </c>
      <c r="BM312" s="230" t="s">
        <v>441</v>
      </c>
    </row>
    <row r="313" s="2" customFormat="1" ht="16.5" customHeight="1">
      <c r="A313" s="39"/>
      <c r="B313" s="40"/>
      <c r="C313" s="219" t="s">
        <v>442</v>
      </c>
      <c r="D313" s="219" t="s">
        <v>146</v>
      </c>
      <c r="E313" s="220" t="s">
        <v>443</v>
      </c>
      <c r="F313" s="221" t="s">
        <v>444</v>
      </c>
      <c r="G313" s="222" t="s">
        <v>401</v>
      </c>
      <c r="H313" s="223">
        <v>8</v>
      </c>
      <c r="I313" s="224"/>
      <c r="J313" s="225">
        <f>ROUND(I313*H313,2)</f>
        <v>0</v>
      </c>
      <c r="K313" s="221" t="s">
        <v>445</v>
      </c>
      <c r="L313" s="45"/>
      <c r="M313" s="226" t="s">
        <v>1</v>
      </c>
      <c r="N313" s="227" t="s">
        <v>46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216</v>
      </c>
      <c r="AT313" s="230" t="s">
        <v>146</v>
      </c>
      <c r="AU313" s="230" t="s">
        <v>102</v>
      </c>
      <c r="AY313" s="18" t="s">
        <v>143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102</v>
      </c>
      <c r="BK313" s="231">
        <f>ROUND(I313*H313,2)</f>
        <v>0</v>
      </c>
      <c r="BL313" s="18" t="s">
        <v>216</v>
      </c>
      <c r="BM313" s="230" t="s">
        <v>446</v>
      </c>
    </row>
    <row r="314" s="2" customFormat="1">
      <c r="A314" s="39"/>
      <c r="B314" s="40"/>
      <c r="C314" s="41"/>
      <c r="D314" s="232" t="s">
        <v>153</v>
      </c>
      <c r="E314" s="41"/>
      <c r="F314" s="233" t="s">
        <v>444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153</v>
      </c>
      <c r="AU314" s="18" t="s">
        <v>102</v>
      </c>
    </row>
    <row r="315" s="2" customFormat="1" ht="24.15" customHeight="1">
      <c r="A315" s="39"/>
      <c r="B315" s="40"/>
      <c r="C315" s="219" t="s">
        <v>447</v>
      </c>
      <c r="D315" s="219" t="s">
        <v>146</v>
      </c>
      <c r="E315" s="220" t="s">
        <v>448</v>
      </c>
      <c r="F315" s="221" t="s">
        <v>449</v>
      </c>
      <c r="G315" s="222" t="s">
        <v>401</v>
      </c>
      <c r="H315" s="223">
        <v>8</v>
      </c>
      <c r="I315" s="224"/>
      <c r="J315" s="225">
        <f>ROUND(I315*H315,2)</f>
        <v>0</v>
      </c>
      <c r="K315" s="221" t="s">
        <v>150</v>
      </c>
      <c r="L315" s="45"/>
      <c r="M315" s="226" t="s">
        <v>1</v>
      </c>
      <c r="N315" s="227" t="s">
        <v>46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0.024</v>
      </c>
      <c r="T315" s="229">
        <f>S315*H315</f>
        <v>0.192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216</v>
      </c>
      <c r="AT315" s="230" t="s">
        <v>146</v>
      </c>
      <c r="AU315" s="230" t="s">
        <v>102</v>
      </c>
      <c r="AY315" s="18" t="s">
        <v>143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102</v>
      </c>
      <c r="BK315" s="231">
        <f>ROUND(I315*H315,2)</f>
        <v>0</v>
      </c>
      <c r="BL315" s="18" t="s">
        <v>216</v>
      </c>
      <c r="BM315" s="230" t="s">
        <v>450</v>
      </c>
    </row>
    <row r="316" s="2" customFormat="1">
      <c r="A316" s="39"/>
      <c r="B316" s="40"/>
      <c r="C316" s="41"/>
      <c r="D316" s="232" t="s">
        <v>153</v>
      </c>
      <c r="E316" s="41"/>
      <c r="F316" s="233" t="s">
        <v>449</v>
      </c>
      <c r="G316" s="41"/>
      <c r="H316" s="41"/>
      <c r="I316" s="234"/>
      <c r="J316" s="41"/>
      <c r="K316" s="41"/>
      <c r="L316" s="45"/>
      <c r="M316" s="235"/>
      <c r="N316" s="236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153</v>
      </c>
      <c r="AU316" s="18" t="s">
        <v>102</v>
      </c>
    </row>
    <row r="317" s="14" customFormat="1">
      <c r="A317" s="14"/>
      <c r="B317" s="247"/>
      <c r="C317" s="248"/>
      <c r="D317" s="232" t="s">
        <v>159</v>
      </c>
      <c r="E317" s="249" t="s">
        <v>1</v>
      </c>
      <c r="F317" s="250" t="s">
        <v>199</v>
      </c>
      <c r="G317" s="248"/>
      <c r="H317" s="251">
        <v>8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159</v>
      </c>
      <c r="AU317" s="257" t="s">
        <v>102</v>
      </c>
      <c r="AV317" s="14" t="s">
        <v>102</v>
      </c>
      <c r="AW317" s="14" t="s">
        <v>35</v>
      </c>
      <c r="AX317" s="14" t="s">
        <v>88</v>
      </c>
      <c r="AY317" s="257" t="s">
        <v>143</v>
      </c>
    </row>
    <row r="318" s="2" customFormat="1" ht="24.15" customHeight="1">
      <c r="A318" s="39"/>
      <c r="B318" s="40"/>
      <c r="C318" s="219" t="s">
        <v>451</v>
      </c>
      <c r="D318" s="219" t="s">
        <v>146</v>
      </c>
      <c r="E318" s="220" t="s">
        <v>452</v>
      </c>
      <c r="F318" s="221" t="s">
        <v>453</v>
      </c>
      <c r="G318" s="222" t="s">
        <v>454</v>
      </c>
      <c r="H318" s="223">
        <v>1</v>
      </c>
      <c r="I318" s="224"/>
      <c r="J318" s="225">
        <f>ROUND(I318*H318,2)</f>
        <v>0</v>
      </c>
      <c r="K318" s="221" t="s">
        <v>428</v>
      </c>
      <c r="L318" s="45"/>
      <c r="M318" s="226" t="s">
        <v>1</v>
      </c>
      <c r="N318" s="227" t="s">
        <v>46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0.17399999999999999</v>
      </c>
      <c r="T318" s="229">
        <f>S318*H318</f>
        <v>0.17399999999999999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216</v>
      </c>
      <c r="AT318" s="230" t="s">
        <v>146</v>
      </c>
      <c r="AU318" s="230" t="s">
        <v>102</v>
      </c>
      <c r="AY318" s="18" t="s">
        <v>143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102</v>
      </c>
      <c r="BK318" s="231">
        <f>ROUND(I318*H318,2)</f>
        <v>0</v>
      </c>
      <c r="BL318" s="18" t="s">
        <v>216</v>
      </c>
      <c r="BM318" s="230" t="s">
        <v>455</v>
      </c>
    </row>
    <row r="319" s="2" customFormat="1">
      <c r="A319" s="39"/>
      <c r="B319" s="40"/>
      <c r="C319" s="41"/>
      <c r="D319" s="232" t="s">
        <v>153</v>
      </c>
      <c r="E319" s="41"/>
      <c r="F319" s="233" t="s">
        <v>453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153</v>
      </c>
      <c r="AU319" s="18" t="s">
        <v>102</v>
      </c>
    </row>
    <row r="320" s="2" customFormat="1" ht="21.75" customHeight="1">
      <c r="A320" s="39"/>
      <c r="B320" s="40"/>
      <c r="C320" s="219" t="s">
        <v>456</v>
      </c>
      <c r="D320" s="219" t="s">
        <v>146</v>
      </c>
      <c r="E320" s="220" t="s">
        <v>457</v>
      </c>
      <c r="F320" s="221" t="s">
        <v>458</v>
      </c>
      <c r="G320" s="222" t="s">
        <v>454</v>
      </c>
      <c r="H320" s="223">
        <v>1</v>
      </c>
      <c r="I320" s="224"/>
      <c r="J320" s="225">
        <f>ROUND(I320*H320,2)</f>
        <v>0</v>
      </c>
      <c r="K320" s="221" t="s">
        <v>428</v>
      </c>
      <c r="L320" s="45"/>
      <c r="M320" s="226" t="s">
        <v>1</v>
      </c>
      <c r="N320" s="227" t="s">
        <v>46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0.088099999999999998</v>
      </c>
      <c r="T320" s="229">
        <f>S320*H320</f>
        <v>0.088099999999999998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216</v>
      </c>
      <c r="AT320" s="230" t="s">
        <v>146</v>
      </c>
      <c r="AU320" s="230" t="s">
        <v>102</v>
      </c>
      <c r="AY320" s="18" t="s">
        <v>143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102</v>
      </c>
      <c r="BK320" s="231">
        <f>ROUND(I320*H320,2)</f>
        <v>0</v>
      </c>
      <c r="BL320" s="18" t="s">
        <v>216</v>
      </c>
      <c r="BM320" s="230" t="s">
        <v>459</v>
      </c>
    </row>
    <row r="321" s="2" customFormat="1">
      <c r="A321" s="39"/>
      <c r="B321" s="40"/>
      <c r="C321" s="41"/>
      <c r="D321" s="232" t="s">
        <v>153</v>
      </c>
      <c r="E321" s="41"/>
      <c r="F321" s="233" t="s">
        <v>460</v>
      </c>
      <c r="G321" s="41"/>
      <c r="H321" s="41"/>
      <c r="I321" s="234"/>
      <c r="J321" s="41"/>
      <c r="K321" s="41"/>
      <c r="L321" s="45"/>
      <c r="M321" s="235"/>
      <c r="N321" s="236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153</v>
      </c>
      <c r="AU321" s="18" t="s">
        <v>102</v>
      </c>
    </row>
    <row r="322" s="2" customFormat="1" ht="16.5" customHeight="1">
      <c r="A322" s="39"/>
      <c r="B322" s="40"/>
      <c r="C322" s="219" t="s">
        <v>461</v>
      </c>
      <c r="D322" s="219" t="s">
        <v>146</v>
      </c>
      <c r="E322" s="220" t="s">
        <v>462</v>
      </c>
      <c r="F322" s="221" t="s">
        <v>463</v>
      </c>
      <c r="G322" s="222" t="s">
        <v>401</v>
      </c>
      <c r="H322" s="223">
        <v>6</v>
      </c>
      <c r="I322" s="224"/>
      <c r="J322" s="225">
        <f>ROUND(I322*H322,2)</f>
        <v>0</v>
      </c>
      <c r="K322" s="221" t="s">
        <v>428</v>
      </c>
      <c r="L322" s="45"/>
      <c r="M322" s="226" t="s">
        <v>1</v>
      </c>
      <c r="N322" s="227" t="s">
        <v>46</v>
      </c>
      <c r="O322" s="92"/>
      <c r="P322" s="228">
        <f>O322*H322</f>
        <v>0</v>
      </c>
      <c r="Q322" s="228">
        <v>0.0022000000000000001</v>
      </c>
      <c r="R322" s="228">
        <f>Q322*H322</f>
        <v>0.0132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216</v>
      </c>
      <c r="AT322" s="230" t="s">
        <v>146</v>
      </c>
      <c r="AU322" s="230" t="s">
        <v>102</v>
      </c>
      <c r="AY322" s="18" t="s">
        <v>143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102</v>
      </c>
      <c r="BK322" s="231">
        <f>ROUND(I322*H322,2)</f>
        <v>0</v>
      </c>
      <c r="BL322" s="18" t="s">
        <v>216</v>
      </c>
      <c r="BM322" s="230" t="s">
        <v>464</v>
      </c>
    </row>
    <row r="323" s="2" customFormat="1">
      <c r="A323" s="39"/>
      <c r="B323" s="40"/>
      <c r="C323" s="41"/>
      <c r="D323" s="232" t="s">
        <v>153</v>
      </c>
      <c r="E323" s="41"/>
      <c r="F323" s="233" t="s">
        <v>465</v>
      </c>
      <c r="G323" s="41"/>
      <c r="H323" s="41"/>
      <c r="I323" s="234"/>
      <c r="J323" s="41"/>
      <c r="K323" s="41"/>
      <c r="L323" s="45"/>
      <c r="M323" s="235"/>
      <c r="N323" s="236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153</v>
      </c>
      <c r="AU323" s="18" t="s">
        <v>102</v>
      </c>
    </row>
    <row r="324" s="2" customFormat="1" ht="33" customHeight="1">
      <c r="A324" s="39"/>
      <c r="B324" s="40"/>
      <c r="C324" s="219" t="s">
        <v>466</v>
      </c>
      <c r="D324" s="219" t="s">
        <v>146</v>
      </c>
      <c r="E324" s="220" t="s">
        <v>467</v>
      </c>
      <c r="F324" s="221" t="s">
        <v>468</v>
      </c>
      <c r="G324" s="222" t="s">
        <v>249</v>
      </c>
      <c r="H324" s="223">
        <v>0.17699999999999999</v>
      </c>
      <c r="I324" s="224"/>
      <c r="J324" s="225">
        <f>ROUND(I324*H324,2)</f>
        <v>0</v>
      </c>
      <c r="K324" s="221" t="s">
        <v>150</v>
      </c>
      <c r="L324" s="45"/>
      <c r="M324" s="226" t="s">
        <v>1</v>
      </c>
      <c r="N324" s="227" t="s">
        <v>46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216</v>
      </c>
      <c r="AT324" s="230" t="s">
        <v>146</v>
      </c>
      <c r="AU324" s="230" t="s">
        <v>102</v>
      </c>
      <c r="AY324" s="18" t="s">
        <v>143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102</v>
      </c>
      <c r="BK324" s="231">
        <f>ROUND(I324*H324,2)</f>
        <v>0</v>
      </c>
      <c r="BL324" s="18" t="s">
        <v>216</v>
      </c>
      <c r="BM324" s="230" t="s">
        <v>469</v>
      </c>
    </row>
    <row r="325" s="2" customFormat="1">
      <c r="A325" s="39"/>
      <c r="B325" s="40"/>
      <c r="C325" s="41"/>
      <c r="D325" s="232" t="s">
        <v>153</v>
      </c>
      <c r="E325" s="41"/>
      <c r="F325" s="233" t="s">
        <v>470</v>
      </c>
      <c r="G325" s="41"/>
      <c r="H325" s="41"/>
      <c r="I325" s="234"/>
      <c r="J325" s="41"/>
      <c r="K325" s="41"/>
      <c r="L325" s="45"/>
      <c r="M325" s="235"/>
      <c r="N325" s="236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153</v>
      </c>
      <c r="AU325" s="18" t="s">
        <v>102</v>
      </c>
    </row>
    <row r="326" s="12" customFormat="1" ht="22.8" customHeight="1">
      <c r="A326" s="12"/>
      <c r="B326" s="203"/>
      <c r="C326" s="204"/>
      <c r="D326" s="205" t="s">
        <v>79</v>
      </c>
      <c r="E326" s="217" t="s">
        <v>471</v>
      </c>
      <c r="F326" s="217" t="s">
        <v>472</v>
      </c>
      <c r="G326" s="204"/>
      <c r="H326" s="204"/>
      <c r="I326" s="207"/>
      <c r="J326" s="218">
        <f>BK326</f>
        <v>0</v>
      </c>
      <c r="K326" s="204"/>
      <c r="L326" s="209"/>
      <c r="M326" s="210"/>
      <c r="N326" s="211"/>
      <c r="O326" s="211"/>
      <c r="P326" s="212">
        <f>SUM(P327:P353)</f>
        <v>0</v>
      </c>
      <c r="Q326" s="211"/>
      <c r="R326" s="212">
        <f>SUM(R327:R353)</f>
        <v>1.1981422499999999</v>
      </c>
      <c r="S326" s="211"/>
      <c r="T326" s="213">
        <f>SUM(T327:T353)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14" t="s">
        <v>102</v>
      </c>
      <c r="AT326" s="215" t="s">
        <v>79</v>
      </c>
      <c r="AU326" s="215" t="s">
        <v>88</v>
      </c>
      <c r="AY326" s="214" t="s">
        <v>143</v>
      </c>
      <c r="BK326" s="216">
        <f>SUM(BK327:BK353)</f>
        <v>0</v>
      </c>
    </row>
    <row r="327" s="2" customFormat="1" ht="16.5" customHeight="1">
      <c r="A327" s="39"/>
      <c r="B327" s="40"/>
      <c r="C327" s="219" t="s">
        <v>473</v>
      </c>
      <c r="D327" s="219" t="s">
        <v>146</v>
      </c>
      <c r="E327" s="220" t="s">
        <v>474</v>
      </c>
      <c r="F327" s="221" t="s">
        <v>475</v>
      </c>
      <c r="G327" s="222" t="s">
        <v>149</v>
      </c>
      <c r="H327" s="223">
        <v>20.5</v>
      </c>
      <c r="I327" s="224"/>
      <c r="J327" s="225">
        <f>ROUND(I327*H327,2)</f>
        <v>0</v>
      </c>
      <c r="K327" s="221" t="s">
        <v>150</v>
      </c>
      <c r="L327" s="45"/>
      <c r="M327" s="226" t="s">
        <v>1</v>
      </c>
      <c r="N327" s="227" t="s">
        <v>46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216</v>
      </c>
      <c r="AT327" s="230" t="s">
        <v>146</v>
      </c>
      <c r="AU327" s="230" t="s">
        <v>102</v>
      </c>
      <c r="AY327" s="18" t="s">
        <v>143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102</v>
      </c>
      <c r="BK327" s="231">
        <f>ROUND(I327*H327,2)</f>
        <v>0</v>
      </c>
      <c r="BL327" s="18" t="s">
        <v>216</v>
      </c>
      <c r="BM327" s="230" t="s">
        <v>476</v>
      </c>
    </row>
    <row r="328" s="2" customFormat="1">
      <c r="A328" s="39"/>
      <c r="B328" s="40"/>
      <c r="C328" s="41"/>
      <c r="D328" s="232" t="s">
        <v>153</v>
      </c>
      <c r="E328" s="41"/>
      <c r="F328" s="233" t="s">
        <v>475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153</v>
      </c>
      <c r="AU328" s="18" t="s">
        <v>102</v>
      </c>
    </row>
    <row r="329" s="14" customFormat="1">
      <c r="A329" s="14"/>
      <c r="B329" s="247"/>
      <c r="C329" s="248"/>
      <c r="D329" s="232" t="s">
        <v>159</v>
      </c>
      <c r="E329" s="249" t="s">
        <v>1</v>
      </c>
      <c r="F329" s="250" t="s">
        <v>477</v>
      </c>
      <c r="G329" s="248"/>
      <c r="H329" s="251">
        <v>20.5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7" t="s">
        <v>159</v>
      </c>
      <c r="AU329" s="257" t="s">
        <v>102</v>
      </c>
      <c r="AV329" s="14" t="s">
        <v>102</v>
      </c>
      <c r="AW329" s="14" t="s">
        <v>35</v>
      </c>
      <c r="AX329" s="14" t="s">
        <v>88</v>
      </c>
      <c r="AY329" s="257" t="s">
        <v>143</v>
      </c>
    </row>
    <row r="330" s="2" customFormat="1" ht="16.5" customHeight="1">
      <c r="A330" s="39"/>
      <c r="B330" s="40"/>
      <c r="C330" s="219" t="s">
        <v>478</v>
      </c>
      <c r="D330" s="219" t="s">
        <v>146</v>
      </c>
      <c r="E330" s="220" t="s">
        <v>479</v>
      </c>
      <c r="F330" s="221" t="s">
        <v>480</v>
      </c>
      <c r="G330" s="222" t="s">
        <v>149</v>
      </c>
      <c r="H330" s="223">
        <v>20.5</v>
      </c>
      <c r="I330" s="224"/>
      <c r="J330" s="225">
        <f>ROUND(I330*H330,2)</f>
        <v>0</v>
      </c>
      <c r="K330" s="221" t="s">
        <v>150</v>
      </c>
      <c r="L330" s="45"/>
      <c r="M330" s="226" t="s">
        <v>1</v>
      </c>
      <c r="N330" s="227" t="s">
        <v>46</v>
      </c>
      <c r="O330" s="92"/>
      <c r="P330" s="228">
        <f>O330*H330</f>
        <v>0</v>
      </c>
      <c r="Q330" s="228">
        <v>0.00029999999999999997</v>
      </c>
      <c r="R330" s="228">
        <f>Q330*H330</f>
        <v>0.0061499999999999992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216</v>
      </c>
      <c r="AT330" s="230" t="s">
        <v>146</v>
      </c>
      <c r="AU330" s="230" t="s">
        <v>102</v>
      </c>
      <c r="AY330" s="18" t="s">
        <v>143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102</v>
      </c>
      <c r="BK330" s="231">
        <f>ROUND(I330*H330,2)</f>
        <v>0</v>
      </c>
      <c r="BL330" s="18" t="s">
        <v>216</v>
      </c>
      <c r="BM330" s="230" t="s">
        <v>481</v>
      </c>
    </row>
    <row r="331" s="2" customFormat="1">
      <c r="A331" s="39"/>
      <c r="B331" s="40"/>
      <c r="C331" s="41"/>
      <c r="D331" s="232" t="s">
        <v>153</v>
      </c>
      <c r="E331" s="41"/>
      <c r="F331" s="233" t="s">
        <v>480</v>
      </c>
      <c r="G331" s="41"/>
      <c r="H331" s="41"/>
      <c r="I331" s="234"/>
      <c r="J331" s="41"/>
      <c r="K331" s="41"/>
      <c r="L331" s="45"/>
      <c r="M331" s="235"/>
      <c r="N331" s="236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153</v>
      </c>
      <c r="AU331" s="18" t="s">
        <v>102</v>
      </c>
    </row>
    <row r="332" s="14" customFormat="1">
      <c r="A332" s="14"/>
      <c r="B332" s="247"/>
      <c r="C332" s="248"/>
      <c r="D332" s="232" t="s">
        <v>159</v>
      </c>
      <c r="E332" s="249" t="s">
        <v>1</v>
      </c>
      <c r="F332" s="250" t="s">
        <v>477</v>
      </c>
      <c r="G332" s="248"/>
      <c r="H332" s="251">
        <v>20.5</v>
      </c>
      <c r="I332" s="252"/>
      <c r="J332" s="248"/>
      <c r="K332" s="248"/>
      <c r="L332" s="253"/>
      <c r="M332" s="254"/>
      <c r="N332" s="255"/>
      <c r="O332" s="255"/>
      <c r="P332" s="255"/>
      <c r="Q332" s="255"/>
      <c r="R332" s="255"/>
      <c r="S332" s="255"/>
      <c r="T332" s="25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7" t="s">
        <v>159</v>
      </c>
      <c r="AU332" s="257" t="s">
        <v>102</v>
      </c>
      <c r="AV332" s="14" t="s">
        <v>102</v>
      </c>
      <c r="AW332" s="14" t="s">
        <v>35</v>
      </c>
      <c r="AX332" s="14" t="s">
        <v>88</v>
      </c>
      <c r="AY332" s="257" t="s">
        <v>143</v>
      </c>
    </row>
    <row r="333" s="2" customFormat="1" ht="24.15" customHeight="1">
      <c r="A333" s="39"/>
      <c r="B333" s="40"/>
      <c r="C333" s="219" t="s">
        <v>482</v>
      </c>
      <c r="D333" s="219" t="s">
        <v>146</v>
      </c>
      <c r="E333" s="220" t="s">
        <v>483</v>
      </c>
      <c r="F333" s="221" t="s">
        <v>484</v>
      </c>
      <c r="G333" s="222" t="s">
        <v>149</v>
      </c>
      <c r="H333" s="223">
        <v>20.5</v>
      </c>
      <c r="I333" s="224"/>
      <c r="J333" s="225">
        <f>ROUND(I333*H333,2)</f>
        <v>0</v>
      </c>
      <c r="K333" s="221" t="s">
        <v>150</v>
      </c>
      <c r="L333" s="45"/>
      <c r="M333" s="226" t="s">
        <v>1</v>
      </c>
      <c r="N333" s="227" t="s">
        <v>46</v>
      </c>
      <c r="O333" s="92"/>
      <c r="P333" s="228">
        <f>O333*H333</f>
        <v>0</v>
      </c>
      <c r="Q333" s="228">
        <v>0.025499999999999998</v>
      </c>
      <c r="R333" s="228">
        <f>Q333*H333</f>
        <v>0.52274999999999994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216</v>
      </c>
      <c r="AT333" s="230" t="s">
        <v>146</v>
      </c>
      <c r="AU333" s="230" t="s">
        <v>102</v>
      </c>
      <c r="AY333" s="18" t="s">
        <v>143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102</v>
      </c>
      <c r="BK333" s="231">
        <f>ROUND(I333*H333,2)</f>
        <v>0</v>
      </c>
      <c r="BL333" s="18" t="s">
        <v>216</v>
      </c>
      <c r="BM333" s="230" t="s">
        <v>485</v>
      </c>
    </row>
    <row r="334" s="2" customFormat="1">
      <c r="A334" s="39"/>
      <c r="B334" s="40"/>
      <c r="C334" s="41"/>
      <c r="D334" s="232" t="s">
        <v>153</v>
      </c>
      <c r="E334" s="41"/>
      <c r="F334" s="233" t="s">
        <v>484</v>
      </c>
      <c r="G334" s="41"/>
      <c r="H334" s="41"/>
      <c r="I334" s="234"/>
      <c r="J334" s="41"/>
      <c r="K334" s="41"/>
      <c r="L334" s="45"/>
      <c r="M334" s="235"/>
      <c r="N334" s="236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153</v>
      </c>
      <c r="AU334" s="18" t="s">
        <v>102</v>
      </c>
    </row>
    <row r="335" s="13" customFormat="1">
      <c r="A335" s="13"/>
      <c r="B335" s="237"/>
      <c r="C335" s="238"/>
      <c r="D335" s="232" t="s">
        <v>159</v>
      </c>
      <c r="E335" s="239" t="s">
        <v>1</v>
      </c>
      <c r="F335" s="240" t="s">
        <v>486</v>
      </c>
      <c r="G335" s="238"/>
      <c r="H335" s="239" t="s">
        <v>1</v>
      </c>
      <c r="I335" s="241"/>
      <c r="J335" s="238"/>
      <c r="K335" s="238"/>
      <c r="L335" s="242"/>
      <c r="M335" s="243"/>
      <c r="N335" s="244"/>
      <c r="O335" s="244"/>
      <c r="P335" s="244"/>
      <c r="Q335" s="244"/>
      <c r="R335" s="244"/>
      <c r="S335" s="244"/>
      <c r="T335" s="24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6" t="s">
        <v>159</v>
      </c>
      <c r="AU335" s="246" t="s">
        <v>102</v>
      </c>
      <c r="AV335" s="13" t="s">
        <v>88</v>
      </c>
      <c r="AW335" s="13" t="s">
        <v>35</v>
      </c>
      <c r="AX335" s="13" t="s">
        <v>80</v>
      </c>
      <c r="AY335" s="246" t="s">
        <v>143</v>
      </c>
    </row>
    <row r="336" s="14" customFormat="1">
      <c r="A336" s="14"/>
      <c r="B336" s="247"/>
      <c r="C336" s="248"/>
      <c r="D336" s="232" t="s">
        <v>159</v>
      </c>
      <c r="E336" s="249" t="s">
        <v>1</v>
      </c>
      <c r="F336" s="250" t="s">
        <v>477</v>
      </c>
      <c r="G336" s="248"/>
      <c r="H336" s="251">
        <v>20.5</v>
      </c>
      <c r="I336" s="252"/>
      <c r="J336" s="248"/>
      <c r="K336" s="248"/>
      <c r="L336" s="253"/>
      <c r="M336" s="254"/>
      <c r="N336" s="255"/>
      <c r="O336" s="255"/>
      <c r="P336" s="255"/>
      <c r="Q336" s="255"/>
      <c r="R336" s="255"/>
      <c r="S336" s="255"/>
      <c r="T336" s="25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7" t="s">
        <v>159</v>
      </c>
      <c r="AU336" s="257" t="s">
        <v>102</v>
      </c>
      <c r="AV336" s="14" t="s">
        <v>102</v>
      </c>
      <c r="AW336" s="14" t="s">
        <v>35</v>
      </c>
      <c r="AX336" s="14" t="s">
        <v>88</v>
      </c>
      <c r="AY336" s="257" t="s">
        <v>143</v>
      </c>
    </row>
    <row r="337" s="2" customFormat="1" ht="33" customHeight="1">
      <c r="A337" s="39"/>
      <c r="B337" s="40"/>
      <c r="C337" s="219" t="s">
        <v>487</v>
      </c>
      <c r="D337" s="219" t="s">
        <v>146</v>
      </c>
      <c r="E337" s="220" t="s">
        <v>488</v>
      </c>
      <c r="F337" s="221" t="s">
        <v>489</v>
      </c>
      <c r="G337" s="222" t="s">
        <v>149</v>
      </c>
      <c r="H337" s="223">
        <v>20.5</v>
      </c>
      <c r="I337" s="224"/>
      <c r="J337" s="225">
        <f>ROUND(I337*H337,2)</f>
        <v>0</v>
      </c>
      <c r="K337" s="221" t="s">
        <v>150</v>
      </c>
      <c r="L337" s="45"/>
      <c r="M337" s="226" t="s">
        <v>1</v>
      </c>
      <c r="N337" s="227" t="s">
        <v>46</v>
      </c>
      <c r="O337" s="92"/>
      <c r="P337" s="228">
        <f>O337*H337</f>
        <v>0</v>
      </c>
      <c r="Q337" s="228">
        <v>0.007548</v>
      </c>
      <c r="R337" s="228">
        <f>Q337*H337</f>
        <v>0.15473400000000001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216</v>
      </c>
      <c r="AT337" s="230" t="s">
        <v>146</v>
      </c>
      <c r="AU337" s="230" t="s">
        <v>102</v>
      </c>
      <c r="AY337" s="18" t="s">
        <v>143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102</v>
      </c>
      <c r="BK337" s="231">
        <f>ROUND(I337*H337,2)</f>
        <v>0</v>
      </c>
      <c r="BL337" s="18" t="s">
        <v>216</v>
      </c>
      <c r="BM337" s="230" t="s">
        <v>490</v>
      </c>
    </row>
    <row r="338" s="2" customFormat="1">
      <c r="A338" s="39"/>
      <c r="B338" s="40"/>
      <c r="C338" s="41"/>
      <c r="D338" s="232" t="s">
        <v>153</v>
      </c>
      <c r="E338" s="41"/>
      <c r="F338" s="233" t="s">
        <v>489</v>
      </c>
      <c r="G338" s="41"/>
      <c r="H338" s="41"/>
      <c r="I338" s="234"/>
      <c r="J338" s="41"/>
      <c r="K338" s="41"/>
      <c r="L338" s="45"/>
      <c r="M338" s="235"/>
      <c r="N338" s="236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153</v>
      </c>
      <c r="AU338" s="18" t="s">
        <v>102</v>
      </c>
    </row>
    <row r="339" s="13" customFormat="1">
      <c r="A339" s="13"/>
      <c r="B339" s="237"/>
      <c r="C339" s="238"/>
      <c r="D339" s="232" t="s">
        <v>159</v>
      </c>
      <c r="E339" s="239" t="s">
        <v>1</v>
      </c>
      <c r="F339" s="240" t="s">
        <v>486</v>
      </c>
      <c r="G339" s="238"/>
      <c r="H339" s="239" t="s">
        <v>1</v>
      </c>
      <c r="I339" s="241"/>
      <c r="J339" s="238"/>
      <c r="K339" s="238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159</v>
      </c>
      <c r="AU339" s="246" t="s">
        <v>102</v>
      </c>
      <c r="AV339" s="13" t="s">
        <v>88</v>
      </c>
      <c r="AW339" s="13" t="s">
        <v>35</v>
      </c>
      <c r="AX339" s="13" t="s">
        <v>80</v>
      </c>
      <c r="AY339" s="246" t="s">
        <v>143</v>
      </c>
    </row>
    <row r="340" s="14" customFormat="1">
      <c r="A340" s="14"/>
      <c r="B340" s="247"/>
      <c r="C340" s="248"/>
      <c r="D340" s="232" t="s">
        <v>159</v>
      </c>
      <c r="E340" s="249" t="s">
        <v>1</v>
      </c>
      <c r="F340" s="250" t="s">
        <v>477</v>
      </c>
      <c r="G340" s="248"/>
      <c r="H340" s="251">
        <v>20.5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7" t="s">
        <v>159</v>
      </c>
      <c r="AU340" s="257" t="s">
        <v>102</v>
      </c>
      <c r="AV340" s="14" t="s">
        <v>102</v>
      </c>
      <c r="AW340" s="14" t="s">
        <v>35</v>
      </c>
      <c r="AX340" s="14" t="s">
        <v>88</v>
      </c>
      <c r="AY340" s="257" t="s">
        <v>143</v>
      </c>
    </row>
    <row r="341" s="2" customFormat="1" ht="24.15" customHeight="1">
      <c r="A341" s="39"/>
      <c r="B341" s="40"/>
      <c r="C341" s="269" t="s">
        <v>491</v>
      </c>
      <c r="D341" s="269" t="s">
        <v>286</v>
      </c>
      <c r="E341" s="270" t="s">
        <v>492</v>
      </c>
      <c r="F341" s="271" t="s">
        <v>493</v>
      </c>
      <c r="G341" s="272" t="s">
        <v>149</v>
      </c>
      <c r="H341" s="273">
        <v>22.550000000000001</v>
      </c>
      <c r="I341" s="274"/>
      <c r="J341" s="275">
        <f>ROUND(I341*H341,2)</f>
        <v>0</v>
      </c>
      <c r="K341" s="271" t="s">
        <v>150</v>
      </c>
      <c r="L341" s="276"/>
      <c r="M341" s="277" t="s">
        <v>1</v>
      </c>
      <c r="N341" s="278" t="s">
        <v>46</v>
      </c>
      <c r="O341" s="92"/>
      <c r="P341" s="228">
        <f>O341*H341</f>
        <v>0</v>
      </c>
      <c r="Q341" s="228">
        <v>0.021999999999999999</v>
      </c>
      <c r="R341" s="228">
        <f>Q341*H341</f>
        <v>0.49609999999999999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289</v>
      </c>
      <c r="AT341" s="230" t="s">
        <v>286</v>
      </c>
      <c r="AU341" s="230" t="s">
        <v>102</v>
      </c>
      <c r="AY341" s="18" t="s">
        <v>143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102</v>
      </c>
      <c r="BK341" s="231">
        <f>ROUND(I341*H341,2)</f>
        <v>0</v>
      </c>
      <c r="BL341" s="18" t="s">
        <v>216</v>
      </c>
      <c r="BM341" s="230" t="s">
        <v>494</v>
      </c>
    </row>
    <row r="342" s="2" customFormat="1">
      <c r="A342" s="39"/>
      <c r="B342" s="40"/>
      <c r="C342" s="41"/>
      <c r="D342" s="232" t="s">
        <v>153</v>
      </c>
      <c r="E342" s="41"/>
      <c r="F342" s="233" t="s">
        <v>493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153</v>
      </c>
      <c r="AU342" s="18" t="s">
        <v>102</v>
      </c>
    </row>
    <row r="343" s="14" customFormat="1">
      <c r="A343" s="14"/>
      <c r="B343" s="247"/>
      <c r="C343" s="248"/>
      <c r="D343" s="232" t="s">
        <v>159</v>
      </c>
      <c r="E343" s="249" t="s">
        <v>1</v>
      </c>
      <c r="F343" s="250" t="s">
        <v>495</v>
      </c>
      <c r="G343" s="248"/>
      <c r="H343" s="251">
        <v>22.550000000000001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159</v>
      </c>
      <c r="AU343" s="257" t="s">
        <v>102</v>
      </c>
      <c r="AV343" s="14" t="s">
        <v>102</v>
      </c>
      <c r="AW343" s="14" t="s">
        <v>35</v>
      </c>
      <c r="AX343" s="14" t="s">
        <v>88</v>
      </c>
      <c r="AY343" s="257" t="s">
        <v>143</v>
      </c>
    </row>
    <row r="344" s="2" customFormat="1" ht="24.15" customHeight="1">
      <c r="A344" s="39"/>
      <c r="B344" s="40"/>
      <c r="C344" s="219" t="s">
        <v>496</v>
      </c>
      <c r="D344" s="219" t="s">
        <v>146</v>
      </c>
      <c r="E344" s="220" t="s">
        <v>497</v>
      </c>
      <c r="F344" s="221" t="s">
        <v>498</v>
      </c>
      <c r="G344" s="222" t="s">
        <v>149</v>
      </c>
      <c r="H344" s="223">
        <v>4.2000000000000002</v>
      </c>
      <c r="I344" s="224"/>
      <c r="J344" s="225">
        <f>ROUND(I344*H344,2)</f>
        <v>0</v>
      </c>
      <c r="K344" s="221" t="s">
        <v>150</v>
      </c>
      <c r="L344" s="45"/>
      <c r="M344" s="226" t="s">
        <v>1</v>
      </c>
      <c r="N344" s="227" t="s">
        <v>46</v>
      </c>
      <c r="O344" s="92"/>
      <c r="P344" s="228">
        <f>O344*H344</f>
        <v>0</v>
      </c>
      <c r="Q344" s="228">
        <v>0.0015</v>
      </c>
      <c r="R344" s="228">
        <f>Q344*H344</f>
        <v>0.0063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216</v>
      </c>
      <c r="AT344" s="230" t="s">
        <v>146</v>
      </c>
      <c r="AU344" s="230" t="s">
        <v>102</v>
      </c>
      <c r="AY344" s="18" t="s">
        <v>143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102</v>
      </c>
      <c r="BK344" s="231">
        <f>ROUND(I344*H344,2)</f>
        <v>0</v>
      </c>
      <c r="BL344" s="18" t="s">
        <v>216</v>
      </c>
      <c r="BM344" s="230" t="s">
        <v>499</v>
      </c>
    </row>
    <row r="345" s="2" customFormat="1">
      <c r="A345" s="39"/>
      <c r="B345" s="40"/>
      <c r="C345" s="41"/>
      <c r="D345" s="232" t="s">
        <v>153</v>
      </c>
      <c r="E345" s="41"/>
      <c r="F345" s="233" t="s">
        <v>498</v>
      </c>
      <c r="G345" s="41"/>
      <c r="H345" s="41"/>
      <c r="I345" s="234"/>
      <c r="J345" s="41"/>
      <c r="K345" s="41"/>
      <c r="L345" s="45"/>
      <c r="M345" s="235"/>
      <c r="N345" s="236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153</v>
      </c>
      <c r="AU345" s="18" t="s">
        <v>102</v>
      </c>
    </row>
    <row r="346" s="13" customFormat="1">
      <c r="A346" s="13"/>
      <c r="B346" s="237"/>
      <c r="C346" s="238"/>
      <c r="D346" s="232" t="s">
        <v>159</v>
      </c>
      <c r="E346" s="239" t="s">
        <v>1</v>
      </c>
      <c r="F346" s="240" t="s">
        <v>241</v>
      </c>
      <c r="G346" s="238"/>
      <c r="H346" s="239" t="s">
        <v>1</v>
      </c>
      <c r="I346" s="241"/>
      <c r="J346" s="238"/>
      <c r="K346" s="238"/>
      <c r="L346" s="242"/>
      <c r="M346" s="243"/>
      <c r="N346" s="244"/>
      <c r="O346" s="244"/>
      <c r="P346" s="244"/>
      <c r="Q346" s="244"/>
      <c r="R346" s="244"/>
      <c r="S346" s="244"/>
      <c r="T346" s="24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6" t="s">
        <v>159</v>
      </c>
      <c r="AU346" s="246" t="s">
        <v>102</v>
      </c>
      <c r="AV346" s="13" t="s">
        <v>88</v>
      </c>
      <c r="AW346" s="13" t="s">
        <v>35</v>
      </c>
      <c r="AX346" s="13" t="s">
        <v>80</v>
      </c>
      <c r="AY346" s="246" t="s">
        <v>143</v>
      </c>
    </row>
    <row r="347" s="14" customFormat="1">
      <c r="A347" s="14"/>
      <c r="B347" s="247"/>
      <c r="C347" s="248"/>
      <c r="D347" s="232" t="s">
        <v>159</v>
      </c>
      <c r="E347" s="249" t="s">
        <v>1</v>
      </c>
      <c r="F347" s="250" t="s">
        <v>500</v>
      </c>
      <c r="G347" s="248"/>
      <c r="H347" s="251">
        <v>4.2000000000000002</v>
      </c>
      <c r="I347" s="252"/>
      <c r="J347" s="248"/>
      <c r="K347" s="248"/>
      <c r="L347" s="253"/>
      <c r="M347" s="254"/>
      <c r="N347" s="255"/>
      <c r="O347" s="255"/>
      <c r="P347" s="255"/>
      <c r="Q347" s="255"/>
      <c r="R347" s="255"/>
      <c r="S347" s="255"/>
      <c r="T347" s="25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7" t="s">
        <v>159</v>
      </c>
      <c r="AU347" s="257" t="s">
        <v>102</v>
      </c>
      <c r="AV347" s="14" t="s">
        <v>102</v>
      </c>
      <c r="AW347" s="14" t="s">
        <v>35</v>
      </c>
      <c r="AX347" s="14" t="s">
        <v>88</v>
      </c>
      <c r="AY347" s="257" t="s">
        <v>143</v>
      </c>
    </row>
    <row r="348" s="2" customFormat="1" ht="16.5" customHeight="1">
      <c r="A348" s="39"/>
      <c r="B348" s="40"/>
      <c r="C348" s="219" t="s">
        <v>501</v>
      </c>
      <c r="D348" s="219" t="s">
        <v>146</v>
      </c>
      <c r="E348" s="220" t="s">
        <v>502</v>
      </c>
      <c r="F348" s="221" t="s">
        <v>503</v>
      </c>
      <c r="G348" s="222" t="s">
        <v>197</v>
      </c>
      <c r="H348" s="223">
        <v>8.5</v>
      </c>
      <c r="I348" s="224"/>
      <c r="J348" s="225">
        <f>ROUND(I348*H348,2)</f>
        <v>0</v>
      </c>
      <c r="K348" s="221" t="s">
        <v>150</v>
      </c>
      <c r="L348" s="45"/>
      <c r="M348" s="226" t="s">
        <v>1</v>
      </c>
      <c r="N348" s="227" t="s">
        <v>46</v>
      </c>
      <c r="O348" s="92"/>
      <c r="P348" s="228">
        <f>O348*H348</f>
        <v>0</v>
      </c>
      <c r="Q348" s="228">
        <v>0.0014245</v>
      </c>
      <c r="R348" s="228">
        <f>Q348*H348</f>
        <v>0.012108249999999999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216</v>
      </c>
      <c r="AT348" s="230" t="s">
        <v>146</v>
      </c>
      <c r="AU348" s="230" t="s">
        <v>102</v>
      </c>
      <c r="AY348" s="18" t="s">
        <v>143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102</v>
      </c>
      <c r="BK348" s="231">
        <f>ROUND(I348*H348,2)</f>
        <v>0</v>
      </c>
      <c r="BL348" s="18" t="s">
        <v>216</v>
      </c>
      <c r="BM348" s="230" t="s">
        <v>504</v>
      </c>
    </row>
    <row r="349" s="2" customFormat="1">
      <c r="A349" s="39"/>
      <c r="B349" s="40"/>
      <c r="C349" s="41"/>
      <c r="D349" s="232" t="s">
        <v>153</v>
      </c>
      <c r="E349" s="41"/>
      <c r="F349" s="233" t="s">
        <v>503</v>
      </c>
      <c r="G349" s="41"/>
      <c r="H349" s="41"/>
      <c r="I349" s="234"/>
      <c r="J349" s="41"/>
      <c r="K349" s="41"/>
      <c r="L349" s="45"/>
      <c r="M349" s="235"/>
      <c r="N349" s="236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153</v>
      </c>
      <c r="AU349" s="18" t="s">
        <v>102</v>
      </c>
    </row>
    <row r="350" s="13" customFormat="1">
      <c r="A350" s="13"/>
      <c r="B350" s="237"/>
      <c r="C350" s="238"/>
      <c r="D350" s="232" t="s">
        <v>159</v>
      </c>
      <c r="E350" s="239" t="s">
        <v>1</v>
      </c>
      <c r="F350" s="240" t="s">
        <v>241</v>
      </c>
      <c r="G350" s="238"/>
      <c r="H350" s="239" t="s">
        <v>1</v>
      </c>
      <c r="I350" s="241"/>
      <c r="J350" s="238"/>
      <c r="K350" s="238"/>
      <c r="L350" s="242"/>
      <c r="M350" s="243"/>
      <c r="N350" s="244"/>
      <c r="O350" s="244"/>
      <c r="P350" s="244"/>
      <c r="Q350" s="244"/>
      <c r="R350" s="244"/>
      <c r="S350" s="244"/>
      <c r="T350" s="24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6" t="s">
        <v>159</v>
      </c>
      <c r="AU350" s="246" t="s">
        <v>102</v>
      </c>
      <c r="AV350" s="13" t="s">
        <v>88</v>
      </c>
      <c r="AW350" s="13" t="s">
        <v>35</v>
      </c>
      <c r="AX350" s="13" t="s">
        <v>80</v>
      </c>
      <c r="AY350" s="246" t="s">
        <v>143</v>
      </c>
    </row>
    <row r="351" s="14" customFormat="1">
      <c r="A351" s="14"/>
      <c r="B351" s="247"/>
      <c r="C351" s="248"/>
      <c r="D351" s="232" t="s">
        <v>159</v>
      </c>
      <c r="E351" s="249" t="s">
        <v>1</v>
      </c>
      <c r="F351" s="250" t="s">
        <v>505</v>
      </c>
      <c r="G351" s="248"/>
      <c r="H351" s="251">
        <v>8.5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7" t="s">
        <v>159</v>
      </c>
      <c r="AU351" s="257" t="s">
        <v>102</v>
      </c>
      <c r="AV351" s="14" t="s">
        <v>102</v>
      </c>
      <c r="AW351" s="14" t="s">
        <v>35</v>
      </c>
      <c r="AX351" s="14" t="s">
        <v>88</v>
      </c>
      <c r="AY351" s="257" t="s">
        <v>143</v>
      </c>
    </row>
    <row r="352" s="2" customFormat="1" ht="33" customHeight="1">
      <c r="A352" s="39"/>
      <c r="B352" s="40"/>
      <c r="C352" s="219" t="s">
        <v>506</v>
      </c>
      <c r="D352" s="219" t="s">
        <v>146</v>
      </c>
      <c r="E352" s="220" t="s">
        <v>507</v>
      </c>
      <c r="F352" s="221" t="s">
        <v>508</v>
      </c>
      <c r="G352" s="222" t="s">
        <v>249</v>
      </c>
      <c r="H352" s="223">
        <v>1.198</v>
      </c>
      <c r="I352" s="224"/>
      <c r="J352" s="225">
        <f>ROUND(I352*H352,2)</f>
        <v>0</v>
      </c>
      <c r="K352" s="221" t="s">
        <v>150</v>
      </c>
      <c r="L352" s="45"/>
      <c r="M352" s="226" t="s">
        <v>1</v>
      </c>
      <c r="N352" s="227" t="s">
        <v>46</v>
      </c>
      <c r="O352" s="92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216</v>
      </c>
      <c r="AT352" s="230" t="s">
        <v>146</v>
      </c>
      <c r="AU352" s="230" t="s">
        <v>102</v>
      </c>
      <c r="AY352" s="18" t="s">
        <v>143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102</v>
      </c>
      <c r="BK352" s="231">
        <f>ROUND(I352*H352,2)</f>
        <v>0</v>
      </c>
      <c r="BL352" s="18" t="s">
        <v>216</v>
      </c>
      <c r="BM352" s="230" t="s">
        <v>509</v>
      </c>
    </row>
    <row r="353" s="2" customFormat="1">
      <c r="A353" s="39"/>
      <c r="B353" s="40"/>
      <c r="C353" s="41"/>
      <c r="D353" s="232" t="s">
        <v>153</v>
      </c>
      <c r="E353" s="41"/>
      <c r="F353" s="233" t="s">
        <v>510</v>
      </c>
      <c r="G353" s="41"/>
      <c r="H353" s="41"/>
      <c r="I353" s="234"/>
      <c r="J353" s="41"/>
      <c r="K353" s="41"/>
      <c r="L353" s="45"/>
      <c r="M353" s="235"/>
      <c r="N353" s="236"/>
      <c r="O353" s="92"/>
      <c r="P353" s="92"/>
      <c r="Q353" s="92"/>
      <c r="R353" s="92"/>
      <c r="S353" s="92"/>
      <c r="T353" s="93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153</v>
      </c>
      <c r="AU353" s="18" t="s">
        <v>102</v>
      </c>
    </row>
    <row r="354" s="12" customFormat="1" ht="22.8" customHeight="1">
      <c r="A354" s="12"/>
      <c r="B354" s="203"/>
      <c r="C354" s="204"/>
      <c r="D354" s="205" t="s">
        <v>79</v>
      </c>
      <c r="E354" s="217" t="s">
        <v>511</v>
      </c>
      <c r="F354" s="217" t="s">
        <v>512</v>
      </c>
      <c r="G354" s="204"/>
      <c r="H354" s="204"/>
      <c r="I354" s="207"/>
      <c r="J354" s="218">
        <f>BK354</f>
        <v>0</v>
      </c>
      <c r="K354" s="204"/>
      <c r="L354" s="209"/>
      <c r="M354" s="210"/>
      <c r="N354" s="211"/>
      <c r="O354" s="211"/>
      <c r="P354" s="212">
        <f>SUM(P355:P386)</f>
        <v>0</v>
      </c>
      <c r="Q354" s="211"/>
      <c r="R354" s="212">
        <f>SUM(R355:R386)</f>
        <v>0.43073007216000003</v>
      </c>
      <c r="S354" s="211"/>
      <c r="T354" s="213">
        <f>SUM(T355:T386)</f>
        <v>0.28865999999999997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14" t="s">
        <v>102</v>
      </c>
      <c r="AT354" s="215" t="s">
        <v>79</v>
      </c>
      <c r="AU354" s="215" t="s">
        <v>88</v>
      </c>
      <c r="AY354" s="214" t="s">
        <v>143</v>
      </c>
      <c r="BK354" s="216">
        <f>SUM(BK355:BK386)</f>
        <v>0</v>
      </c>
    </row>
    <row r="355" s="2" customFormat="1" ht="24.15" customHeight="1">
      <c r="A355" s="39"/>
      <c r="B355" s="40"/>
      <c r="C355" s="219" t="s">
        <v>513</v>
      </c>
      <c r="D355" s="219" t="s">
        <v>146</v>
      </c>
      <c r="E355" s="220" t="s">
        <v>514</v>
      </c>
      <c r="F355" s="221" t="s">
        <v>515</v>
      </c>
      <c r="G355" s="222" t="s">
        <v>149</v>
      </c>
      <c r="H355" s="223">
        <v>88.799999999999997</v>
      </c>
      <c r="I355" s="224"/>
      <c r="J355" s="225">
        <f>ROUND(I355*H355,2)</f>
        <v>0</v>
      </c>
      <c r="K355" s="221" t="s">
        <v>150</v>
      </c>
      <c r="L355" s="45"/>
      <c r="M355" s="226" t="s">
        <v>1</v>
      </c>
      <c r="N355" s="227" t="s">
        <v>46</v>
      </c>
      <c r="O355" s="92"/>
      <c r="P355" s="228">
        <f>O355*H355</f>
        <v>0</v>
      </c>
      <c r="Q355" s="228">
        <v>0.00020000000000000001</v>
      </c>
      <c r="R355" s="228">
        <f>Q355*H355</f>
        <v>0.017760000000000001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216</v>
      </c>
      <c r="AT355" s="230" t="s">
        <v>146</v>
      </c>
      <c r="AU355" s="230" t="s">
        <v>102</v>
      </c>
      <c r="AY355" s="18" t="s">
        <v>143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102</v>
      </c>
      <c r="BK355" s="231">
        <f>ROUND(I355*H355,2)</f>
        <v>0</v>
      </c>
      <c r="BL355" s="18" t="s">
        <v>216</v>
      </c>
      <c r="BM355" s="230" t="s">
        <v>516</v>
      </c>
    </row>
    <row r="356" s="2" customFormat="1">
      <c r="A356" s="39"/>
      <c r="B356" s="40"/>
      <c r="C356" s="41"/>
      <c r="D356" s="232" t="s">
        <v>153</v>
      </c>
      <c r="E356" s="41"/>
      <c r="F356" s="233" t="s">
        <v>515</v>
      </c>
      <c r="G356" s="41"/>
      <c r="H356" s="41"/>
      <c r="I356" s="234"/>
      <c r="J356" s="41"/>
      <c r="K356" s="41"/>
      <c r="L356" s="45"/>
      <c r="M356" s="235"/>
      <c r="N356" s="236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153</v>
      </c>
      <c r="AU356" s="18" t="s">
        <v>102</v>
      </c>
    </row>
    <row r="357" s="14" customFormat="1">
      <c r="A357" s="14"/>
      <c r="B357" s="247"/>
      <c r="C357" s="248"/>
      <c r="D357" s="232" t="s">
        <v>159</v>
      </c>
      <c r="E357" s="249" t="s">
        <v>1</v>
      </c>
      <c r="F357" s="250" t="s">
        <v>284</v>
      </c>
      <c r="G357" s="248"/>
      <c r="H357" s="251">
        <v>88.799999999999997</v>
      </c>
      <c r="I357" s="252"/>
      <c r="J357" s="248"/>
      <c r="K357" s="248"/>
      <c r="L357" s="253"/>
      <c r="M357" s="254"/>
      <c r="N357" s="255"/>
      <c r="O357" s="255"/>
      <c r="P357" s="255"/>
      <c r="Q357" s="255"/>
      <c r="R357" s="255"/>
      <c r="S357" s="255"/>
      <c r="T357" s="25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7" t="s">
        <v>159</v>
      </c>
      <c r="AU357" s="257" t="s">
        <v>102</v>
      </c>
      <c r="AV357" s="14" t="s">
        <v>102</v>
      </c>
      <c r="AW357" s="14" t="s">
        <v>35</v>
      </c>
      <c r="AX357" s="14" t="s">
        <v>88</v>
      </c>
      <c r="AY357" s="257" t="s">
        <v>143</v>
      </c>
    </row>
    <row r="358" s="2" customFormat="1" ht="24.15" customHeight="1">
      <c r="A358" s="39"/>
      <c r="B358" s="40"/>
      <c r="C358" s="219" t="s">
        <v>517</v>
      </c>
      <c r="D358" s="219" t="s">
        <v>146</v>
      </c>
      <c r="E358" s="220" t="s">
        <v>518</v>
      </c>
      <c r="F358" s="221" t="s">
        <v>519</v>
      </c>
      <c r="G358" s="222" t="s">
        <v>149</v>
      </c>
      <c r="H358" s="223">
        <v>88.799999999999997</v>
      </c>
      <c r="I358" s="224"/>
      <c r="J358" s="225">
        <f>ROUND(I358*H358,2)</f>
        <v>0</v>
      </c>
      <c r="K358" s="221" t="s">
        <v>150</v>
      </c>
      <c r="L358" s="45"/>
      <c r="M358" s="226" t="s">
        <v>1</v>
      </c>
      <c r="N358" s="227" t="s">
        <v>46</v>
      </c>
      <c r="O358" s="92"/>
      <c r="P358" s="228">
        <f>O358*H358</f>
        <v>0</v>
      </c>
      <c r="Q358" s="228">
        <v>0</v>
      </c>
      <c r="R358" s="228">
        <f>Q358*H358</f>
        <v>0</v>
      </c>
      <c r="S358" s="228">
        <v>0.0030000000000000001</v>
      </c>
      <c r="T358" s="229">
        <f>S358*H358</f>
        <v>0.26639999999999997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0" t="s">
        <v>216</v>
      </c>
      <c r="AT358" s="230" t="s">
        <v>146</v>
      </c>
      <c r="AU358" s="230" t="s">
        <v>102</v>
      </c>
      <c r="AY358" s="18" t="s">
        <v>143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8" t="s">
        <v>102</v>
      </c>
      <c r="BK358" s="231">
        <f>ROUND(I358*H358,2)</f>
        <v>0</v>
      </c>
      <c r="BL358" s="18" t="s">
        <v>216</v>
      </c>
      <c r="BM358" s="230" t="s">
        <v>520</v>
      </c>
    </row>
    <row r="359" s="2" customFormat="1">
      <c r="A359" s="39"/>
      <c r="B359" s="40"/>
      <c r="C359" s="41"/>
      <c r="D359" s="232" t="s">
        <v>153</v>
      </c>
      <c r="E359" s="41"/>
      <c r="F359" s="233" t="s">
        <v>519</v>
      </c>
      <c r="G359" s="41"/>
      <c r="H359" s="41"/>
      <c r="I359" s="234"/>
      <c r="J359" s="41"/>
      <c r="K359" s="41"/>
      <c r="L359" s="45"/>
      <c r="M359" s="235"/>
      <c r="N359" s="236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153</v>
      </c>
      <c r="AU359" s="18" t="s">
        <v>102</v>
      </c>
    </row>
    <row r="360" s="14" customFormat="1">
      <c r="A360" s="14"/>
      <c r="B360" s="247"/>
      <c r="C360" s="248"/>
      <c r="D360" s="232" t="s">
        <v>159</v>
      </c>
      <c r="E360" s="249" t="s">
        <v>1</v>
      </c>
      <c r="F360" s="250" t="s">
        <v>284</v>
      </c>
      <c r="G360" s="248"/>
      <c r="H360" s="251">
        <v>88.799999999999997</v>
      </c>
      <c r="I360" s="252"/>
      <c r="J360" s="248"/>
      <c r="K360" s="248"/>
      <c r="L360" s="253"/>
      <c r="M360" s="254"/>
      <c r="N360" s="255"/>
      <c r="O360" s="255"/>
      <c r="P360" s="255"/>
      <c r="Q360" s="255"/>
      <c r="R360" s="255"/>
      <c r="S360" s="255"/>
      <c r="T360" s="25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7" t="s">
        <v>159</v>
      </c>
      <c r="AU360" s="257" t="s">
        <v>102</v>
      </c>
      <c r="AV360" s="14" t="s">
        <v>102</v>
      </c>
      <c r="AW360" s="14" t="s">
        <v>35</v>
      </c>
      <c r="AX360" s="14" t="s">
        <v>88</v>
      </c>
      <c r="AY360" s="257" t="s">
        <v>143</v>
      </c>
    </row>
    <row r="361" s="2" customFormat="1" ht="21.75" customHeight="1">
      <c r="A361" s="39"/>
      <c r="B361" s="40"/>
      <c r="C361" s="219" t="s">
        <v>521</v>
      </c>
      <c r="D361" s="219" t="s">
        <v>146</v>
      </c>
      <c r="E361" s="220" t="s">
        <v>522</v>
      </c>
      <c r="F361" s="221" t="s">
        <v>523</v>
      </c>
      <c r="G361" s="222" t="s">
        <v>149</v>
      </c>
      <c r="H361" s="223">
        <v>88.799999999999997</v>
      </c>
      <c r="I361" s="224"/>
      <c r="J361" s="225">
        <f>ROUND(I361*H361,2)</f>
        <v>0</v>
      </c>
      <c r="K361" s="221" t="s">
        <v>150</v>
      </c>
      <c r="L361" s="45"/>
      <c r="M361" s="226" t="s">
        <v>1</v>
      </c>
      <c r="N361" s="227" t="s">
        <v>46</v>
      </c>
      <c r="O361" s="92"/>
      <c r="P361" s="228">
        <f>O361*H361</f>
        <v>0</v>
      </c>
      <c r="Q361" s="228">
        <v>0.00029999999999999997</v>
      </c>
      <c r="R361" s="228">
        <f>Q361*H361</f>
        <v>0.026639999999999997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216</v>
      </c>
      <c r="AT361" s="230" t="s">
        <v>146</v>
      </c>
      <c r="AU361" s="230" t="s">
        <v>102</v>
      </c>
      <c r="AY361" s="18" t="s">
        <v>143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102</v>
      </c>
      <c r="BK361" s="231">
        <f>ROUND(I361*H361,2)</f>
        <v>0</v>
      </c>
      <c r="BL361" s="18" t="s">
        <v>216</v>
      </c>
      <c r="BM361" s="230" t="s">
        <v>524</v>
      </c>
    </row>
    <row r="362" s="2" customFormat="1">
      <c r="A362" s="39"/>
      <c r="B362" s="40"/>
      <c r="C362" s="41"/>
      <c r="D362" s="232" t="s">
        <v>153</v>
      </c>
      <c r="E362" s="41"/>
      <c r="F362" s="233" t="s">
        <v>523</v>
      </c>
      <c r="G362" s="41"/>
      <c r="H362" s="41"/>
      <c r="I362" s="234"/>
      <c r="J362" s="41"/>
      <c r="K362" s="41"/>
      <c r="L362" s="45"/>
      <c r="M362" s="235"/>
      <c r="N362" s="236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153</v>
      </c>
      <c r="AU362" s="18" t="s">
        <v>102</v>
      </c>
    </row>
    <row r="363" s="14" customFormat="1">
      <c r="A363" s="14"/>
      <c r="B363" s="247"/>
      <c r="C363" s="248"/>
      <c r="D363" s="232" t="s">
        <v>159</v>
      </c>
      <c r="E363" s="249" t="s">
        <v>1</v>
      </c>
      <c r="F363" s="250" t="s">
        <v>284</v>
      </c>
      <c r="G363" s="248"/>
      <c r="H363" s="251">
        <v>88.799999999999997</v>
      </c>
      <c r="I363" s="252"/>
      <c r="J363" s="248"/>
      <c r="K363" s="248"/>
      <c r="L363" s="253"/>
      <c r="M363" s="254"/>
      <c r="N363" s="255"/>
      <c r="O363" s="255"/>
      <c r="P363" s="255"/>
      <c r="Q363" s="255"/>
      <c r="R363" s="255"/>
      <c r="S363" s="255"/>
      <c r="T363" s="25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7" t="s">
        <v>159</v>
      </c>
      <c r="AU363" s="257" t="s">
        <v>102</v>
      </c>
      <c r="AV363" s="14" t="s">
        <v>102</v>
      </c>
      <c r="AW363" s="14" t="s">
        <v>35</v>
      </c>
      <c r="AX363" s="14" t="s">
        <v>88</v>
      </c>
      <c r="AY363" s="257" t="s">
        <v>143</v>
      </c>
    </row>
    <row r="364" s="2" customFormat="1" ht="44.25" customHeight="1">
      <c r="A364" s="39"/>
      <c r="B364" s="40"/>
      <c r="C364" s="269" t="s">
        <v>525</v>
      </c>
      <c r="D364" s="269" t="s">
        <v>286</v>
      </c>
      <c r="E364" s="270" t="s">
        <v>526</v>
      </c>
      <c r="F364" s="271" t="s">
        <v>527</v>
      </c>
      <c r="G364" s="272" t="s">
        <v>149</v>
      </c>
      <c r="H364" s="273">
        <v>97.680000000000007</v>
      </c>
      <c r="I364" s="274"/>
      <c r="J364" s="275">
        <f>ROUND(I364*H364,2)</f>
        <v>0</v>
      </c>
      <c r="K364" s="271" t="s">
        <v>150</v>
      </c>
      <c r="L364" s="276"/>
      <c r="M364" s="277" t="s">
        <v>1</v>
      </c>
      <c r="N364" s="278" t="s">
        <v>46</v>
      </c>
      <c r="O364" s="92"/>
      <c r="P364" s="228">
        <f>O364*H364</f>
        <v>0</v>
      </c>
      <c r="Q364" s="228">
        <v>0.0036800000000000001</v>
      </c>
      <c r="R364" s="228">
        <f>Q364*H364</f>
        <v>0.35946240000000002</v>
      </c>
      <c r="S364" s="228">
        <v>0</v>
      </c>
      <c r="T364" s="22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0" t="s">
        <v>289</v>
      </c>
      <c r="AT364" s="230" t="s">
        <v>286</v>
      </c>
      <c r="AU364" s="230" t="s">
        <v>102</v>
      </c>
      <c r="AY364" s="18" t="s">
        <v>143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8" t="s">
        <v>102</v>
      </c>
      <c r="BK364" s="231">
        <f>ROUND(I364*H364,2)</f>
        <v>0</v>
      </c>
      <c r="BL364" s="18" t="s">
        <v>216</v>
      </c>
      <c r="BM364" s="230" t="s">
        <v>528</v>
      </c>
    </row>
    <row r="365" s="2" customFormat="1">
      <c r="A365" s="39"/>
      <c r="B365" s="40"/>
      <c r="C365" s="41"/>
      <c r="D365" s="232" t="s">
        <v>153</v>
      </c>
      <c r="E365" s="41"/>
      <c r="F365" s="233" t="s">
        <v>527</v>
      </c>
      <c r="G365" s="41"/>
      <c r="H365" s="41"/>
      <c r="I365" s="234"/>
      <c r="J365" s="41"/>
      <c r="K365" s="41"/>
      <c r="L365" s="45"/>
      <c r="M365" s="235"/>
      <c r="N365" s="236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153</v>
      </c>
      <c r="AU365" s="18" t="s">
        <v>102</v>
      </c>
    </row>
    <row r="366" s="14" customFormat="1">
      <c r="A366" s="14"/>
      <c r="B366" s="247"/>
      <c r="C366" s="248"/>
      <c r="D366" s="232" t="s">
        <v>159</v>
      </c>
      <c r="E366" s="249" t="s">
        <v>1</v>
      </c>
      <c r="F366" s="250" t="s">
        <v>284</v>
      </c>
      <c r="G366" s="248"/>
      <c r="H366" s="251">
        <v>88.799999999999997</v>
      </c>
      <c r="I366" s="252"/>
      <c r="J366" s="248"/>
      <c r="K366" s="248"/>
      <c r="L366" s="253"/>
      <c r="M366" s="254"/>
      <c r="N366" s="255"/>
      <c r="O366" s="255"/>
      <c r="P366" s="255"/>
      <c r="Q366" s="255"/>
      <c r="R366" s="255"/>
      <c r="S366" s="255"/>
      <c r="T366" s="25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7" t="s">
        <v>159</v>
      </c>
      <c r="AU366" s="257" t="s">
        <v>102</v>
      </c>
      <c r="AV366" s="14" t="s">
        <v>102</v>
      </c>
      <c r="AW366" s="14" t="s">
        <v>35</v>
      </c>
      <c r="AX366" s="14" t="s">
        <v>80</v>
      </c>
      <c r="AY366" s="257" t="s">
        <v>143</v>
      </c>
    </row>
    <row r="367" s="14" customFormat="1">
      <c r="A367" s="14"/>
      <c r="B367" s="247"/>
      <c r="C367" s="248"/>
      <c r="D367" s="232" t="s">
        <v>159</v>
      </c>
      <c r="E367" s="249" t="s">
        <v>1</v>
      </c>
      <c r="F367" s="250" t="s">
        <v>300</v>
      </c>
      <c r="G367" s="248"/>
      <c r="H367" s="251">
        <v>97.680000000000007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7" t="s">
        <v>159</v>
      </c>
      <c r="AU367" s="257" t="s">
        <v>102</v>
      </c>
      <c r="AV367" s="14" t="s">
        <v>102</v>
      </c>
      <c r="AW367" s="14" t="s">
        <v>35</v>
      </c>
      <c r="AX367" s="14" t="s">
        <v>88</v>
      </c>
      <c r="AY367" s="257" t="s">
        <v>143</v>
      </c>
    </row>
    <row r="368" s="2" customFormat="1" ht="21.75" customHeight="1">
      <c r="A368" s="39"/>
      <c r="B368" s="40"/>
      <c r="C368" s="219" t="s">
        <v>529</v>
      </c>
      <c r="D368" s="219" t="s">
        <v>146</v>
      </c>
      <c r="E368" s="220" t="s">
        <v>530</v>
      </c>
      <c r="F368" s="221" t="s">
        <v>531</v>
      </c>
      <c r="G368" s="222" t="s">
        <v>197</v>
      </c>
      <c r="H368" s="223">
        <v>74.200000000000003</v>
      </c>
      <c r="I368" s="224"/>
      <c r="J368" s="225">
        <f>ROUND(I368*H368,2)</f>
        <v>0</v>
      </c>
      <c r="K368" s="221" t="s">
        <v>150</v>
      </c>
      <c r="L368" s="45"/>
      <c r="M368" s="226" t="s">
        <v>1</v>
      </c>
      <c r="N368" s="227" t="s">
        <v>46</v>
      </c>
      <c r="O368" s="92"/>
      <c r="P368" s="228">
        <f>O368*H368</f>
        <v>0</v>
      </c>
      <c r="Q368" s="228">
        <v>0</v>
      </c>
      <c r="R368" s="228">
        <f>Q368*H368</f>
        <v>0</v>
      </c>
      <c r="S368" s="228">
        <v>0.00029999999999999997</v>
      </c>
      <c r="T368" s="229">
        <f>S368*H368</f>
        <v>0.022259999999999999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216</v>
      </c>
      <c r="AT368" s="230" t="s">
        <v>146</v>
      </c>
      <c r="AU368" s="230" t="s">
        <v>102</v>
      </c>
      <c r="AY368" s="18" t="s">
        <v>143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102</v>
      </c>
      <c r="BK368" s="231">
        <f>ROUND(I368*H368,2)</f>
        <v>0</v>
      </c>
      <c r="BL368" s="18" t="s">
        <v>216</v>
      </c>
      <c r="BM368" s="230" t="s">
        <v>532</v>
      </c>
    </row>
    <row r="369" s="2" customFormat="1">
      <c r="A369" s="39"/>
      <c r="B369" s="40"/>
      <c r="C369" s="41"/>
      <c r="D369" s="232" t="s">
        <v>153</v>
      </c>
      <c r="E369" s="41"/>
      <c r="F369" s="233" t="s">
        <v>531</v>
      </c>
      <c r="G369" s="41"/>
      <c r="H369" s="41"/>
      <c r="I369" s="234"/>
      <c r="J369" s="41"/>
      <c r="K369" s="41"/>
      <c r="L369" s="45"/>
      <c r="M369" s="235"/>
      <c r="N369" s="236"/>
      <c r="O369" s="92"/>
      <c r="P369" s="92"/>
      <c r="Q369" s="92"/>
      <c r="R369" s="92"/>
      <c r="S369" s="92"/>
      <c r="T369" s="93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153</v>
      </c>
      <c r="AU369" s="18" t="s">
        <v>102</v>
      </c>
    </row>
    <row r="370" s="14" customFormat="1">
      <c r="A370" s="14"/>
      <c r="B370" s="247"/>
      <c r="C370" s="248"/>
      <c r="D370" s="232" t="s">
        <v>159</v>
      </c>
      <c r="E370" s="249" t="s">
        <v>1</v>
      </c>
      <c r="F370" s="250" t="s">
        <v>533</v>
      </c>
      <c r="G370" s="248"/>
      <c r="H370" s="251">
        <v>74.200000000000003</v>
      </c>
      <c r="I370" s="252"/>
      <c r="J370" s="248"/>
      <c r="K370" s="248"/>
      <c r="L370" s="253"/>
      <c r="M370" s="254"/>
      <c r="N370" s="255"/>
      <c r="O370" s="255"/>
      <c r="P370" s="255"/>
      <c r="Q370" s="255"/>
      <c r="R370" s="255"/>
      <c r="S370" s="255"/>
      <c r="T370" s="25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7" t="s">
        <v>159</v>
      </c>
      <c r="AU370" s="257" t="s">
        <v>102</v>
      </c>
      <c r="AV370" s="14" t="s">
        <v>102</v>
      </c>
      <c r="AW370" s="14" t="s">
        <v>35</v>
      </c>
      <c r="AX370" s="14" t="s">
        <v>88</v>
      </c>
      <c r="AY370" s="257" t="s">
        <v>143</v>
      </c>
    </row>
    <row r="371" s="2" customFormat="1" ht="16.5" customHeight="1">
      <c r="A371" s="39"/>
      <c r="B371" s="40"/>
      <c r="C371" s="219" t="s">
        <v>534</v>
      </c>
      <c r="D371" s="219" t="s">
        <v>146</v>
      </c>
      <c r="E371" s="220" t="s">
        <v>535</v>
      </c>
      <c r="F371" s="221" t="s">
        <v>536</v>
      </c>
      <c r="G371" s="222" t="s">
        <v>197</v>
      </c>
      <c r="H371" s="223">
        <v>78.400000000000006</v>
      </c>
      <c r="I371" s="224"/>
      <c r="J371" s="225">
        <f>ROUND(I371*H371,2)</f>
        <v>0</v>
      </c>
      <c r="K371" s="221" t="s">
        <v>150</v>
      </c>
      <c r="L371" s="45"/>
      <c r="M371" s="226" t="s">
        <v>1</v>
      </c>
      <c r="N371" s="227" t="s">
        <v>46</v>
      </c>
      <c r="O371" s="92"/>
      <c r="P371" s="228">
        <f>O371*H371</f>
        <v>0</v>
      </c>
      <c r="Q371" s="228">
        <v>1.26999E-05</v>
      </c>
      <c r="R371" s="228">
        <f>Q371*H371</f>
        <v>0.00099567216000000019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216</v>
      </c>
      <c r="AT371" s="230" t="s">
        <v>146</v>
      </c>
      <c r="AU371" s="230" t="s">
        <v>102</v>
      </c>
      <c r="AY371" s="18" t="s">
        <v>143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102</v>
      </c>
      <c r="BK371" s="231">
        <f>ROUND(I371*H371,2)</f>
        <v>0</v>
      </c>
      <c r="BL371" s="18" t="s">
        <v>216</v>
      </c>
      <c r="BM371" s="230" t="s">
        <v>537</v>
      </c>
    </row>
    <row r="372" s="2" customFormat="1">
      <c r="A372" s="39"/>
      <c r="B372" s="40"/>
      <c r="C372" s="41"/>
      <c r="D372" s="232" t="s">
        <v>153</v>
      </c>
      <c r="E372" s="41"/>
      <c r="F372" s="233" t="s">
        <v>536</v>
      </c>
      <c r="G372" s="41"/>
      <c r="H372" s="41"/>
      <c r="I372" s="234"/>
      <c r="J372" s="41"/>
      <c r="K372" s="41"/>
      <c r="L372" s="45"/>
      <c r="M372" s="235"/>
      <c r="N372" s="236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153</v>
      </c>
      <c r="AU372" s="18" t="s">
        <v>102</v>
      </c>
    </row>
    <row r="373" s="13" customFormat="1">
      <c r="A373" s="13"/>
      <c r="B373" s="237"/>
      <c r="C373" s="238"/>
      <c r="D373" s="232" t="s">
        <v>159</v>
      </c>
      <c r="E373" s="239" t="s">
        <v>1</v>
      </c>
      <c r="F373" s="240" t="s">
        <v>162</v>
      </c>
      <c r="G373" s="238"/>
      <c r="H373" s="239" t="s">
        <v>1</v>
      </c>
      <c r="I373" s="241"/>
      <c r="J373" s="238"/>
      <c r="K373" s="238"/>
      <c r="L373" s="242"/>
      <c r="M373" s="243"/>
      <c r="N373" s="244"/>
      <c r="O373" s="244"/>
      <c r="P373" s="244"/>
      <c r="Q373" s="244"/>
      <c r="R373" s="244"/>
      <c r="S373" s="244"/>
      <c r="T373" s="24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6" t="s">
        <v>159</v>
      </c>
      <c r="AU373" s="246" t="s">
        <v>102</v>
      </c>
      <c r="AV373" s="13" t="s">
        <v>88</v>
      </c>
      <c r="AW373" s="13" t="s">
        <v>35</v>
      </c>
      <c r="AX373" s="13" t="s">
        <v>80</v>
      </c>
      <c r="AY373" s="246" t="s">
        <v>143</v>
      </c>
    </row>
    <row r="374" s="14" customFormat="1">
      <c r="A374" s="14"/>
      <c r="B374" s="247"/>
      <c r="C374" s="248"/>
      <c r="D374" s="232" t="s">
        <v>159</v>
      </c>
      <c r="E374" s="249" t="s">
        <v>1</v>
      </c>
      <c r="F374" s="250" t="s">
        <v>538</v>
      </c>
      <c r="G374" s="248"/>
      <c r="H374" s="251">
        <v>17.199999999999999</v>
      </c>
      <c r="I374" s="252"/>
      <c r="J374" s="248"/>
      <c r="K374" s="248"/>
      <c r="L374" s="253"/>
      <c r="M374" s="254"/>
      <c r="N374" s="255"/>
      <c r="O374" s="255"/>
      <c r="P374" s="255"/>
      <c r="Q374" s="255"/>
      <c r="R374" s="255"/>
      <c r="S374" s="255"/>
      <c r="T374" s="25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7" t="s">
        <v>159</v>
      </c>
      <c r="AU374" s="257" t="s">
        <v>102</v>
      </c>
      <c r="AV374" s="14" t="s">
        <v>102</v>
      </c>
      <c r="AW374" s="14" t="s">
        <v>35</v>
      </c>
      <c r="AX374" s="14" t="s">
        <v>80</v>
      </c>
      <c r="AY374" s="257" t="s">
        <v>143</v>
      </c>
    </row>
    <row r="375" s="13" customFormat="1">
      <c r="A375" s="13"/>
      <c r="B375" s="237"/>
      <c r="C375" s="238"/>
      <c r="D375" s="232" t="s">
        <v>159</v>
      </c>
      <c r="E375" s="239" t="s">
        <v>1</v>
      </c>
      <c r="F375" s="240" t="s">
        <v>164</v>
      </c>
      <c r="G375" s="238"/>
      <c r="H375" s="239" t="s">
        <v>1</v>
      </c>
      <c r="I375" s="241"/>
      <c r="J375" s="238"/>
      <c r="K375" s="238"/>
      <c r="L375" s="242"/>
      <c r="M375" s="243"/>
      <c r="N375" s="244"/>
      <c r="O375" s="244"/>
      <c r="P375" s="244"/>
      <c r="Q375" s="244"/>
      <c r="R375" s="244"/>
      <c r="S375" s="244"/>
      <c r="T375" s="24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6" t="s">
        <v>159</v>
      </c>
      <c r="AU375" s="246" t="s">
        <v>102</v>
      </c>
      <c r="AV375" s="13" t="s">
        <v>88</v>
      </c>
      <c r="AW375" s="13" t="s">
        <v>35</v>
      </c>
      <c r="AX375" s="13" t="s">
        <v>80</v>
      </c>
      <c r="AY375" s="246" t="s">
        <v>143</v>
      </c>
    </row>
    <row r="376" s="14" customFormat="1">
      <c r="A376" s="14"/>
      <c r="B376" s="247"/>
      <c r="C376" s="248"/>
      <c r="D376" s="232" t="s">
        <v>159</v>
      </c>
      <c r="E376" s="249" t="s">
        <v>1</v>
      </c>
      <c r="F376" s="250" t="s">
        <v>252</v>
      </c>
      <c r="G376" s="248"/>
      <c r="H376" s="251">
        <v>17</v>
      </c>
      <c r="I376" s="252"/>
      <c r="J376" s="248"/>
      <c r="K376" s="248"/>
      <c r="L376" s="253"/>
      <c r="M376" s="254"/>
      <c r="N376" s="255"/>
      <c r="O376" s="255"/>
      <c r="P376" s="255"/>
      <c r="Q376" s="255"/>
      <c r="R376" s="255"/>
      <c r="S376" s="255"/>
      <c r="T376" s="25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7" t="s">
        <v>159</v>
      </c>
      <c r="AU376" s="257" t="s">
        <v>102</v>
      </c>
      <c r="AV376" s="14" t="s">
        <v>102</v>
      </c>
      <c r="AW376" s="14" t="s">
        <v>35</v>
      </c>
      <c r="AX376" s="14" t="s">
        <v>80</v>
      </c>
      <c r="AY376" s="257" t="s">
        <v>143</v>
      </c>
    </row>
    <row r="377" s="13" customFormat="1">
      <c r="A377" s="13"/>
      <c r="B377" s="237"/>
      <c r="C377" s="238"/>
      <c r="D377" s="232" t="s">
        <v>159</v>
      </c>
      <c r="E377" s="239" t="s">
        <v>1</v>
      </c>
      <c r="F377" s="240" t="s">
        <v>166</v>
      </c>
      <c r="G377" s="238"/>
      <c r="H377" s="239" t="s">
        <v>1</v>
      </c>
      <c r="I377" s="241"/>
      <c r="J377" s="238"/>
      <c r="K377" s="238"/>
      <c r="L377" s="242"/>
      <c r="M377" s="243"/>
      <c r="N377" s="244"/>
      <c r="O377" s="244"/>
      <c r="P377" s="244"/>
      <c r="Q377" s="244"/>
      <c r="R377" s="244"/>
      <c r="S377" s="244"/>
      <c r="T377" s="24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6" t="s">
        <v>159</v>
      </c>
      <c r="AU377" s="246" t="s">
        <v>102</v>
      </c>
      <c r="AV377" s="13" t="s">
        <v>88</v>
      </c>
      <c r="AW377" s="13" t="s">
        <v>35</v>
      </c>
      <c r="AX377" s="13" t="s">
        <v>80</v>
      </c>
      <c r="AY377" s="246" t="s">
        <v>143</v>
      </c>
    </row>
    <row r="378" s="14" customFormat="1">
      <c r="A378" s="14"/>
      <c r="B378" s="247"/>
      <c r="C378" s="248"/>
      <c r="D378" s="232" t="s">
        <v>159</v>
      </c>
      <c r="E378" s="249" t="s">
        <v>1</v>
      </c>
      <c r="F378" s="250" t="s">
        <v>539</v>
      </c>
      <c r="G378" s="248"/>
      <c r="H378" s="251">
        <v>21.199999999999999</v>
      </c>
      <c r="I378" s="252"/>
      <c r="J378" s="248"/>
      <c r="K378" s="248"/>
      <c r="L378" s="253"/>
      <c r="M378" s="254"/>
      <c r="N378" s="255"/>
      <c r="O378" s="255"/>
      <c r="P378" s="255"/>
      <c r="Q378" s="255"/>
      <c r="R378" s="255"/>
      <c r="S378" s="255"/>
      <c r="T378" s="25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7" t="s">
        <v>159</v>
      </c>
      <c r="AU378" s="257" t="s">
        <v>102</v>
      </c>
      <c r="AV378" s="14" t="s">
        <v>102</v>
      </c>
      <c r="AW378" s="14" t="s">
        <v>35</v>
      </c>
      <c r="AX378" s="14" t="s">
        <v>80</v>
      </c>
      <c r="AY378" s="257" t="s">
        <v>143</v>
      </c>
    </row>
    <row r="379" s="13" customFormat="1">
      <c r="A379" s="13"/>
      <c r="B379" s="237"/>
      <c r="C379" s="238"/>
      <c r="D379" s="232" t="s">
        <v>159</v>
      </c>
      <c r="E379" s="239" t="s">
        <v>1</v>
      </c>
      <c r="F379" s="240" t="s">
        <v>168</v>
      </c>
      <c r="G379" s="238"/>
      <c r="H379" s="239" t="s">
        <v>1</v>
      </c>
      <c r="I379" s="241"/>
      <c r="J379" s="238"/>
      <c r="K379" s="238"/>
      <c r="L379" s="242"/>
      <c r="M379" s="243"/>
      <c r="N379" s="244"/>
      <c r="O379" s="244"/>
      <c r="P379" s="244"/>
      <c r="Q379" s="244"/>
      <c r="R379" s="244"/>
      <c r="S379" s="244"/>
      <c r="T379" s="24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6" t="s">
        <v>159</v>
      </c>
      <c r="AU379" s="246" t="s">
        <v>102</v>
      </c>
      <c r="AV379" s="13" t="s">
        <v>88</v>
      </c>
      <c r="AW379" s="13" t="s">
        <v>35</v>
      </c>
      <c r="AX379" s="13" t="s">
        <v>80</v>
      </c>
      <c r="AY379" s="246" t="s">
        <v>143</v>
      </c>
    </row>
    <row r="380" s="14" customFormat="1">
      <c r="A380" s="14"/>
      <c r="B380" s="247"/>
      <c r="C380" s="248"/>
      <c r="D380" s="232" t="s">
        <v>159</v>
      </c>
      <c r="E380" s="249" t="s">
        <v>1</v>
      </c>
      <c r="F380" s="250" t="s">
        <v>285</v>
      </c>
      <c r="G380" s="248"/>
      <c r="H380" s="251">
        <v>23</v>
      </c>
      <c r="I380" s="252"/>
      <c r="J380" s="248"/>
      <c r="K380" s="248"/>
      <c r="L380" s="253"/>
      <c r="M380" s="254"/>
      <c r="N380" s="255"/>
      <c r="O380" s="255"/>
      <c r="P380" s="255"/>
      <c r="Q380" s="255"/>
      <c r="R380" s="255"/>
      <c r="S380" s="255"/>
      <c r="T380" s="25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7" t="s">
        <v>159</v>
      </c>
      <c r="AU380" s="257" t="s">
        <v>102</v>
      </c>
      <c r="AV380" s="14" t="s">
        <v>102</v>
      </c>
      <c r="AW380" s="14" t="s">
        <v>35</v>
      </c>
      <c r="AX380" s="14" t="s">
        <v>80</v>
      </c>
      <c r="AY380" s="257" t="s">
        <v>143</v>
      </c>
    </row>
    <row r="381" s="15" customFormat="1">
      <c r="A381" s="15"/>
      <c r="B381" s="258"/>
      <c r="C381" s="259"/>
      <c r="D381" s="232" t="s">
        <v>159</v>
      </c>
      <c r="E381" s="260" t="s">
        <v>1</v>
      </c>
      <c r="F381" s="261" t="s">
        <v>172</v>
      </c>
      <c r="G381" s="259"/>
      <c r="H381" s="262">
        <v>78.400000000000006</v>
      </c>
      <c r="I381" s="263"/>
      <c r="J381" s="259"/>
      <c r="K381" s="259"/>
      <c r="L381" s="264"/>
      <c r="M381" s="265"/>
      <c r="N381" s="266"/>
      <c r="O381" s="266"/>
      <c r="P381" s="266"/>
      <c r="Q381" s="266"/>
      <c r="R381" s="266"/>
      <c r="S381" s="266"/>
      <c r="T381" s="267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8" t="s">
        <v>159</v>
      </c>
      <c r="AU381" s="268" t="s">
        <v>102</v>
      </c>
      <c r="AV381" s="15" t="s">
        <v>151</v>
      </c>
      <c r="AW381" s="15" t="s">
        <v>35</v>
      </c>
      <c r="AX381" s="15" t="s">
        <v>88</v>
      </c>
      <c r="AY381" s="268" t="s">
        <v>143</v>
      </c>
    </row>
    <row r="382" s="2" customFormat="1" ht="16.5" customHeight="1">
      <c r="A382" s="39"/>
      <c r="B382" s="40"/>
      <c r="C382" s="269" t="s">
        <v>540</v>
      </c>
      <c r="D382" s="269" t="s">
        <v>286</v>
      </c>
      <c r="E382" s="270" t="s">
        <v>541</v>
      </c>
      <c r="F382" s="271" t="s">
        <v>542</v>
      </c>
      <c r="G382" s="272" t="s">
        <v>197</v>
      </c>
      <c r="H382" s="273">
        <v>86.239999999999995</v>
      </c>
      <c r="I382" s="274"/>
      <c r="J382" s="275">
        <f>ROUND(I382*H382,2)</f>
        <v>0</v>
      </c>
      <c r="K382" s="271" t="s">
        <v>150</v>
      </c>
      <c r="L382" s="276"/>
      <c r="M382" s="277" t="s">
        <v>1</v>
      </c>
      <c r="N382" s="278" t="s">
        <v>46</v>
      </c>
      <c r="O382" s="92"/>
      <c r="P382" s="228">
        <f>O382*H382</f>
        <v>0</v>
      </c>
      <c r="Q382" s="228">
        <v>0.00029999999999999997</v>
      </c>
      <c r="R382" s="228">
        <f>Q382*H382</f>
        <v>0.025871999999999996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289</v>
      </c>
      <c r="AT382" s="230" t="s">
        <v>286</v>
      </c>
      <c r="AU382" s="230" t="s">
        <v>102</v>
      </c>
      <c r="AY382" s="18" t="s">
        <v>143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102</v>
      </c>
      <c r="BK382" s="231">
        <f>ROUND(I382*H382,2)</f>
        <v>0</v>
      </c>
      <c r="BL382" s="18" t="s">
        <v>216</v>
      </c>
      <c r="BM382" s="230" t="s">
        <v>543</v>
      </c>
    </row>
    <row r="383" s="2" customFormat="1">
      <c r="A383" s="39"/>
      <c r="B383" s="40"/>
      <c r="C383" s="41"/>
      <c r="D383" s="232" t="s">
        <v>153</v>
      </c>
      <c r="E383" s="41"/>
      <c r="F383" s="233" t="s">
        <v>542</v>
      </c>
      <c r="G383" s="41"/>
      <c r="H383" s="41"/>
      <c r="I383" s="234"/>
      <c r="J383" s="41"/>
      <c r="K383" s="41"/>
      <c r="L383" s="45"/>
      <c r="M383" s="235"/>
      <c r="N383" s="236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153</v>
      </c>
      <c r="AU383" s="18" t="s">
        <v>102</v>
      </c>
    </row>
    <row r="384" s="14" customFormat="1">
      <c r="A384" s="14"/>
      <c r="B384" s="247"/>
      <c r="C384" s="248"/>
      <c r="D384" s="232" t="s">
        <v>159</v>
      </c>
      <c r="E384" s="249" t="s">
        <v>1</v>
      </c>
      <c r="F384" s="250" t="s">
        <v>544</v>
      </c>
      <c r="G384" s="248"/>
      <c r="H384" s="251">
        <v>86.239999999999995</v>
      </c>
      <c r="I384" s="252"/>
      <c r="J384" s="248"/>
      <c r="K384" s="248"/>
      <c r="L384" s="253"/>
      <c r="M384" s="254"/>
      <c r="N384" s="255"/>
      <c r="O384" s="255"/>
      <c r="P384" s="255"/>
      <c r="Q384" s="255"/>
      <c r="R384" s="255"/>
      <c r="S384" s="255"/>
      <c r="T384" s="25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7" t="s">
        <v>159</v>
      </c>
      <c r="AU384" s="257" t="s">
        <v>102</v>
      </c>
      <c r="AV384" s="14" t="s">
        <v>102</v>
      </c>
      <c r="AW384" s="14" t="s">
        <v>35</v>
      </c>
      <c r="AX384" s="14" t="s">
        <v>88</v>
      </c>
      <c r="AY384" s="257" t="s">
        <v>143</v>
      </c>
    </row>
    <row r="385" s="2" customFormat="1" ht="33" customHeight="1">
      <c r="A385" s="39"/>
      <c r="B385" s="40"/>
      <c r="C385" s="219" t="s">
        <v>545</v>
      </c>
      <c r="D385" s="219" t="s">
        <v>146</v>
      </c>
      <c r="E385" s="220" t="s">
        <v>546</v>
      </c>
      <c r="F385" s="221" t="s">
        <v>547</v>
      </c>
      <c r="G385" s="222" t="s">
        <v>249</v>
      </c>
      <c r="H385" s="223">
        <v>0.43099999999999999</v>
      </c>
      <c r="I385" s="224"/>
      <c r="J385" s="225">
        <f>ROUND(I385*H385,2)</f>
        <v>0</v>
      </c>
      <c r="K385" s="221" t="s">
        <v>150</v>
      </c>
      <c r="L385" s="45"/>
      <c r="M385" s="226" t="s">
        <v>1</v>
      </c>
      <c r="N385" s="227" t="s">
        <v>46</v>
      </c>
      <c r="O385" s="92"/>
      <c r="P385" s="228">
        <f>O385*H385</f>
        <v>0</v>
      </c>
      <c r="Q385" s="228">
        <v>0</v>
      </c>
      <c r="R385" s="228">
        <f>Q385*H385</f>
        <v>0</v>
      </c>
      <c r="S385" s="228">
        <v>0</v>
      </c>
      <c r="T385" s="22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0" t="s">
        <v>216</v>
      </c>
      <c r="AT385" s="230" t="s">
        <v>146</v>
      </c>
      <c r="AU385" s="230" t="s">
        <v>102</v>
      </c>
      <c r="AY385" s="18" t="s">
        <v>143</v>
      </c>
      <c r="BE385" s="231">
        <f>IF(N385="základní",J385,0)</f>
        <v>0</v>
      </c>
      <c r="BF385" s="231">
        <f>IF(N385="snížená",J385,0)</f>
        <v>0</v>
      </c>
      <c r="BG385" s="231">
        <f>IF(N385="zákl. přenesená",J385,0)</f>
        <v>0</v>
      </c>
      <c r="BH385" s="231">
        <f>IF(N385="sníž. přenesená",J385,0)</f>
        <v>0</v>
      </c>
      <c r="BI385" s="231">
        <f>IF(N385="nulová",J385,0)</f>
        <v>0</v>
      </c>
      <c r="BJ385" s="18" t="s">
        <v>102</v>
      </c>
      <c r="BK385" s="231">
        <f>ROUND(I385*H385,2)</f>
        <v>0</v>
      </c>
      <c r="BL385" s="18" t="s">
        <v>216</v>
      </c>
      <c r="BM385" s="230" t="s">
        <v>548</v>
      </c>
    </row>
    <row r="386" s="2" customFormat="1">
      <c r="A386" s="39"/>
      <c r="B386" s="40"/>
      <c r="C386" s="41"/>
      <c r="D386" s="232" t="s">
        <v>153</v>
      </c>
      <c r="E386" s="41"/>
      <c r="F386" s="233" t="s">
        <v>549</v>
      </c>
      <c r="G386" s="41"/>
      <c r="H386" s="41"/>
      <c r="I386" s="234"/>
      <c r="J386" s="41"/>
      <c r="K386" s="41"/>
      <c r="L386" s="45"/>
      <c r="M386" s="235"/>
      <c r="N386" s="236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153</v>
      </c>
      <c r="AU386" s="18" t="s">
        <v>102</v>
      </c>
    </row>
    <row r="387" s="12" customFormat="1" ht="22.8" customHeight="1">
      <c r="A387" s="12"/>
      <c r="B387" s="203"/>
      <c r="C387" s="204"/>
      <c r="D387" s="205" t="s">
        <v>79</v>
      </c>
      <c r="E387" s="217" t="s">
        <v>550</v>
      </c>
      <c r="F387" s="217" t="s">
        <v>551</v>
      </c>
      <c r="G387" s="204"/>
      <c r="H387" s="204"/>
      <c r="I387" s="207"/>
      <c r="J387" s="218">
        <f>BK387</f>
        <v>0</v>
      </c>
      <c r="K387" s="204"/>
      <c r="L387" s="209"/>
      <c r="M387" s="210"/>
      <c r="N387" s="211"/>
      <c r="O387" s="211"/>
      <c r="P387" s="212">
        <f>SUM(P388:P408)</f>
        <v>0</v>
      </c>
      <c r="Q387" s="211"/>
      <c r="R387" s="212">
        <f>SUM(R388:R408)</f>
        <v>1.106614</v>
      </c>
      <c r="S387" s="211"/>
      <c r="T387" s="213">
        <f>SUM(T388:T408)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14" t="s">
        <v>102</v>
      </c>
      <c r="AT387" s="215" t="s">
        <v>79</v>
      </c>
      <c r="AU387" s="215" t="s">
        <v>88</v>
      </c>
      <c r="AY387" s="214" t="s">
        <v>143</v>
      </c>
      <c r="BK387" s="216">
        <f>SUM(BK388:BK408)</f>
        <v>0</v>
      </c>
    </row>
    <row r="388" s="2" customFormat="1" ht="16.5" customHeight="1">
      <c r="A388" s="39"/>
      <c r="B388" s="40"/>
      <c r="C388" s="219" t="s">
        <v>552</v>
      </c>
      <c r="D388" s="219" t="s">
        <v>146</v>
      </c>
      <c r="E388" s="220" t="s">
        <v>553</v>
      </c>
      <c r="F388" s="221" t="s">
        <v>554</v>
      </c>
      <c r="G388" s="222" t="s">
        <v>149</v>
      </c>
      <c r="H388" s="223">
        <v>32</v>
      </c>
      <c r="I388" s="224"/>
      <c r="J388" s="225">
        <f>ROUND(I388*H388,2)</f>
        <v>0</v>
      </c>
      <c r="K388" s="221" t="s">
        <v>150</v>
      </c>
      <c r="L388" s="45"/>
      <c r="M388" s="226" t="s">
        <v>1</v>
      </c>
      <c r="N388" s="227" t="s">
        <v>46</v>
      </c>
      <c r="O388" s="92"/>
      <c r="P388" s="228">
        <f>O388*H388</f>
        <v>0</v>
      </c>
      <c r="Q388" s="228">
        <v>0.00029999999999999997</v>
      </c>
      <c r="R388" s="228">
        <f>Q388*H388</f>
        <v>0.0095999999999999992</v>
      </c>
      <c r="S388" s="228">
        <v>0</v>
      </c>
      <c r="T388" s="22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0" t="s">
        <v>216</v>
      </c>
      <c r="AT388" s="230" t="s">
        <v>146</v>
      </c>
      <c r="AU388" s="230" t="s">
        <v>102</v>
      </c>
      <c r="AY388" s="18" t="s">
        <v>143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8" t="s">
        <v>102</v>
      </c>
      <c r="BK388" s="231">
        <f>ROUND(I388*H388,2)</f>
        <v>0</v>
      </c>
      <c r="BL388" s="18" t="s">
        <v>216</v>
      </c>
      <c r="BM388" s="230" t="s">
        <v>555</v>
      </c>
    </row>
    <row r="389" s="2" customFormat="1">
      <c r="A389" s="39"/>
      <c r="B389" s="40"/>
      <c r="C389" s="41"/>
      <c r="D389" s="232" t="s">
        <v>153</v>
      </c>
      <c r="E389" s="41"/>
      <c r="F389" s="233" t="s">
        <v>554</v>
      </c>
      <c r="G389" s="41"/>
      <c r="H389" s="41"/>
      <c r="I389" s="234"/>
      <c r="J389" s="41"/>
      <c r="K389" s="41"/>
      <c r="L389" s="45"/>
      <c r="M389" s="235"/>
      <c r="N389" s="236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153</v>
      </c>
      <c r="AU389" s="18" t="s">
        <v>102</v>
      </c>
    </row>
    <row r="390" s="13" customFormat="1">
      <c r="A390" s="13"/>
      <c r="B390" s="237"/>
      <c r="C390" s="238"/>
      <c r="D390" s="232" t="s">
        <v>159</v>
      </c>
      <c r="E390" s="239" t="s">
        <v>1</v>
      </c>
      <c r="F390" s="240" t="s">
        <v>556</v>
      </c>
      <c r="G390" s="238"/>
      <c r="H390" s="239" t="s">
        <v>1</v>
      </c>
      <c r="I390" s="241"/>
      <c r="J390" s="238"/>
      <c r="K390" s="238"/>
      <c r="L390" s="242"/>
      <c r="M390" s="243"/>
      <c r="N390" s="244"/>
      <c r="O390" s="244"/>
      <c r="P390" s="244"/>
      <c r="Q390" s="244"/>
      <c r="R390" s="244"/>
      <c r="S390" s="244"/>
      <c r="T390" s="24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6" t="s">
        <v>159</v>
      </c>
      <c r="AU390" s="246" t="s">
        <v>102</v>
      </c>
      <c r="AV390" s="13" t="s">
        <v>88</v>
      </c>
      <c r="AW390" s="13" t="s">
        <v>35</v>
      </c>
      <c r="AX390" s="13" t="s">
        <v>80</v>
      </c>
      <c r="AY390" s="246" t="s">
        <v>143</v>
      </c>
    </row>
    <row r="391" s="14" customFormat="1">
      <c r="A391" s="14"/>
      <c r="B391" s="247"/>
      <c r="C391" s="248"/>
      <c r="D391" s="232" t="s">
        <v>159</v>
      </c>
      <c r="E391" s="249" t="s">
        <v>1</v>
      </c>
      <c r="F391" s="250" t="s">
        <v>557</v>
      </c>
      <c r="G391" s="248"/>
      <c r="H391" s="251">
        <v>32</v>
      </c>
      <c r="I391" s="252"/>
      <c r="J391" s="248"/>
      <c r="K391" s="248"/>
      <c r="L391" s="253"/>
      <c r="M391" s="254"/>
      <c r="N391" s="255"/>
      <c r="O391" s="255"/>
      <c r="P391" s="255"/>
      <c r="Q391" s="255"/>
      <c r="R391" s="255"/>
      <c r="S391" s="255"/>
      <c r="T391" s="25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7" t="s">
        <v>159</v>
      </c>
      <c r="AU391" s="257" t="s">
        <v>102</v>
      </c>
      <c r="AV391" s="14" t="s">
        <v>102</v>
      </c>
      <c r="AW391" s="14" t="s">
        <v>35</v>
      </c>
      <c r="AX391" s="14" t="s">
        <v>88</v>
      </c>
      <c r="AY391" s="257" t="s">
        <v>143</v>
      </c>
    </row>
    <row r="392" s="2" customFormat="1" ht="24.15" customHeight="1">
      <c r="A392" s="39"/>
      <c r="B392" s="40"/>
      <c r="C392" s="219" t="s">
        <v>558</v>
      </c>
      <c r="D392" s="219" t="s">
        <v>146</v>
      </c>
      <c r="E392" s="220" t="s">
        <v>559</v>
      </c>
      <c r="F392" s="221" t="s">
        <v>560</v>
      </c>
      <c r="G392" s="222" t="s">
        <v>149</v>
      </c>
      <c r="H392" s="223">
        <v>22.100000000000001</v>
      </c>
      <c r="I392" s="224"/>
      <c r="J392" s="225">
        <f>ROUND(I392*H392,2)</f>
        <v>0</v>
      </c>
      <c r="K392" s="221" t="s">
        <v>150</v>
      </c>
      <c r="L392" s="45"/>
      <c r="M392" s="226" t="s">
        <v>1</v>
      </c>
      <c r="N392" s="227" t="s">
        <v>46</v>
      </c>
      <c r="O392" s="92"/>
      <c r="P392" s="228">
        <f>O392*H392</f>
        <v>0</v>
      </c>
      <c r="Q392" s="228">
        <v>0.0015</v>
      </c>
      <c r="R392" s="228">
        <f>Q392*H392</f>
        <v>0.033150000000000006</v>
      </c>
      <c r="S392" s="228">
        <v>0</v>
      </c>
      <c r="T392" s="229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0" t="s">
        <v>216</v>
      </c>
      <c r="AT392" s="230" t="s">
        <v>146</v>
      </c>
      <c r="AU392" s="230" t="s">
        <v>102</v>
      </c>
      <c r="AY392" s="18" t="s">
        <v>143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8" t="s">
        <v>102</v>
      </c>
      <c r="BK392" s="231">
        <f>ROUND(I392*H392,2)</f>
        <v>0</v>
      </c>
      <c r="BL392" s="18" t="s">
        <v>216</v>
      </c>
      <c r="BM392" s="230" t="s">
        <v>561</v>
      </c>
    </row>
    <row r="393" s="2" customFormat="1">
      <c r="A393" s="39"/>
      <c r="B393" s="40"/>
      <c r="C393" s="41"/>
      <c r="D393" s="232" t="s">
        <v>153</v>
      </c>
      <c r="E393" s="41"/>
      <c r="F393" s="233" t="s">
        <v>560</v>
      </c>
      <c r="G393" s="41"/>
      <c r="H393" s="41"/>
      <c r="I393" s="234"/>
      <c r="J393" s="41"/>
      <c r="K393" s="41"/>
      <c r="L393" s="45"/>
      <c r="M393" s="235"/>
      <c r="N393" s="236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153</v>
      </c>
      <c r="AU393" s="18" t="s">
        <v>102</v>
      </c>
    </row>
    <row r="394" s="13" customFormat="1">
      <c r="A394" s="13"/>
      <c r="B394" s="237"/>
      <c r="C394" s="238"/>
      <c r="D394" s="232" t="s">
        <v>159</v>
      </c>
      <c r="E394" s="239" t="s">
        <v>1</v>
      </c>
      <c r="F394" s="240" t="s">
        <v>241</v>
      </c>
      <c r="G394" s="238"/>
      <c r="H394" s="239" t="s">
        <v>1</v>
      </c>
      <c r="I394" s="241"/>
      <c r="J394" s="238"/>
      <c r="K394" s="238"/>
      <c r="L394" s="242"/>
      <c r="M394" s="243"/>
      <c r="N394" s="244"/>
      <c r="O394" s="244"/>
      <c r="P394" s="244"/>
      <c r="Q394" s="244"/>
      <c r="R394" s="244"/>
      <c r="S394" s="244"/>
      <c r="T394" s="24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6" t="s">
        <v>159</v>
      </c>
      <c r="AU394" s="246" t="s">
        <v>102</v>
      </c>
      <c r="AV394" s="13" t="s">
        <v>88</v>
      </c>
      <c r="AW394" s="13" t="s">
        <v>35</v>
      </c>
      <c r="AX394" s="13" t="s">
        <v>80</v>
      </c>
      <c r="AY394" s="246" t="s">
        <v>143</v>
      </c>
    </row>
    <row r="395" s="14" customFormat="1">
      <c r="A395" s="14"/>
      <c r="B395" s="247"/>
      <c r="C395" s="248"/>
      <c r="D395" s="232" t="s">
        <v>159</v>
      </c>
      <c r="E395" s="249" t="s">
        <v>1</v>
      </c>
      <c r="F395" s="250" t="s">
        <v>562</v>
      </c>
      <c r="G395" s="248"/>
      <c r="H395" s="251">
        <v>22.100000000000001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159</v>
      </c>
      <c r="AU395" s="257" t="s">
        <v>102</v>
      </c>
      <c r="AV395" s="14" t="s">
        <v>102</v>
      </c>
      <c r="AW395" s="14" t="s">
        <v>35</v>
      </c>
      <c r="AX395" s="14" t="s">
        <v>88</v>
      </c>
      <c r="AY395" s="257" t="s">
        <v>143</v>
      </c>
    </row>
    <row r="396" s="2" customFormat="1" ht="16.5" customHeight="1">
      <c r="A396" s="39"/>
      <c r="B396" s="40"/>
      <c r="C396" s="219" t="s">
        <v>563</v>
      </c>
      <c r="D396" s="219" t="s">
        <v>146</v>
      </c>
      <c r="E396" s="220" t="s">
        <v>564</v>
      </c>
      <c r="F396" s="221" t="s">
        <v>565</v>
      </c>
      <c r="G396" s="222" t="s">
        <v>401</v>
      </c>
      <c r="H396" s="223">
        <v>4</v>
      </c>
      <c r="I396" s="224"/>
      <c r="J396" s="225">
        <f>ROUND(I396*H396,2)</f>
        <v>0</v>
      </c>
      <c r="K396" s="221" t="s">
        <v>150</v>
      </c>
      <c r="L396" s="45"/>
      <c r="M396" s="226" t="s">
        <v>1</v>
      </c>
      <c r="N396" s="227" t="s">
        <v>46</v>
      </c>
      <c r="O396" s="92"/>
      <c r="P396" s="228">
        <f>O396*H396</f>
        <v>0</v>
      </c>
      <c r="Q396" s="228">
        <v>0.00021000000000000001</v>
      </c>
      <c r="R396" s="228">
        <f>Q396*H396</f>
        <v>0.00084000000000000003</v>
      </c>
      <c r="S396" s="228">
        <v>0</v>
      </c>
      <c r="T396" s="229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0" t="s">
        <v>216</v>
      </c>
      <c r="AT396" s="230" t="s">
        <v>146</v>
      </c>
      <c r="AU396" s="230" t="s">
        <v>102</v>
      </c>
      <c r="AY396" s="18" t="s">
        <v>143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8" t="s">
        <v>102</v>
      </c>
      <c r="BK396" s="231">
        <f>ROUND(I396*H396,2)</f>
        <v>0</v>
      </c>
      <c r="BL396" s="18" t="s">
        <v>216</v>
      </c>
      <c r="BM396" s="230" t="s">
        <v>566</v>
      </c>
    </row>
    <row r="397" s="2" customFormat="1">
      <c r="A397" s="39"/>
      <c r="B397" s="40"/>
      <c r="C397" s="41"/>
      <c r="D397" s="232" t="s">
        <v>153</v>
      </c>
      <c r="E397" s="41"/>
      <c r="F397" s="233" t="s">
        <v>567</v>
      </c>
      <c r="G397" s="41"/>
      <c r="H397" s="41"/>
      <c r="I397" s="234"/>
      <c r="J397" s="41"/>
      <c r="K397" s="41"/>
      <c r="L397" s="45"/>
      <c r="M397" s="235"/>
      <c r="N397" s="236"/>
      <c r="O397" s="92"/>
      <c r="P397" s="92"/>
      <c r="Q397" s="92"/>
      <c r="R397" s="92"/>
      <c r="S397" s="92"/>
      <c r="T397" s="93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153</v>
      </c>
      <c r="AU397" s="18" t="s">
        <v>102</v>
      </c>
    </row>
    <row r="398" s="2" customFormat="1" ht="16.5" customHeight="1">
      <c r="A398" s="39"/>
      <c r="B398" s="40"/>
      <c r="C398" s="219" t="s">
        <v>568</v>
      </c>
      <c r="D398" s="219" t="s">
        <v>146</v>
      </c>
      <c r="E398" s="220" t="s">
        <v>569</v>
      </c>
      <c r="F398" s="221" t="s">
        <v>570</v>
      </c>
      <c r="G398" s="222" t="s">
        <v>149</v>
      </c>
      <c r="H398" s="223">
        <v>32</v>
      </c>
      <c r="I398" s="224"/>
      <c r="J398" s="225">
        <f>ROUND(I398*H398,2)</f>
        <v>0</v>
      </c>
      <c r="K398" s="221" t="s">
        <v>150</v>
      </c>
      <c r="L398" s="45"/>
      <c r="M398" s="226" t="s">
        <v>1</v>
      </c>
      <c r="N398" s="227" t="s">
        <v>46</v>
      </c>
      <c r="O398" s="92"/>
      <c r="P398" s="228">
        <f>O398*H398</f>
        <v>0</v>
      </c>
      <c r="Q398" s="228">
        <v>0.0044999999999999997</v>
      </c>
      <c r="R398" s="228">
        <f>Q398*H398</f>
        <v>0.14399999999999999</v>
      </c>
      <c r="S398" s="228">
        <v>0</v>
      </c>
      <c r="T398" s="22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0" t="s">
        <v>216</v>
      </c>
      <c r="AT398" s="230" t="s">
        <v>146</v>
      </c>
      <c r="AU398" s="230" t="s">
        <v>102</v>
      </c>
      <c r="AY398" s="18" t="s">
        <v>143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8" t="s">
        <v>102</v>
      </c>
      <c r="BK398" s="231">
        <f>ROUND(I398*H398,2)</f>
        <v>0</v>
      </c>
      <c r="BL398" s="18" t="s">
        <v>216</v>
      </c>
      <c r="BM398" s="230" t="s">
        <v>571</v>
      </c>
    </row>
    <row r="399" s="2" customFormat="1">
      <c r="A399" s="39"/>
      <c r="B399" s="40"/>
      <c r="C399" s="41"/>
      <c r="D399" s="232" t="s">
        <v>153</v>
      </c>
      <c r="E399" s="41"/>
      <c r="F399" s="233" t="s">
        <v>570</v>
      </c>
      <c r="G399" s="41"/>
      <c r="H399" s="41"/>
      <c r="I399" s="234"/>
      <c r="J399" s="41"/>
      <c r="K399" s="41"/>
      <c r="L399" s="45"/>
      <c r="M399" s="235"/>
      <c r="N399" s="236"/>
      <c r="O399" s="92"/>
      <c r="P399" s="92"/>
      <c r="Q399" s="92"/>
      <c r="R399" s="92"/>
      <c r="S399" s="92"/>
      <c r="T399" s="93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153</v>
      </c>
      <c r="AU399" s="18" t="s">
        <v>102</v>
      </c>
    </row>
    <row r="400" s="2" customFormat="1" ht="33" customHeight="1">
      <c r="A400" s="39"/>
      <c r="B400" s="40"/>
      <c r="C400" s="219" t="s">
        <v>572</v>
      </c>
      <c r="D400" s="219" t="s">
        <v>146</v>
      </c>
      <c r="E400" s="220" t="s">
        <v>573</v>
      </c>
      <c r="F400" s="221" t="s">
        <v>574</v>
      </c>
      <c r="G400" s="222" t="s">
        <v>149</v>
      </c>
      <c r="H400" s="223">
        <v>32</v>
      </c>
      <c r="I400" s="224"/>
      <c r="J400" s="225">
        <f>ROUND(I400*H400,2)</f>
        <v>0</v>
      </c>
      <c r="K400" s="221" t="s">
        <v>150</v>
      </c>
      <c r="L400" s="45"/>
      <c r="M400" s="226" t="s">
        <v>1</v>
      </c>
      <c r="N400" s="227" t="s">
        <v>46</v>
      </c>
      <c r="O400" s="92"/>
      <c r="P400" s="228">
        <f>O400*H400</f>
        <v>0</v>
      </c>
      <c r="Q400" s="228">
        <v>0.007548</v>
      </c>
      <c r="R400" s="228">
        <f>Q400*H400</f>
        <v>0.241536</v>
      </c>
      <c r="S400" s="228">
        <v>0</v>
      </c>
      <c r="T400" s="22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0" t="s">
        <v>216</v>
      </c>
      <c r="AT400" s="230" t="s">
        <v>146</v>
      </c>
      <c r="AU400" s="230" t="s">
        <v>102</v>
      </c>
      <c r="AY400" s="18" t="s">
        <v>143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8" t="s">
        <v>102</v>
      </c>
      <c r="BK400" s="231">
        <f>ROUND(I400*H400,2)</f>
        <v>0</v>
      </c>
      <c r="BL400" s="18" t="s">
        <v>216</v>
      </c>
      <c r="BM400" s="230" t="s">
        <v>575</v>
      </c>
    </row>
    <row r="401" s="2" customFormat="1">
      <c r="A401" s="39"/>
      <c r="B401" s="40"/>
      <c r="C401" s="41"/>
      <c r="D401" s="232" t="s">
        <v>153</v>
      </c>
      <c r="E401" s="41"/>
      <c r="F401" s="233" t="s">
        <v>574</v>
      </c>
      <c r="G401" s="41"/>
      <c r="H401" s="41"/>
      <c r="I401" s="234"/>
      <c r="J401" s="41"/>
      <c r="K401" s="41"/>
      <c r="L401" s="45"/>
      <c r="M401" s="235"/>
      <c r="N401" s="236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153</v>
      </c>
      <c r="AU401" s="18" t="s">
        <v>102</v>
      </c>
    </row>
    <row r="402" s="13" customFormat="1">
      <c r="A402" s="13"/>
      <c r="B402" s="237"/>
      <c r="C402" s="238"/>
      <c r="D402" s="232" t="s">
        <v>159</v>
      </c>
      <c r="E402" s="239" t="s">
        <v>1</v>
      </c>
      <c r="F402" s="240" t="s">
        <v>556</v>
      </c>
      <c r="G402" s="238"/>
      <c r="H402" s="239" t="s">
        <v>1</v>
      </c>
      <c r="I402" s="241"/>
      <c r="J402" s="238"/>
      <c r="K402" s="238"/>
      <c r="L402" s="242"/>
      <c r="M402" s="243"/>
      <c r="N402" s="244"/>
      <c r="O402" s="244"/>
      <c r="P402" s="244"/>
      <c r="Q402" s="244"/>
      <c r="R402" s="244"/>
      <c r="S402" s="244"/>
      <c r="T402" s="24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6" t="s">
        <v>159</v>
      </c>
      <c r="AU402" s="246" t="s">
        <v>102</v>
      </c>
      <c r="AV402" s="13" t="s">
        <v>88</v>
      </c>
      <c r="AW402" s="13" t="s">
        <v>35</v>
      </c>
      <c r="AX402" s="13" t="s">
        <v>80</v>
      </c>
      <c r="AY402" s="246" t="s">
        <v>143</v>
      </c>
    </row>
    <row r="403" s="14" customFormat="1">
      <c r="A403" s="14"/>
      <c r="B403" s="247"/>
      <c r="C403" s="248"/>
      <c r="D403" s="232" t="s">
        <v>159</v>
      </c>
      <c r="E403" s="249" t="s">
        <v>1</v>
      </c>
      <c r="F403" s="250" t="s">
        <v>557</v>
      </c>
      <c r="G403" s="248"/>
      <c r="H403" s="251">
        <v>32</v>
      </c>
      <c r="I403" s="252"/>
      <c r="J403" s="248"/>
      <c r="K403" s="248"/>
      <c r="L403" s="253"/>
      <c r="M403" s="254"/>
      <c r="N403" s="255"/>
      <c r="O403" s="255"/>
      <c r="P403" s="255"/>
      <c r="Q403" s="255"/>
      <c r="R403" s="255"/>
      <c r="S403" s="255"/>
      <c r="T403" s="25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7" t="s">
        <v>159</v>
      </c>
      <c r="AU403" s="257" t="s">
        <v>102</v>
      </c>
      <c r="AV403" s="14" t="s">
        <v>102</v>
      </c>
      <c r="AW403" s="14" t="s">
        <v>35</v>
      </c>
      <c r="AX403" s="14" t="s">
        <v>88</v>
      </c>
      <c r="AY403" s="257" t="s">
        <v>143</v>
      </c>
    </row>
    <row r="404" s="2" customFormat="1" ht="24.15" customHeight="1">
      <c r="A404" s="39"/>
      <c r="B404" s="40"/>
      <c r="C404" s="269" t="s">
        <v>576</v>
      </c>
      <c r="D404" s="269" t="s">
        <v>286</v>
      </c>
      <c r="E404" s="270" t="s">
        <v>577</v>
      </c>
      <c r="F404" s="271" t="s">
        <v>578</v>
      </c>
      <c r="G404" s="272" t="s">
        <v>149</v>
      </c>
      <c r="H404" s="273">
        <v>36.799999999999997</v>
      </c>
      <c r="I404" s="274"/>
      <c r="J404" s="275">
        <f>ROUND(I404*H404,2)</f>
        <v>0</v>
      </c>
      <c r="K404" s="271" t="s">
        <v>150</v>
      </c>
      <c r="L404" s="276"/>
      <c r="M404" s="277" t="s">
        <v>1</v>
      </c>
      <c r="N404" s="278" t="s">
        <v>46</v>
      </c>
      <c r="O404" s="92"/>
      <c r="P404" s="228">
        <f>O404*H404</f>
        <v>0</v>
      </c>
      <c r="Q404" s="228">
        <v>0.018409999999999999</v>
      </c>
      <c r="R404" s="228">
        <f>Q404*H404</f>
        <v>0.67748799999999987</v>
      </c>
      <c r="S404" s="228">
        <v>0</v>
      </c>
      <c r="T404" s="22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0" t="s">
        <v>289</v>
      </c>
      <c r="AT404" s="230" t="s">
        <v>286</v>
      </c>
      <c r="AU404" s="230" t="s">
        <v>102</v>
      </c>
      <c r="AY404" s="18" t="s">
        <v>143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8" t="s">
        <v>102</v>
      </c>
      <c r="BK404" s="231">
        <f>ROUND(I404*H404,2)</f>
        <v>0</v>
      </c>
      <c r="BL404" s="18" t="s">
        <v>216</v>
      </c>
      <c r="BM404" s="230" t="s">
        <v>579</v>
      </c>
    </row>
    <row r="405" s="2" customFormat="1">
      <c r="A405" s="39"/>
      <c r="B405" s="40"/>
      <c r="C405" s="41"/>
      <c r="D405" s="232" t="s">
        <v>153</v>
      </c>
      <c r="E405" s="41"/>
      <c r="F405" s="233" t="s">
        <v>578</v>
      </c>
      <c r="G405" s="41"/>
      <c r="H405" s="41"/>
      <c r="I405" s="234"/>
      <c r="J405" s="41"/>
      <c r="K405" s="41"/>
      <c r="L405" s="45"/>
      <c r="M405" s="235"/>
      <c r="N405" s="236"/>
      <c r="O405" s="92"/>
      <c r="P405" s="92"/>
      <c r="Q405" s="92"/>
      <c r="R405" s="92"/>
      <c r="S405" s="92"/>
      <c r="T405" s="93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153</v>
      </c>
      <c r="AU405" s="18" t="s">
        <v>102</v>
      </c>
    </row>
    <row r="406" s="14" customFormat="1">
      <c r="A406" s="14"/>
      <c r="B406" s="247"/>
      <c r="C406" s="248"/>
      <c r="D406" s="232" t="s">
        <v>159</v>
      </c>
      <c r="E406" s="249" t="s">
        <v>1</v>
      </c>
      <c r="F406" s="250" t="s">
        <v>580</v>
      </c>
      <c r="G406" s="248"/>
      <c r="H406" s="251">
        <v>36.799999999999997</v>
      </c>
      <c r="I406" s="252"/>
      <c r="J406" s="248"/>
      <c r="K406" s="248"/>
      <c r="L406" s="253"/>
      <c r="M406" s="254"/>
      <c r="N406" s="255"/>
      <c r="O406" s="255"/>
      <c r="P406" s="255"/>
      <c r="Q406" s="255"/>
      <c r="R406" s="255"/>
      <c r="S406" s="255"/>
      <c r="T406" s="25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7" t="s">
        <v>159</v>
      </c>
      <c r="AU406" s="257" t="s">
        <v>102</v>
      </c>
      <c r="AV406" s="14" t="s">
        <v>102</v>
      </c>
      <c r="AW406" s="14" t="s">
        <v>35</v>
      </c>
      <c r="AX406" s="14" t="s">
        <v>88</v>
      </c>
      <c r="AY406" s="257" t="s">
        <v>143</v>
      </c>
    </row>
    <row r="407" s="2" customFormat="1" ht="33" customHeight="1">
      <c r="A407" s="39"/>
      <c r="B407" s="40"/>
      <c r="C407" s="219" t="s">
        <v>581</v>
      </c>
      <c r="D407" s="219" t="s">
        <v>146</v>
      </c>
      <c r="E407" s="220" t="s">
        <v>582</v>
      </c>
      <c r="F407" s="221" t="s">
        <v>583</v>
      </c>
      <c r="G407" s="222" t="s">
        <v>249</v>
      </c>
      <c r="H407" s="223">
        <v>1.107</v>
      </c>
      <c r="I407" s="224"/>
      <c r="J407" s="225">
        <f>ROUND(I407*H407,2)</f>
        <v>0</v>
      </c>
      <c r="K407" s="221" t="s">
        <v>150</v>
      </c>
      <c r="L407" s="45"/>
      <c r="M407" s="226" t="s">
        <v>1</v>
      </c>
      <c r="N407" s="227" t="s">
        <v>46</v>
      </c>
      <c r="O407" s="92"/>
      <c r="P407" s="228">
        <f>O407*H407</f>
        <v>0</v>
      </c>
      <c r="Q407" s="228">
        <v>0</v>
      </c>
      <c r="R407" s="228">
        <f>Q407*H407</f>
        <v>0</v>
      </c>
      <c r="S407" s="228">
        <v>0</v>
      </c>
      <c r="T407" s="22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0" t="s">
        <v>216</v>
      </c>
      <c r="AT407" s="230" t="s">
        <v>146</v>
      </c>
      <c r="AU407" s="230" t="s">
        <v>102</v>
      </c>
      <c r="AY407" s="18" t="s">
        <v>143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8" t="s">
        <v>102</v>
      </c>
      <c r="BK407" s="231">
        <f>ROUND(I407*H407,2)</f>
        <v>0</v>
      </c>
      <c r="BL407" s="18" t="s">
        <v>216</v>
      </c>
      <c r="BM407" s="230" t="s">
        <v>584</v>
      </c>
    </row>
    <row r="408" s="2" customFormat="1">
      <c r="A408" s="39"/>
      <c r="B408" s="40"/>
      <c r="C408" s="41"/>
      <c r="D408" s="232" t="s">
        <v>153</v>
      </c>
      <c r="E408" s="41"/>
      <c r="F408" s="233" t="s">
        <v>585</v>
      </c>
      <c r="G408" s="41"/>
      <c r="H408" s="41"/>
      <c r="I408" s="234"/>
      <c r="J408" s="41"/>
      <c r="K408" s="41"/>
      <c r="L408" s="45"/>
      <c r="M408" s="235"/>
      <c r="N408" s="236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153</v>
      </c>
      <c r="AU408" s="18" t="s">
        <v>102</v>
      </c>
    </row>
    <row r="409" s="12" customFormat="1" ht="22.8" customHeight="1">
      <c r="A409" s="12"/>
      <c r="B409" s="203"/>
      <c r="C409" s="204"/>
      <c r="D409" s="205" t="s">
        <v>79</v>
      </c>
      <c r="E409" s="217" t="s">
        <v>586</v>
      </c>
      <c r="F409" s="217" t="s">
        <v>587</v>
      </c>
      <c r="G409" s="204"/>
      <c r="H409" s="204"/>
      <c r="I409" s="207"/>
      <c r="J409" s="218">
        <f>BK409</f>
        <v>0</v>
      </c>
      <c r="K409" s="204"/>
      <c r="L409" s="209"/>
      <c r="M409" s="210"/>
      <c r="N409" s="211"/>
      <c r="O409" s="211"/>
      <c r="P409" s="212">
        <f>SUM(P410:P444)</f>
        <v>0</v>
      </c>
      <c r="Q409" s="211"/>
      <c r="R409" s="212">
        <f>SUM(R410:R444)</f>
        <v>0.0013258199100000001</v>
      </c>
      <c r="S409" s="211"/>
      <c r="T409" s="213">
        <f>SUM(T410:T444)</f>
        <v>0.00015480000000000002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14" t="s">
        <v>102</v>
      </c>
      <c r="AT409" s="215" t="s">
        <v>79</v>
      </c>
      <c r="AU409" s="215" t="s">
        <v>88</v>
      </c>
      <c r="AY409" s="214" t="s">
        <v>143</v>
      </c>
      <c r="BK409" s="216">
        <f>SUM(BK410:BK444)</f>
        <v>0</v>
      </c>
    </row>
    <row r="410" s="2" customFormat="1" ht="24.15" customHeight="1">
      <c r="A410" s="39"/>
      <c r="B410" s="40"/>
      <c r="C410" s="219" t="s">
        <v>588</v>
      </c>
      <c r="D410" s="219" t="s">
        <v>146</v>
      </c>
      <c r="E410" s="220" t="s">
        <v>589</v>
      </c>
      <c r="F410" s="221" t="s">
        <v>590</v>
      </c>
      <c r="G410" s="222" t="s">
        <v>149</v>
      </c>
      <c r="H410" s="223">
        <v>15.48</v>
      </c>
      <c r="I410" s="224"/>
      <c r="J410" s="225">
        <f>ROUND(I410*H410,2)</f>
        <v>0</v>
      </c>
      <c r="K410" s="221" t="s">
        <v>150</v>
      </c>
      <c r="L410" s="45"/>
      <c r="M410" s="226" t="s">
        <v>1</v>
      </c>
      <c r="N410" s="227" t="s">
        <v>46</v>
      </c>
      <c r="O410" s="92"/>
      <c r="P410" s="228">
        <f>O410*H410</f>
        <v>0</v>
      </c>
      <c r="Q410" s="228">
        <v>0</v>
      </c>
      <c r="R410" s="228">
        <f>Q410*H410</f>
        <v>0</v>
      </c>
      <c r="S410" s="228">
        <v>1.0000000000000001E-05</v>
      </c>
      <c r="T410" s="229">
        <f>S410*H410</f>
        <v>0.00015480000000000002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0" t="s">
        <v>216</v>
      </c>
      <c r="AT410" s="230" t="s">
        <v>146</v>
      </c>
      <c r="AU410" s="230" t="s">
        <v>102</v>
      </c>
      <c r="AY410" s="18" t="s">
        <v>143</v>
      </c>
      <c r="BE410" s="231">
        <f>IF(N410="základní",J410,0)</f>
        <v>0</v>
      </c>
      <c r="BF410" s="231">
        <f>IF(N410="snížená",J410,0)</f>
        <v>0</v>
      </c>
      <c r="BG410" s="231">
        <f>IF(N410="zákl. přenesená",J410,0)</f>
        <v>0</v>
      </c>
      <c r="BH410" s="231">
        <f>IF(N410="sníž. přenesená",J410,0)</f>
        <v>0</v>
      </c>
      <c r="BI410" s="231">
        <f>IF(N410="nulová",J410,0)</f>
        <v>0</v>
      </c>
      <c r="BJ410" s="18" t="s">
        <v>102</v>
      </c>
      <c r="BK410" s="231">
        <f>ROUND(I410*H410,2)</f>
        <v>0</v>
      </c>
      <c r="BL410" s="18" t="s">
        <v>216</v>
      </c>
      <c r="BM410" s="230" t="s">
        <v>591</v>
      </c>
    </row>
    <row r="411" s="2" customFormat="1">
      <c r="A411" s="39"/>
      <c r="B411" s="40"/>
      <c r="C411" s="41"/>
      <c r="D411" s="232" t="s">
        <v>153</v>
      </c>
      <c r="E411" s="41"/>
      <c r="F411" s="233" t="s">
        <v>590</v>
      </c>
      <c r="G411" s="41"/>
      <c r="H411" s="41"/>
      <c r="I411" s="234"/>
      <c r="J411" s="41"/>
      <c r="K411" s="41"/>
      <c r="L411" s="45"/>
      <c r="M411" s="235"/>
      <c r="N411" s="236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153</v>
      </c>
      <c r="AU411" s="18" t="s">
        <v>102</v>
      </c>
    </row>
    <row r="412" s="13" customFormat="1">
      <c r="A412" s="13"/>
      <c r="B412" s="237"/>
      <c r="C412" s="238"/>
      <c r="D412" s="232" t="s">
        <v>159</v>
      </c>
      <c r="E412" s="239" t="s">
        <v>1</v>
      </c>
      <c r="F412" s="240" t="s">
        <v>592</v>
      </c>
      <c r="G412" s="238"/>
      <c r="H412" s="239" t="s">
        <v>1</v>
      </c>
      <c r="I412" s="241"/>
      <c r="J412" s="238"/>
      <c r="K412" s="238"/>
      <c r="L412" s="242"/>
      <c r="M412" s="243"/>
      <c r="N412" s="244"/>
      <c r="O412" s="244"/>
      <c r="P412" s="244"/>
      <c r="Q412" s="244"/>
      <c r="R412" s="244"/>
      <c r="S412" s="244"/>
      <c r="T412" s="24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6" t="s">
        <v>159</v>
      </c>
      <c r="AU412" s="246" t="s">
        <v>102</v>
      </c>
      <c r="AV412" s="13" t="s">
        <v>88</v>
      </c>
      <c r="AW412" s="13" t="s">
        <v>35</v>
      </c>
      <c r="AX412" s="13" t="s">
        <v>80</v>
      </c>
      <c r="AY412" s="246" t="s">
        <v>143</v>
      </c>
    </row>
    <row r="413" s="14" customFormat="1">
      <c r="A413" s="14"/>
      <c r="B413" s="247"/>
      <c r="C413" s="248"/>
      <c r="D413" s="232" t="s">
        <v>159</v>
      </c>
      <c r="E413" s="249" t="s">
        <v>1</v>
      </c>
      <c r="F413" s="250" t="s">
        <v>593</v>
      </c>
      <c r="G413" s="248"/>
      <c r="H413" s="251">
        <v>15.48</v>
      </c>
      <c r="I413" s="252"/>
      <c r="J413" s="248"/>
      <c r="K413" s="248"/>
      <c r="L413" s="253"/>
      <c r="M413" s="254"/>
      <c r="N413" s="255"/>
      <c r="O413" s="255"/>
      <c r="P413" s="255"/>
      <c r="Q413" s="255"/>
      <c r="R413" s="255"/>
      <c r="S413" s="255"/>
      <c r="T413" s="25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7" t="s">
        <v>159</v>
      </c>
      <c r="AU413" s="257" t="s">
        <v>102</v>
      </c>
      <c r="AV413" s="14" t="s">
        <v>102</v>
      </c>
      <c r="AW413" s="14" t="s">
        <v>35</v>
      </c>
      <c r="AX413" s="14" t="s">
        <v>88</v>
      </c>
      <c r="AY413" s="257" t="s">
        <v>143</v>
      </c>
    </row>
    <row r="414" s="2" customFormat="1" ht="16.5" customHeight="1">
      <c r="A414" s="39"/>
      <c r="B414" s="40"/>
      <c r="C414" s="269" t="s">
        <v>594</v>
      </c>
      <c r="D414" s="269" t="s">
        <v>286</v>
      </c>
      <c r="E414" s="270" t="s">
        <v>595</v>
      </c>
      <c r="F414" s="271" t="s">
        <v>596</v>
      </c>
      <c r="G414" s="272" t="s">
        <v>149</v>
      </c>
      <c r="H414" s="273">
        <v>16.254000000000001</v>
      </c>
      <c r="I414" s="274"/>
      <c r="J414" s="275">
        <f>ROUND(I414*H414,2)</f>
        <v>0</v>
      </c>
      <c r="K414" s="271" t="s">
        <v>150</v>
      </c>
      <c r="L414" s="276"/>
      <c r="M414" s="277" t="s">
        <v>1</v>
      </c>
      <c r="N414" s="278" t="s">
        <v>46</v>
      </c>
      <c r="O414" s="92"/>
      <c r="P414" s="228">
        <f>O414*H414</f>
        <v>0</v>
      </c>
      <c r="Q414" s="228">
        <v>1.0000000000000001E-05</v>
      </c>
      <c r="R414" s="228">
        <f>Q414*H414</f>
        <v>0.00016254000000000003</v>
      </c>
      <c r="S414" s="228">
        <v>0</v>
      </c>
      <c r="T414" s="229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0" t="s">
        <v>289</v>
      </c>
      <c r="AT414" s="230" t="s">
        <v>286</v>
      </c>
      <c r="AU414" s="230" t="s">
        <v>102</v>
      </c>
      <c r="AY414" s="18" t="s">
        <v>143</v>
      </c>
      <c r="BE414" s="231">
        <f>IF(N414="základní",J414,0)</f>
        <v>0</v>
      </c>
      <c r="BF414" s="231">
        <f>IF(N414="snížená",J414,0)</f>
        <v>0</v>
      </c>
      <c r="BG414" s="231">
        <f>IF(N414="zákl. přenesená",J414,0)</f>
        <v>0</v>
      </c>
      <c r="BH414" s="231">
        <f>IF(N414="sníž. přenesená",J414,0)</f>
        <v>0</v>
      </c>
      <c r="BI414" s="231">
        <f>IF(N414="nulová",J414,0)</f>
        <v>0</v>
      </c>
      <c r="BJ414" s="18" t="s">
        <v>102</v>
      </c>
      <c r="BK414" s="231">
        <f>ROUND(I414*H414,2)</f>
        <v>0</v>
      </c>
      <c r="BL414" s="18" t="s">
        <v>216</v>
      </c>
      <c r="BM414" s="230" t="s">
        <v>597</v>
      </c>
    </row>
    <row r="415" s="2" customFormat="1">
      <c r="A415" s="39"/>
      <c r="B415" s="40"/>
      <c r="C415" s="41"/>
      <c r="D415" s="232" t="s">
        <v>153</v>
      </c>
      <c r="E415" s="41"/>
      <c r="F415" s="233" t="s">
        <v>596</v>
      </c>
      <c r="G415" s="41"/>
      <c r="H415" s="41"/>
      <c r="I415" s="234"/>
      <c r="J415" s="41"/>
      <c r="K415" s="41"/>
      <c r="L415" s="45"/>
      <c r="M415" s="235"/>
      <c r="N415" s="236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153</v>
      </c>
      <c r="AU415" s="18" t="s">
        <v>102</v>
      </c>
    </row>
    <row r="416" s="14" customFormat="1">
      <c r="A416" s="14"/>
      <c r="B416" s="247"/>
      <c r="C416" s="248"/>
      <c r="D416" s="232" t="s">
        <v>159</v>
      </c>
      <c r="E416" s="249" t="s">
        <v>1</v>
      </c>
      <c r="F416" s="250" t="s">
        <v>598</v>
      </c>
      <c r="G416" s="248"/>
      <c r="H416" s="251">
        <v>16.254000000000001</v>
      </c>
      <c r="I416" s="252"/>
      <c r="J416" s="248"/>
      <c r="K416" s="248"/>
      <c r="L416" s="253"/>
      <c r="M416" s="254"/>
      <c r="N416" s="255"/>
      <c r="O416" s="255"/>
      <c r="P416" s="255"/>
      <c r="Q416" s="255"/>
      <c r="R416" s="255"/>
      <c r="S416" s="255"/>
      <c r="T416" s="25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7" t="s">
        <v>159</v>
      </c>
      <c r="AU416" s="257" t="s">
        <v>102</v>
      </c>
      <c r="AV416" s="14" t="s">
        <v>102</v>
      </c>
      <c r="AW416" s="14" t="s">
        <v>35</v>
      </c>
      <c r="AX416" s="14" t="s">
        <v>88</v>
      </c>
      <c r="AY416" s="257" t="s">
        <v>143</v>
      </c>
    </row>
    <row r="417" s="2" customFormat="1" ht="24.15" customHeight="1">
      <c r="A417" s="39"/>
      <c r="B417" s="40"/>
      <c r="C417" s="219" t="s">
        <v>599</v>
      </c>
      <c r="D417" s="219" t="s">
        <v>146</v>
      </c>
      <c r="E417" s="220" t="s">
        <v>600</v>
      </c>
      <c r="F417" s="221" t="s">
        <v>601</v>
      </c>
      <c r="G417" s="222" t="s">
        <v>149</v>
      </c>
      <c r="H417" s="223">
        <v>3.7570000000000001</v>
      </c>
      <c r="I417" s="224"/>
      <c r="J417" s="225">
        <f>ROUND(I417*H417,2)</f>
        <v>0</v>
      </c>
      <c r="K417" s="221" t="s">
        <v>150</v>
      </c>
      <c r="L417" s="45"/>
      <c r="M417" s="226" t="s">
        <v>1</v>
      </c>
      <c r="N417" s="227" t="s">
        <v>46</v>
      </c>
      <c r="O417" s="92"/>
      <c r="P417" s="228">
        <f>O417*H417</f>
        <v>0</v>
      </c>
      <c r="Q417" s="228">
        <v>8.0000000000000007E-05</v>
      </c>
      <c r="R417" s="228">
        <f>Q417*H417</f>
        <v>0.00030056000000000001</v>
      </c>
      <c r="S417" s="228">
        <v>0</v>
      </c>
      <c r="T417" s="229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0" t="s">
        <v>216</v>
      </c>
      <c r="AT417" s="230" t="s">
        <v>146</v>
      </c>
      <c r="AU417" s="230" t="s">
        <v>102</v>
      </c>
      <c r="AY417" s="18" t="s">
        <v>143</v>
      </c>
      <c r="BE417" s="231">
        <f>IF(N417="základní",J417,0)</f>
        <v>0</v>
      </c>
      <c r="BF417" s="231">
        <f>IF(N417="snížená",J417,0)</f>
        <v>0</v>
      </c>
      <c r="BG417" s="231">
        <f>IF(N417="zákl. přenesená",J417,0)</f>
        <v>0</v>
      </c>
      <c r="BH417" s="231">
        <f>IF(N417="sníž. přenesená",J417,0)</f>
        <v>0</v>
      </c>
      <c r="BI417" s="231">
        <f>IF(N417="nulová",J417,0)</f>
        <v>0</v>
      </c>
      <c r="BJ417" s="18" t="s">
        <v>102</v>
      </c>
      <c r="BK417" s="231">
        <f>ROUND(I417*H417,2)</f>
        <v>0</v>
      </c>
      <c r="BL417" s="18" t="s">
        <v>216</v>
      </c>
      <c r="BM417" s="230" t="s">
        <v>602</v>
      </c>
    </row>
    <row r="418" s="2" customFormat="1">
      <c r="A418" s="39"/>
      <c r="B418" s="40"/>
      <c r="C418" s="41"/>
      <c r="D418" s="232" t="s">
        <v>153</v>
      </c>
      <c r="E418" s="41"/>
      <c r="F418" s="233" t="s">
        <v>603</v>
      </c>
      <c r="G418" s="41"/>
      <c r="H418" s="41"/>
      <c r="I418" s="234"/>
      <c r="J418" s="41"/>
      <c r="K418" s="41"/>
      <c r="L418" s="45"/>
      <c r="M418" s="235"/>
      <c r="N418" s="236"/>
      <c r="O418" s="92"/>
      <c r="P418" s="92"/>
      <c r="Q418" s="92"/>
      <c r="R418" s="92"/>
      <c r="S418" s="92"/>
      <c r="T418" s="93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153</v>
      </c>
      <c r="AU418" s="18" t="s">
        <v>102</v>
      </c>
    </row>
    <row r="419" s="2" customFormat="1" ht="16.5" customHeight="1">
      <c r="A419" s="39"/>
      <c r="B419" s="40"/>
      <c r="C419" s="219" t="s">
        <v>604</v>
      </c>
      <c r="D419" s="219" t="s">
        <v>146</v>
      </c>
      <c r="E419" s="220" t="s">
        <v>605</v>
      </c>
      <c r="F419" s="221" t="s">
        <v>606</v>
      </c>
      <c r="G419" s="222" t="s">
        <v>149</v>
      </c>
      <c r="H419" s="223">
        <v>3.7570000000000001</v>
      </c>
      <c r="I419" s="224"/>
      <c r="J419" s="225">
        <f>ROUND(I419*H419,2)</f>
        <v>0</v>
      </c>
      <c r="K419" s="221" t="s">
        <v>150</v>
      </c>
      <c r="L419" s="45"/>
      <c r="M419" s="226" t="s">
        <v>1</v>
      </c>
      <c r="N419" s="227" t="s">
        <v>46</v>
      </c>
      <c r="O419" s="92"/>
      <c r="P419" s="228">
        <f>O419*H419</f>
        <v>0</v>
      </c>
      <c r="Q419" s="228">
        <v>0</v>
      </c>
      <c r="R419" s="228">
        <f>Q419*H419</f>
        <v>0</v>
      </c>
      <c r="S419" s="228">
        <v>0</v>
      </c>
      <c r="T419" s="22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0" t="s">
        <v>216</v>
      </c>
      <c r="AT419" s="230" t="s">
        <v>146</v>
      </c>
      <c r="AU419" s="230" t="s">
        <v>102</v>
      </c>
      <c r="AY419" s="18" t="s">
        <v>143</v>
      </c>
      <c r="BE419" s="231">
        <f>IF(N419="základní",J419,0)</f>
        <v>0</v>
      </c>
      <c r="BF419" s="231">
        <f>IF(N419="snížená",J419,0)</f>
        <v>0</v>
      </c>
      <c r="BG419" s="231">
        <f>IF(N419="zákl. přenesená",J419,0)</f>
        <v>0</v>
      </c>
      <c r="BH419" s="231">
        <f>IF(N419="sníž. přenesená",J419,0)</f>
        <v>0</v>
      </c>
      <c r="BI419" s="231">
        <f>IF(N419="nulová",J419,0)</f>
        <v>0</v>
      </c>
      <c r="BJ419" s="18" t="s">
        <v>102</v>
      </c>
      <c r="BK419" s="231">
        <f>ROUND(I419*H419,2)</f>
        <v>0</v>
      </c>
      <c r="BL419" s="18" t="s">
        <v>216</v>
      </c>
      <c r="BM419" s="230" t="s">
        <v>607</v>
      </c>
    </row>
    <row r="420" s="2" customFormat="1">
      <c r="A420" s="39"/>
      <c r="B420" s="40"/>
      <c r="C420" s="41"/>
      <c r="D420" s="232" t="s">
        <v>153</v>
      </c>
      <c r="E420" s="41"/>
      <c r="F420" s="233" t="s">
        <v>608</v>
      </c>
      <c r="G420" s="41"/>
      <c r="H420" s="41"/>
      <c r="I420" s="234"/>
      <c r="J420" s="41"/>
      <c r="K420" s="41"/>
      <c r="L420" s="45"/>
      <c r="M420" s="235"/>
      <c r="N420" s="236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153</v>
      </c>
      <c r="AU420" s="18" t="s">
        <v>102</v>
      </c>
    </row>
    <row r="421" s="13" customFormat="1">
      <c r="A421" s="13"/>
      <c r="B421" s="237"/>
      <c r="C421" s="238"/>
      <c r="D421" s="232" t="s">
        <v>159</v>
      </c>
      <c r="E421" s="239" t="s">
        <v>1</v>
      </c>
      <c r="F421" s="240" t="s">
        <v>609</v>
      </c>
      <c r="G421" s="238"/>
      <c r="H421" s="239" t="s">
        <v>1</v>
      </c>
      <c r="I421" s="241"/>
      <c r="J421" s="238"/>
      <c r="K421" s="238"/>
      <c r="L421" s="242"/>
      <c r="M421" s="243"/>
      <c r="N421" s="244"/>
      <c r="O421" s="244"/>
      <c r="P421" s="244"/>
      <c r="Q421" s="244"/>
      <c r="R421" s="244"/>
      <c r="S421" s="244"/>
      <c r="T421" s="24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159</v>
      </c>
      <c r="AU421" s="246" t="s">
        <v>102</v>
      </c>
      <c r="AV421" s="13" t="s">
        <v>88</v>
      </c>
      <c r="AW421" s="13" t="s">
        <v>35</v>
      </c>
      <c r="AX421" s="13" t="s">
        <v>80</v>
      </c>
      <c r="AY421" s="246" t="s">
        <v>143</v>
      </c>
    </row>
    <row r="422" s="14" customFormat="1">
      <c r="A422" s="14"/>
      <c r="B422" s="247"/>
      <c r="C422" s="248"/>
      <c r="D422" s="232" t="s">
        <v>159</v>
      </c>
      <c r="E422" s="249" t="s">
        <v>1</v>
      </c>
      <c r="F422" s="250" t="s">
        <v>610</v>
      </c>
      <c r="G422" s="248"/>
      <c r="H422" s="251">
        <v>0.78200000000000003</v>
      </c>
      <c r="I422" s="252"/>
      <c r="J422" s="248"/>
      <c r="K422" s="248"/>
      <c r="L422" s="253"/>
      <c r="M422" s="254"/>
      <c r="N422" s="255"/>
      <c r="O422" s="255"/>
      <c r="P422" s="255"/>
      <c r="Q422" s="255"/>
      <c r="R422" s="255"/>
      <c r="S422" s="255"/>
      <c r="T422" s="25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7" t="s">
        <v>159</v>
      </c>
      <c r="AU422" s="257" t="s">
        <v>102</v>
      </c>
      <c r="AV422" s="14" t="s">
        <v>102</v>
      </c>
      <c r="AW422" s="14" t="s">
        <v>35</v>
      </c>
      <c r="AX422" s="14" t="s">
        <v>80</v>
      </c>
      <c r="AY422" s="257" t="s">
        <v>143</v>
      </c>
    </row>
    <row r="423" s="13" customFormat="1">
      <c r="A423" s="13"/>
      <c r="B423" s="237"/>
      <c r="C423" s="238"/>
      <c r="D423" s="232" t="s">
        <v>159</v>
      </c>
      <c r="E423" s="239" t="s">
        <v>1</v>
      </c>
      <c r="F423" s="240" t="s">
        <v>611</v>
      </c>
      <c r="G423" s="238"/>
      <c r="H423" s="239" t="s">
        <v>1</v>
      </c>
      <c r="I423" s="241"/>
      <c r="J423" s="238"/>
      <c r="K423" s="238"/>
      <c r="L423" s="242"/>
      <c r="M423" s="243"/>
      <c r="N423" s="244"/>
      <c r="O423" s="244"/>
      <c r="P423" s="244"/>
      <c r="Q423" s="244"/>
      <c r="R423" s="244"/>
      <c r="S423" s="244"/>
      <c r="T423" s="24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6" t="s">
        <v>159</v>
      </c>
      <c r="AU423" s="246" t="s">
        <v>102</v>
      </c>
      <c r="AV423" s="13" t="s">
        <v>88</v>
      </c>
      <c r="AW423" s="13" t="s">
        <v>35</v>
      </c>
      <c r="AX423" s="13" t="s">
        <v>80</v>
      </c>
      <c r="AY423" s="246" t="s">
        <v>143</v>
      </c>
    </row>
    <row r="424" s="14" customFormat="1">
      <c r="A424" s="14"/>
      <c r="B424" s="247"/>
      <c r="C424" s="248"/>
      <c r="D424" s="232" t="s">
        <v>159</v>
      </c>
      <c r="E424" s="249" t="s">
        <v>1</v>
      </c>
      <c r="F424" s="250" t="s">
        <v>612</v>
      </c>
      <c r="G424" s="248"/>
      <c r="H424" s="251">
        <v>0.91800000000000004</v>
      </c>
      <c r="I424" s="252"/>
      <c r="J424" s="248"/>
      <c r="K424" s="248"/>
      <c r="L424" s="253"/>
      <c r="M424" s="254"/>
      <c r="N424" s="255"/>
      <c r="O424" s="255"/>
      <c r="P424" s="255"/>
      <c r="Q424" s="255"/>
      <c r="R424" s="255"/>
      <c r="S424" s="255"/>
      <c r="T424" s="25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7" t="s">
        <v>159</v>
      </c>
      <c r="AU424" s="257" t="s">
        <v>102</v>
      </c>
      <c r="AV424" s="14" t="s">
        <v>102</v>
      </c>
      <c r="AW424" s="14" t="s">
        <v>35</v>
      </c>
      <c r="AX424" s="14" t="s">
        <v>80</v>
      </c>
      <c r="AY424" s="257" t="s">
        <v>143</v>
      </c>
    </row>
    <row r="425" s="13" customFormat="1">
      <c r="A425" s="13"/>
      <c r="B425" s="237"/>
      <c r="C425" s="238"/>
      <c r="D425" s="232" t="s">
        <v>159</v>
      </c>
      <c r="E425" s="239" t="s">
        <v>1</v>
      </c>
      <c r="F425" s="240" t="s">
        <v>613</v>
      </c>
      <c r="G425" s="238"/>
      <c r="H425" s="239" t="s">
        <v>1</v>
      </c>
      <c r="I425" s="241"/>
      <c r="J425" s="238"/>
      <c r="K425" s="238"/>
      <c r="L425" s="242"/>
      <c r="M425" s="243"/>
      <c r="N425" s="244"/>
      <c r="O425" s="244"/>
      <c r="P425" s="244"/>
      <c r="Q425" s="244"/>
      <c r="R425" s="244"/>
      <c r="S425" s="244"/>
      <c r="T425" s="24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6" t="s">
        <v>159</v>
      </c>
      <c r="AU425" s="246" t="s">
        <v>102</v>
      </c>
      <c r="AV425" s="13" t="s">
        <v>88</v>
      </c>
      <c r="AW425" s="13" t="s">
        <v>35</v>
      </c>
      <c r="AX425" s="13" t="s">
        <v>80</v>
      </c>
      <c r="AY425" s="246" t="s">
        <v>143</v>
      </c>
    </row>
    <row r="426" s="14" customFormat="1">
      <c r="A426" s="14"/>
      <c r="B426" s="247"/>
      <c r="C426" s="248"/>
      <c r="D426" s="232" t="s">
        <v>159</v>
      </c>
      <c r="E426" s="249" t="s">
        <v>1</v>
      </c>
      <c r="F426" s="250" t="s">
        <v>614</v>
      </c>
      <c r="G426" s="248"/>
      <c r="H426" s="251">
        <v>1.224</v>
      </c>
      <c r="I426" s="252"/>
      <c r="J426" s="248"/>
      <c r="K426" s="248"/>
      <c r="L426" s="253"/>
      <c r="M426" s="254"/>
      <c r="N426" s="255"/>
      <c r="O426" s="255"/>
      <c r="P426" s="255"/>
      <c r="Q426" s="255"/>
      <c r="R426" s="255"/>
      <c r="S426" s="255"/>
      <c r="T426" s="25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7" t="s">
        <v>159</v>
      </c>
      <c r="AU426" s="257" t="s">
        <v>102</v>
      </c>
      <c r="AV426" s="14" t="s">
        <v>102</v>
      </c>
      <c r="AW426" s="14" t="s">
        <v>35</v>
      </c>
      <c r="AX426" s="14" t="s">
        <v>80</v>
      </c>
      <c r="AY426" s="257" t="s">
        <v>143</v>
      </c>
    </row>
    <row r="427" s="13" customFormat="1">
      <c r="A427" s="13"/>
      <c r="B427" s="237"/>
      <c r="C427" s="238"/>
      <c r="D427" s="232" t="s">
        <v>159</v>
      </c>
      <c r="E427" s="239" t="s">
        <v>1</v>
      </c>
      <c r="F427" s="240" t="s">
        <v>615</v>
      </c>
      <c r="G427" s="238"/>
      <c r="H427" s="239" t="s">
        <v>1</v>
      </c>
      <c r="I427" s="241"/>
      <c r="J427" s="238"/>
      <c r="K427" s="238"/>
      <c r="L427" s="242"/>
      <c r="M427" s="243"/>
      <c r="N427" s="244"/>
      <c r="O427" s="244"/>
      <c r="P427" s="244"/>
      <c r="Q427" s="244"/>
      <c r="R427" s="244"/>
      <c r="S427" s="244"/>
      <c r="T427" s="24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6" t="s">
        <v>159</v>
      </c>
      <c r="AU427" s="246" t="s">
        <v>102</v>
      </c>
      <c r="AV427" s="13" t="s">
        <v>88</v>
      </c>
      <c r="AW427" s="13" t="s">
        <v>35</v>
      </c>
      <c r="AX427" s="13" t="s">
        <v>80</v>
      </c>
      <c r="AY427" s="246" t="s">
        <v>143</v>
      </c>
    </row>
    <row r="428" s="14" customFormat="1">
      <c r="A428" s="14"/>
      <c r="B428" s="247"/>
      <c r="C428" s="248"/>
      <c r="D428" s="232" t="s">
        <v>159</v>
      </c>
      <c r="E428" s="249" t="s">
        <v>1</v>
      </c>
      <c r="F428" s="250" t="s">
        <v>616</v>
      </c>
      <c r="G428" s="248"/>
      <c r="H428" s="251">
        <v>0.83299999999999996</v>
      </c>
      <c r="I428" s="252"/>
      <c r="J428" s="248"/>
      <c r="K428" s="248"/>
      <c r="L428" s="253"/>
      <c r="M428" s="254"/>
      <c r="N428" s="255"/>
      <c r="O428" s="255"/>
      <c r="P428" s="255"/>
      <c r="Q428" s="255"/>
      <c r="R428" s="255"/>
      <c r="S428" s="255"/>
      <c r="T428" s="25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7" t="s">
        <v>159</v>
      </c>
      <c r="AU428" s="257" t="s">
        <v>102</v>
      </c>
      <c r="AV428" s="14" t="s">
        <v>102</v>
      </c>
      <c r="AW428" s="14" t="s">
        <v>35</v>
      </c>
      <c r="AX428" s="14" t="s">
        <v>80</v>
      </c>
      <c r="AY428" s="257" t="s">
        <v>143</v>
      </c>
    </row>
    <row r="429" s="15" customFormat="1">
      <c r="A429" s="15"/>
      <c r="B429" s="258"/>
      <c r="C429" s="259"/>
      <c r="D429" s="232" t="s">
        <v>159</v>
      </c>
      <c r="E429" s="260" t="s">
        <v>1</v>
      </c>
      <c r="F429" s="261" t="s">
        <v>172</v>
      </c>
      <c r="G429" s="259"/>
      <c r="H429" s="262">
        <v>3.7570000000000006</v>
      </c>
      <c r="I429" s="263"/>
      <c r="J429" s="259"/>
      <c r="K429" s="259"/>
      <c r="L429" s="264"/>
      <c r="M429" s="265"/>
      <c r="N429" s="266"/>
      <c r="O429" s="266"/>
      <c r="P429" s="266"/>
      <c r="Q429" s="266"/>
      <c r="R429" s="266"/>
      <c r="S429" s="266"/>
      <c r="T429" s="267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8" t="s">
        <v>159</v>
      </c>
      <c r="AU429" s="268" t="s">
        <v>102</v>
      </c>
      <c r="AV429" s="15" t="s">
        <v>151</v>
      </c>
      <c r="AW429" s="15" t="s">
        <v>35</v>
      </c>
      <c r="AX429" s="15" t="s">
        <v>88</v>
      </c>
      <c r="AY429" s="268" t="s">
        <v>143</v>
      </c>
    </row>
    <row r="430" s="2" customFormat="1" ht="16.5" customHeight="1">
      <c r="A430" s="39"/>
      <c r="B430" s="40"/>
      <c r="C430" s="219" t="s">
        <v>617</v>
      </c>
      <c r="D430" s="219" t="s">
        <v>146</v>
      </c>
      <c r="E430" s="220" t="s">
        <v>618</v>
      </c>
      <c r="F430" s="221" t="s">
        <v>619</v>
      </c>
      <c r="G430" s="222" t="s">
        <v>149</v>
      </c>
      <c r="H430" s="223">
        <v>3.7570000000000001</v>
      </c>
      <c r="I430" s="224"/>
      <c r="J430" s="225">
        <f>ROUND(I430*H430,2)</f>
        <v>0</v>
      </c>
      <c r="K430" s="221" t="s">
        <v>445</v>
      </c>
      <c r="L430" s="45"/>
      <c r="M430" s="226" t="s">
        <v>1</v>
      </c>
      <c r="N430" s="227" t="s">
        <v>46</v>
      </c>
      <c r="O430" s="92"/>
      <c r="P430" s="228">
        <f>O430*H430</f>
        <v>0</v>
      </c>
      <c r="Q430" s="228">
        <v>0</v>
      </c>
      <c r="R430" s="228">
        <f>Q430*H430</f>
        <v>0</v>
      </c>
      <c r="S430" s="228">
        <v>0</v>
      </c>
      <c r="T430" s="229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0" t="s">
        <v>216</v>
      </c>
      <c r="AT430" s="230" t="s">
        <v>146</v>
      </c>
      <c r="AU430" s="230" t="s">
        <v>102</v>
      </c>
      <c r="AY430" s="18" t="s">
        <v>143</v>
      </c>
      <c r="BE430" s="231">
        <f>IF(N430="základní",J430,0)</f>
        <v>0</v>
      </c>
      <c r="BF430" s="231">
        <f>IF(N430="snížená",J430,0)</f>
        <v>0</v>
      </c>
      <c r="BG430" s="231">
        <f>IF(N430="zákl. přenesená",J430,0)</f>
        <v>0</v>
      </c>
      <c r="BH430" s="231">
        <f>IF(N430="sníž. přenesená",J430,0)</f>
        <v>0</v>
      </c>
      <c r="BI430" s="231">
        <f>IF(N430="nulová",J430,0)</f>
        <v>0</v>
      </c>
      <c r="BJ430" s="18" t="s">
        <v>102</v>
      </c>
      <c r="BK430" s="231">
        <f>ROUND(I430*H430,2)</f>
        <v>0</v>
      </c>
      <c r="BL430" s="18" t="s">
        <v>216</v>
      </c>
      <c r="BM430" s="230" t="s">
        <v>620</v>
      </c>
    </row>
    <row r="431" s="2" customFormat="1">
      <c r="A431" s="39"/>
      <c r="B431" s="40"/>
      <c r="C431" s="41"/>
      <c r="D431" s="232" t="s">
        <v>153</v>
      </c>
      <c r="E431" s="41"/>
      <c r="F431" s="233" t="s">
        <v>621</v>
      </c>
      <c r="G431" s="41"/>
      <c r="H431" s="41"/>
      <c r="I431" s="234"/>
      <c r="J431" s="41"/>
      <c r="K431" s="41"/>
      <c r="L431" s="45"/>
      <c r="M431" s="235"/>
      <c r="N431" s="236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153</v>
      </c>
      <c r="AU431" s="18" t="s">
        <v>102</v>
      </c>
    </row>
    <row r="432" s="13" customFormat="1">
      <c r="A432" s="13"/>
      <c r="B432" s="237"/>
      <c r="C432" s="238"/>
      <c r="D432" s="232" t="s">
        <v>159</v>
      </c>
      <c r="E432" s="239" t="s">
        <v>1</v>
      </c>
      <c r="F432" s="240" t="s">
        <v>609</v>
      </c>
      <c r="G432" s="238"/>
      <c r="H432" s="239" t="s">
        <v>1</v>
      </c>
      <c r="I432" s="241"/>
      <c r="J432" s="238"/>
      <c r="K432" s="238"/>
      <c r="L432" s="242"/>
      <c r="M432" s="243"/>
      <c r="N432" s="244"/>
      <c r="O432" s="244"/>
      <c r="P432" s="244"/>
      <c r="Q432" s="244"/>
      <c r="R432" s="244"/>
      <c r="S432" s="244"/>
      <c r="T432" s="24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6" t="s">
        <v>159</v>
      </c>
      <c r="AU432" s="246" t="s">
        <v>102</v>
      </c>
      <c r="AV432" s="13" t="s">
        <v>88</v>
      </c>
      <c r="AW432" s="13" t="s">
        <v>35</v>
      </c>
      <c r="AX432" s="13" t="s">
        <v>80</v>
      </c>
      <c r="AY432" s="246" t="s">
        <v>143</v>
      </c>
    </row>
    <row r="433" s="14" customFormat="1">
      <c r="A433" s="14"/>
      <c r="B433" s="247"/>
      <c r="C433" s="248"/>
      <c r="D433" s="232" t="s">
        <v>159</v>
      </c>
      <c r="E433" s="249" t="s">
        <v>1</v>
      </c>
      <c r="F433" s="250" t="s">
        <v>610</v>
      </c>
      <c r="G433" s="248"/>
      <c r="H433" s="251">
        <v>0.78200000000000003</v>
      </c>
      <c r="I433" s="252"/>
      <c r="J433" s="248"/>
      <c r="K433" s="248"/>
      <c r="L433" s="253"/>
      <c r="M433" s="254"/>
      <c r="N433" s="255"/>
      <c r="O433" s="255"/>
      <c r="P433" s="255"/>
      <c r="Q433" s="255"/>
      <c r="R433" s="255"/>
      <c r="S433" s="255"/>
      <c r="T433" s="25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7" t="s">
        <v>159</v>
      </c>
      <c r="AU433" s="257" t="s">
        <v>102</v>
      </c>
      <c r="AV433" s="14" t="s">
        <v>102</v>
      </c>
      <c r="AW433" s="14" t="s">
        <v>35</v>
      </c>
      <c r="AX433" s="14" t="s">
        <v>80</v>
      </c>
      <c r="AY433" s="257" t="s">
        <v>143</v>
      </c>
    </row>
    <row r="434" s="13" customFormat="1">
      <c r="A434" s="13"/>
      <c r="B434" s="237"/>
      <c r="C434" s="238"/>
      <c r="D434" s="232" t="s">
        <v>159</v>
      </c>
      <c r="E434" s="239" t="s">
        <v>1</v>
      </c>
      <c r="F434" s="240" t="s">
        <v>611</v>
      </c>
      <c r="G434" s="238"/>
      <c r="H434" s="239" t="s">
        <v>1</v>
      </c>
      <c r="I434" s="241"/>
      <c r="J434" s="238"/>
      <c r="K434" s="238"/>
      <c r="L434" s="242"/>
      <c r="M434" s="243"/>
      <c r="N434" s="244"/>
      <c r="O434" s="244"/>
      <c r="P434" s="244"/>
      <c r="Q434" s="244"/>
      <c r="R434" s="244"/>
      <c r="S434" s="244"/>
      <c r="T434" s="24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6" t="s">
        <v>159</v>
      </c>
      <c r="AU434" s="246" t="s">
        <v>102</v>
      </c>
      <c r="AV434" s="13" t="s">
        <v>88</v>
      </c>
      <c r="AW434" s="13" t="s">
        <v>35</v>
      </c>
      <c r="AX434" s="13" t="s">
        <v>80</v>
      </c>
      <c r="AY434" s="246" t="s">
        <v>143</v>
      </c>
    </row>
    <row r="435" s="14" customFormat="1">
      <c r="A435" s="14"/>
      <c r="B435" s="247"/>
      <c r="C435" s="248"/>
      <c r="D435" s="232" t="s">
        <v>159</v>
      </c>
      <c r="E435" s="249" t="s">
        <v>1</v>
      </c>
      <c r="F435" s="250" t="s">
        <v>612</v>
      </c>
      <c r="G435" s="248"/>
      <c r="H435" s="251">
        <v>0.91800000000000004</v>
      </c>
      <c r="I435" s="252"/>
      <c r="J435" s="248"/>
      <c r="K435" s="248"/>
      <c r="L435" s="253"/>
      <c r="M435" s="254"/>
      <c r="N435" s="255"/>
      <c r="O435" s="255"/>
      <c r="P435" s="255"/>
      <c r="Q435" s="255"/>
      <c r="R435" s="255"/>
      <c r="S435" s="255"/>
      <c r="T435" s="25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7" t="s">
        <v>159</v>
      </c>
      <c r="AU435" s="257" t="s">
        <v>102</v>
      </c>
      <c r="AV435" s="14" t="s">
        <v>102</v>
      </c>
      <c r="AW435" s="14" t="s">
        <v>35</v>
      </c>
      <c r="AX435" s="14" t="s">
        <v>80</v>
      </c>
      <c r="AY435" s="257" t="s">
        <v>143</v>
      </c>
    </row>
    <row r="436" s="13" customFormat="1">
      <c r="A436" s="13"/>
      <c r="B436" s="237"/>
      <c r="C436" s="238"/>
      <c r="D436" s="232" t="s">
        <v>159</v>
      </c>
      <c r="E436" s="239" t="s">
        <v>1</v>
      </c>
      <c r="F436" s="240" t="s">
        <v>613</v>
      </c>
      <c r="G436" s="238"/>
      <c r="H436" s="239" t="s">
        <v>1</v>
      </c>
      <c r="I436" s="241"/>
      <c r="J436" s="238"/>
      <c r="K436" s="238"/>
      <c r="L436" s="242"/>
      <c r="M436" s="243"/>
      <c r="N436" s="244"/>
      <c r="O436" s="244"/>
      <c r="P436" s="244"/>
      <c r="Q436" s="244"/>
      <c r="R436" s="244"/>
      <c r="S436" s="244"/>
      <c r="T436" s="24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6" t="s">
        <v>159</v>
      </c>
      <c r="AU436" s="246" t="s">
        <v>102</v>
      </c>
      <c r="AV436" s="13" t="s">
        <v>88</v>
      </c>
      <c r="AW436" s="13" t="s">
        <v>35</v>
      </c>
      <c r="AX436" s="13" t="s">
        <v>80</v>
      </c>
      <c r="AY436" s="246" t="s">
        <v>143</v>
      </c>
    </row>
    <row r="437" s="14" customFormat="1">
      <c r="A437" s="14"/>
      <c r="B437" s="247"/>
      <c r="C437" s="248"/>
      <c r="D437" s="232" t="s">
        <v>159</v>
      </c>
      <c r="E437" s="249" t="s">
        <v>1</v>
      </c>
      <c r="F437" s="250" t="s">
        <v>614</v>
      </c>
      <c r="G437" s="248"/>
      <c r="H437" s="251">
        <v>1.224</v>
      </c>
      <c r="I437" s="252"/>
      <c r="J437" s="248"/>
      <c r="K437" s="248"/>
      <c r="L437" s="253"/>
      <c r="M437" s="254"/>
      <c r="N437" s="255"/>
      <c r="O437" s="255"/>
      <c r="P437" s="255"/>
      <c r="Q437" s="255"/>
      <c r="R437" s="255"/>
      <c r="S437" s="255"/>
      <c r="T437" s="25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7" t="s">
        <v>159</v>
      </c>
      <c r="AU437" s="257" t="s">
        <v>102</v>
      </c>
      <c r="AV437" s="14" t="s">
        <v>102</v>
      </c>
      <c r="AW437" s="14" t="s">
        <v>35</v>
      </c>
      <c r="AX437" s="14" t="s">
        <v>80</v>
      </c>
      <c r="AY437" s="257" t="s">
        <v>143</v>
      </c>
    </row>
    <row r="438" s="13" customFormat="1">
      <c r="A438" s="13"/>
      <c r="B438" s="237"/>
      <c r="C438" s="238"/>
      <c r="D438" s="232" t="s">
        <v>159</v>
      </c>
      <c r="E438" s="239" t="s">
        <v>1</v>
      </c>
      <c r="F438" s="240" t="s">
        <v>615</v>
      </c>
      <c r="G438" s="238"/>
      <c r="H438" s="239" t="s">
        <v>1</v>
      </c>
      <c r="I438" s="241"/>
      <c r="J438" s="238"/>
      <c r="K438" s="238"/>
      <c r="L438" s="242"/>
      <c r="M438" s="243"/>
      <c r="N438" s="244"/>
      <c r="O438" s="244"/>
      <c r="P438" s="244"/>
      <c r="Q438" s="244"/>
      <c r="R438" s="244"/>
      <c r="S438" s="244"/>
      <c r="T438" s="24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6" t="s">
        <v>159</v>
      </c>
      <c r="AU438" s="246" t="s">
        <v>102</v>
      </c>
      <c r="AV438" s="13" t="s">
        <v>88</v>
      </c>
      <c r="AW438" s="13" t="s">
        <v>35</v>
      </c>
      <c r="AX438" s="13" t="s">
        <v>80</v>
      </c>
      <c r="AY438" s="246" t="s">
        <v>143</v>
      </c>
    </row>
    <row r="439" s="14" customFormat="1">
      <c r="A439" s="14"/>
      <c r="B439" s="247"/>
      <c r="C439" s="248"/>
      <c r="D439" s="232" t="s">
        <v>159</v>
      </c>
      <c r="E439" s="249" t="s">
        <v>1</v>
      </c>
      <c r="F439" s="250" t="s">
        <v>616</v>
      </c>
      <c r="G439" s="248"/>
      <c r="H439" s="251">
        <v>0.83299999999999996</v>
      </c>
      <c r="I439" s="252"/>
      <c r="J439" s="248"/>
      <c r="K439" s="248"/>
      <c r="L439" s="253"/>
      <c r="M439" s="254"/>
      <c r="N439" s="255"/>
      <c r="O439" s="255"/>
      <c r="P439" s="255"/>
      <c r="Q439" s="255"/>
      <c r="R439" s="255"/>
      <c r="S439" s="255"/>
      <c r="T439" s="25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7" t="s">
        <v>159</v>
      </c>
      <c r="AU439" s="257" t="s">
        <v>102</v>
      </c>
      <c r="AV439" s="14" t="s">
        <v>102</v>
      </c>
      <c r="AW439" s="14" t="s">
        <v>35</v>
      </c>
      <c r="AX439" s="14" t="s">
        <v>80</v>
      </c>
      <c r="AY439" s="257" t="s">
        <v>143</v>
      </c>
    </row>
    <row r="440" s="15" customFormat="1">
      <c r="A440" s="15"/>
      <c r="B440" s="258"/>
      <c r="C440" s="259"/>
      <c r="D440" s="232" t="s">
        <v>159</v>
      </c>
      <c r="E440" s="260" t="s">
        <v>1</v>
      </c>
      <c r="F440" s="261" t="s">
        <v>172</v>
      </c>
      <c r="G440" s="259"/>
      <c r="H440" s="262">
        <v>3.7570000000000006</v>
      </c>
      <c r="I440" s="263"/>
      <c r="J440" s="259"/>
      <c r="K440" s="259"/>
      <c r="L440" s="264"/>
      <c r="M440" s="265"/>
      <c r="N440" s="266"/>
      <c r="O440" s="266"/>
      <c r="P440" s="266"/>
      <c r="Q440" s="266"/>
      <c r="R440" s="266"/>
      <c r="S440" s="266"/>
      <c r="T440" s="267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68" t="s">
        <v>159</v>
      </c>
      <c r="AU440" s="268" t="s">
        <v>102</v>
      </c>
      <c r="AV440" s="15" t="s">
        <v>151</v>
      </c>
      <c r="AW440" s="15" t="s">
        <v>35</v>
      </c>
      <c r="AX440" s="15" t="s">
        <v>88</v>
      </c>
      <c r="AY440" s="268" t="s">
        <v>143</v>
      </c>
    </row>
    <row r="441" s="2" customFormat="1" ht="24.15" customHeight="1">
      <c r="A441" s="39"/>
      <c r="B441" s="40"/>
      <c r="C441" s="219" t="s">
        <v>622</v>
      </c>
      <c r="D441" s="219" t="s">
        <v>146</v>
      </c>
      <c r="E441" s="220" t="s">
        <v>623</v>
      </c>
      <c r="F441" s="221" t="s">
        <v>624</v>
      </c>
      <c r="G441" s="222" t="s">
        <v>149</v>
      </c>
      <c r="H441" s="223">
        <v>3.7570000000000001</v>
      </c>
      <c r="I441" s="224"/>
      <c r="J441" s="225">
        <f>ROUND(I441*H441,2)</f>
        <v>0</v>
      </c>
      <c r="K441" s="221" t="s">
        <v>150</v>
      </c>
      <c r="L441" s="45"/>
      <c r="M441" s="226" t="s">
        <v>1</v>
      </c>
      <c r="N441" s="227" t="s">
        <v>46</v>
      </c>
      <c r="O441" s="92"/>
      <c r="P441" s="228">
        <f>O441*H441</f>
        <v>0</v>
      </c>
      <c r="Q441" s="228">
        <v>0.00014375</v>
      </c>
      <c r="R441" s="228">
        <f>Q441*H441</f>
        <v>0.00054006875000000003</v>
      </c>
      <c r="S441" s="228">
        <v>0</v>
      </c>
      <c r="T441" s="229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30" t="s">
        <v>216</v>
      </c>
      <c r="AT441" s="230" t="s">
        <v>146</v>
      </c>
      <c r="AU441" s="230" t="s">
        <v>102</v>
      </c>
      <c r="AY441" s="18" t="s">
        <v>143</v>
      </c>
      <c r="BE441" s="231">
        <f>IF(N441="základní",J441,0)</f>
        <v>0</v>
      </c>
      <c r="BF441" s="231">
        <f>IF(N441="snížená",J441,0)</f>
        <v>0</v>
      </c>
      <c r="BG441" s="231">
        <f>IF(N441="zákl. přenesená",J441,0)</f>
        <v>0</v>
      </c>
      <c r="BH441" s="231">
        <f>IF(N441="sníž. přenesená",J441,0)</f>
        <v>0</v>
      </c>
      <c r="BI441" s="231">
        <f>IF(N441="nulová",J441,0)</f>
        <v>0</v>
      </c>
      <c r="BJ441" s="18" t="s">
        <v>102</v>
      </c>
      <c r="BK441" s="231">
        <f>ROUND(I441*H441,2)</f>
        <v>0</v>
      </c>
      <c r="BL441" s="18" t="s">
        <v>216</v>
      </c>
      <c r="BM441" s="230" t="s">
        <v>625</v>
      </c>
    </row>
    <row r="442" s="2" customFormat="1">
      <c r="A442" s="39"/>
      <c r="B442" s="40"/>
      <c r="C442" s="41"/>
      <c r="D442" s="232" t="s">
        <v>153</v>
      </c>
      <c r="E442" s="41"/>
      <c r="F442" s="233" t="s">
        <v>626</v>
      </c>
      <c r="G442" s="41"/>
      <c r="H442" s="41"/>
      <c r="I442" s="234"/>
      <c r="J442" s="41"/>
      <c r="K442" s="41"/>
      <c r="L442" s="45"/>
      <c r="M442" s="235"/>
      <c r="N442" s="236"/>
      <c r="O442" s="92"/>
      <c r="P442" s="92"/>
      <c r="Q442" s="92"/>
      <c r="R442" s="92"/>
      <c r="S442" s="92"/>
      <c r="T442" s="93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153</v>
      </c>
      <c r="AU442" s="18" t="s">
        <v>102</v>
      </c>
    </row>
    <row r="443" s="2" customFormat="1" ht="24.15" customHeight="1">
      <c r="A443" s="39"/>
      <c r="B443" s="40"/>
      <c r="C443" s="219" t="s">
        <v>627</v>
      </c>
      <c r="D443" s="219" t="s">
        <v>146</v>
      </c>
      <c r="E443" s="220" t="s">
        <v>628</v>
      </c>
      <c r="F443" s="221" t="s">
        <v>629</v>
      </c>
      <c r="G443" s="222" t="s">
        <v>149</v>
      </c>
      <c r="H443" s="223">
        <v>3.7570000000000001</v>
      </c>
      <c r="I443" s="224"/>
      <c r="J443" s="225">
        <f>ROUND(I443*H443,2)</f>
        <v>0</v>
      </c>
      <c r="K443" s="221" t="s">
        <v>150</v>
      </c>
      <c r="L443" s="45"/>
      <c r="M443" s="226" t="s">
        <v>1</v>
      </c>
      <c r="N443" s="227" t="s">
        <v>46</v>
      </c>
      <c r="O443" s="92"/>
      <c r="P443" s="228">
        <f>O443*H443</f>
        <v>0</v>
      </c>
      <c r="Q443" s="228">
        <v>8.5879999999999998E-05</v>
      </c>
      <c r="R443" s="228">
        <f>Q443*H443</f>
        <v>0.00032265115999999998</v>
      </c>
      <c r="S443" s="228">
        <v>0</v>
      </c>
      <c r="T443" s="229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0" t="s">
        <v>216</v>
      </c>
      <c r="AT443" s="230" t="s">
        <v>146</v>
      </c>
      <c r="AU443" s="230" t="s">
        <v>102</v>
      </c>
      <c r="AY443" s="18" t="s">
        <v>143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8" t="s">
        <v>102</v>
      </c>
      <c r="BK443" s="231">
        <f>ROUND(I443*H443,2)</f>
        <v>0</v>
      </c>
      <c r="BL443" s="18" t="s">
        <v>216</v>
      </c>
      <c r="BM443" s="230" t="s">
        <v>630</v>
      </c>
    </row>
    <row r="444" s="2" customFormat="1">
      <c r="A444" s="39"/>
      <c r="B444" s="40"/>
      <c r="C444" s="41"/>
      <c r="D444" s="232" t="s">
        <v>153</v>
      </c>
      <c r="E444" s="41"/>
      <c r="F444" s="233" t="s">
        <v>631</v>
      </c>
      <c r="G444" s="41"/>
      <c r="H444" s="41"/>
      <c r="I444" s="234"/>
      <c r="J444" s="41"/>
      <c r="K444" s="41"/>
      <c r="L444" s="45"/>
      <c r="M444" s="235"/>
      <c r="N444" s="236"/>
      <c r="O444" s="92"/>
      <c r="P444" s="92"/>
      <c r="Q444" s="92"/>
      <c r="R444" s="92"/>
      <c r="S444" s="92"/>
      <c r="T444" s="93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153</v>
      </c>
      <c r="AU444" s="18" t="s">
        <v>102</v>
      </c>
    </row>
    <row r="445" s="12" customFormat="1" ht="22.8" customHeight="1">
      <c r="A445" s="12"/>
      <c r="B445" s="203"/>
      <c r="C445" s="204"/>
      <c r="D445" s="205" t="s">
        <v>79</v>
      </c>
      <c r="E445" s="217" t="s">
        <v>632</v>
      </c>
      <c r="F445" s="217" t="s">
        <v>633</v>
      </c>
      <c r="G445" s="204"/>
      <c r="H445" s="204"/>
      <c r="I445" s="207"/>
      <c r="J445" s="218">
        <f>BK445</f>
        <v>0</v>
      </c>
      <c r="K445" s="204"/>
      <c r="L445" s="209"/>
      <c r="M445" s="210"/>
      <c r="N445" s="211"/>
      <c r="O445" s="211"/>
      <c r="P445" s="212">
        <f>SUM(P446:P481)</f>
        <v>0</v>
      </c>
      <c r="Q445" s="211"/>
      <c r="R445" s="212">
        <f>SUM(R446:R481)</f>
        <v>0.44471052639999997</v>
      </c>
      <c r="S445" s="211"/>
      <c r="T445" s="213">
        <f>SUM(T446:T481)</f>
        <v>0.1488468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14" t="s">
        <v>102</v>
      </c>
      <c r="AT445" s="215" t="s">
        <v>79</v>
      </c>
      <c r="AU445" s="215" t="s">
        <v>88</v>
      </c>
      <c r="AY445" s="214" t="s">
        <v>143</v>
      </c>
      <c r="BK445" s="216">
        <f>SUM(BK446:BK481)</f>
        <v>0</v>
      </c>
    </row>
    <row r="446" s="2" customFormat="1" ht="24.15" customHeight="1">
      <c r="A446" s="39"/>
      <c r="B446" s="40"/>
      <c r="C446" s="219" t="s">
        <v>634</v>
      </c>
      <c r="D446" s="219" t="s">
        <v>146</v>
      </c>
      <c r="E446" s="220" t="s">
        <v>635</v>
      </c>
      <c r="F446" s="221" t="s">
        <v>636</v>
      </c>
      <c r="G446" s="222" t="s">
        <v>149</v>
      </c>
      <c r="H446" s="223">
        <v>323.57999999999998</v>
      </c>
      <c r="I446" s="224"/>
      <c r="J446" s="225">
        <f>ROUND(I446*H446,2)</f>
        <v>0</v>
      </c>
      <c r="K446" s="221" t="s">
        <v>150</v>
      </c>
      <c r="L446" s="45"/>
      <c r="M446" s="226" t="s">
        <v>1</v>
      </c>
      <c r="N446" s="227" t="s">
        <v>46</v>
      </c>
      <c r="O446" s="92"/>
      <c r="P446" s="228">
        <f>O446*H446</f>
        <v>0</v>
      </c>
      <c r="Q446" s="228">
        <v>0</v>
      </c>
      <c r="R446" s="228">
        <f>Q446*H446</f>
        <v>0</v>
      </c>
      <c r="S446" s="228">
        <v>0</v>
      </c>
      <c r="T446" s="22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0" t="s">
        <v>216</v>
      </c>
      <c r="AT446" s="230" t="s">
        <v>146</v>
      </c>
      <c r="AU446" s="230" t="s">
        <v>102</v>
      </c>
      <c r="AY446" s="18" t="s">
        <v>143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8" t="s">
        <v>102</v>
      </c>
      <c r="BK446" s="231">
        <f>ROUND(I446*H446,2)</f>
        <v>0</v>
      </c>
      <c r="BL446" s="18" t="s">
        <v>216</v>
      </c>
      <c r="BM446" s="230" t="s">
        <v>637</v>
      </c>
    </row>
    <row r="447" s="2" customFormat="1">
      <c r="A447" s="39"/>
      <c r="B447" s="40"/>
      <c r="C447" s="41"/>
      <c r="D447" s="232" t="s">
        <v>153</v>
      </c>
      <c r="E447" s="41"/>
      <c r="F447" s="233" t="s">
        <v>636</v>
      </c>
      <c r="G447" s="41"/>
      <c r="H447" s="41"/>
      <c r="I447" s="234"/>
      <c r="J447" s="41"/>
      <c r="K447" s="41"/>
      <c r="L447" s="45"/>
      <c r="M447" s="235"/>
      <c r="N447" s="236"/>
      <c r="O447" s="92"/>
      <c r="P447" s="92"/>
      <c r="Q447" s="92"/>
      <c r="R447" s="92"/>
      <c r="S447" s="92"/>
      <c r="T447" s="93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153</v>
      </c>
      <c r="AU447" s="18" t="s">
        <v>102</v>
      </c>
    </row>
    <row r="448" s="2" customFormat="1" ht="24.15" customHeight="1">
      <c r="A448" s="39"/>
      <c r="B448" s="40"/>
      <c r="C448" s="219" t="s">
        <v>638</v>
      </c>
      <c r="D448" s="219" t="s">
        <v>146</v>
      </c>
      <c r="E448" s="220" t="s">
        <v>639</v>
      </c>
      <c r="F448" s="221" t="s">
        <v>640</v>
      </c>
      <c r="G448" s="222" t="s">
        <v>149</v>
      </c>
      <c r="H448" s="223">
        <v>323.57999999999998</v>
      </c>
      <c r="I448" s="224"/>
      <c r="J448" s="225">
        <f>ROUND(I448*H448,2)</f>
        <v>0</v>
      </c>
      <c r="K448" s="221" t="s">
        <v>150</v>
      </c>
      <c r="L448" s="45"/>
      <c r="M448" s="226" t="s">
        <v>1</v>
      </c>
      <c r="N448" s="227" t="s">
        <v>46</v>
      </c>
      <c r="O448" s="92"/>
      <c r="P448" s="228">
        <f>O448*H448</f>
        <v>0</v>
      </c>
      <c r="Q448" s="228">
        <v>2.08E-06</v>
      </c>
      <c r="R448" s="228">
        <f>Q448*H448</f>
        <v>0.00067304639999999998</v>
      </c>
      <c r="S448" s="228">
        <v>0.00014999999999999999</v>
      </c>
      <c r="T448" s="229">
        <f>S448*H448</f>
        <v>0.048536999999999997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0" t="s">
        <v>216</v>
      </c>
      <c r="AT448" s="230" t="s">
        <v>146</v>
      </c>
      <c r="AU448" s="230" t="s">
        <v>102</v>
      </c>
      <c r="AY448" s="18" t="s">
        <v>143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8" t="s">
        <v>102</v>
      </c>
      <c r="BK448" s="231">
        <f>ROUND(I448*H448,2)</f>
        <v>0</v>
      </c>
      <c r="BL448" s="18" t="s">
        <v>216</v>
      </c>
      <c r="BM448" s="230" t="s">
        <v>641</v>
      </c>
    </row>
    <row r="449" s="2" customFormat="1">
      <c r="A449" s="39"/>
      <c r="B449" s="40"/>
      <c r="C449" s="41"/>
      <c r="D449" s="232" t="s">
        <v>153</v>
      </c>
      <c r="E449" s="41"/>
      <c r="F449" s="233" t="s">
        <v>640</v>
      </c>
      <c r="G449" s="41"/>
      <c r="H449" s="41"/>
      <c r="I449" s="234"/>
      <c r="J449" s="41"/>
      <c r="K449" s="41"/>
      <c r="L449" s="45"/>
      <c r="M449" s="235"/>
      <c r="N449" s="236"/>
      <c r="O449" s="92"/>
      <c r="P449" s="92"/>
      <c r="Q449" s="92"/>
      <c r="R449" s="92"/>
      <c r="S449" s="92"/>
      <c r="T449" s="93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153</v>
      </c>
      <c r="AU449" s="18" t="s">
        <v>102</v>
      </c>
    </row>
    <row r="450" s="2" customFormat="1" ht="16.5" customHeight="1">
      <c r="A450" s="39"/>
      <c r="B450" s="40"/>
      <c r="C450" s="219" t="s">
        <v>642</v>
      </c>
      <c r="D450" s="219" t="s">
        <v>146</v>
      </c>
      <c r="E450" s="220" t="s">
        <v>643</v>
      </c>
      <c r="F450" s="221" t="s">
        <v>644</v>
      </c>
      <c r="G450" s="222" t="s">
        <v>149</v>
      </c>
      <c r="H450" s="223">
        <v>323.57999999999998</v>
      </c>
      <c r="I450" s="224"/>
      <c r="J450" s="225">
        <f>ROUND(I450*H450,2)</f>
        <v>0</v>
      </c>
      <c r="K450" s="221" t="s">
        <v>150</v>
      </c>
      <c r="L450" s="45"/>
      <c r="M450" s="226" t="s">
        <v>1</v>
      </c>
      <c r="N450" s="227" t="s">
        <v>46</v>
      </c>
      <c r="O450" s="92"/>
      <c r="P450" s="228">
        <f>O450*H450</f>
        <v>0</v>
      </c>
      <c r="Q450" s="228">
        <v>0.001</v>
      </c>
      <c r="R450" s="228">
        <f>Q450*H450</f>
        <v>0.32357999999999998</v>
      </c>
      <c r="S450" s="228">
        <v>0.00031</v>
      </c>
      <c r="T450" s="229">
        <f>S450*H450</f>
        <v>0.10030979999999999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0" t="s">
        <v>216</v>
      </c>
      <c r="AT450" s="230" t="s">
        <v>146</v>
      </c>
      <c r="AU450" s="230" t="s">
        <v>102</v>
      </c>
      <c r="AY450" s="18" t="s">
        <v>143</v>
      </c>
      <c r="BE450" s="231">
        <f>IF(N450="základní",J450,0)</f>
        <v>0</v>
      </c>
      <c r="BF450" s="231">
        <f>IF(N450="snížená",J450,0)</f>
        <v>0</v>
      </c>
      <c r="BG450" s="231">
        <f>IF(N450="zákl. přenesená",J450,0)</f>
        <v>0</v>
      </c>
      <c r="BH450" s="231">
        <f>IF(N450="sníž. přenesená",J450,0)</f>
        <v>0</v>
      </c>
      <c r="BI450" s="231">
        <f>IF(N450="nulová",J450,0)</f>
        <v>0</v>
      </c>
      <c r="BJ450" s="18" t="s">
        <v>102</v>
      </c>
      <c r="BK450" s="231">
        <f>ROUND(I450*H450,2)</f>
        <v>0</v>
      </c>
      <c r="BL450" s="18" t="s">
        <v>216</v>
      </c>
      <c r="BM450" s="230" t="s">
        <v>645</v>
      </c>
    </row>
    <row r="451" s="2" customFormat="1">
      <c r="A451" s="39"/>
      <c r="B451" s="40"/>
      <c r="C451" s="41"/>
      <c r="D451" s="232" t="s">
        <v>153</v>
      </c>
      <c r="E451" s="41"/>
      <c r="F451" s="233" t="s">
        <v>644</v>
      </c>
      <c r="G451" s="41"/>
      <c r="H451" s="41"/>
      <c r="I451" s="234"/>
      <c r="J451" s="41"/>
      <c r="K451" s="41"/>
      <c r="L451" s="45"/>
      <c r="M451" s="235"/>
      <c r="N451" s="236"/>
      <c r="O451" s="92"/>
      <c r="P451" s="92"/>
      <c r="Q451" s="92"/>
      <c r="R451" s="92"/>
      <c r="S451" s="92"/>
      <c r="T451" s="93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153</v>
      </c>
      <c r="AU451" s="18" t="s">
        <v>102</v>
      </c>
    </row>
    <row r="452" s="13" customFormat="1">
      <c r="A452" s="13"/>
      <c r="B452" s="237"/>
      <c r="C452" s="238"/>
      <c r="D452" s="232" t="s">
        <v>159</v>
      </c>
      <c r="E452" s="239" t="s">
        <v>1</v>
      </c>
      <c r="F452" s="240" t="s">
        <v>160</v>
      </c>
      <c r="G452" s="238"/>
      <c r="H452" s="239" t="s">
        <v>1</v>
      </c>
      <c r="I452" s="241"/>
      <c r="J452" s="238"/>
      <c r="K452" s="238"/>
      <c r="L452" s="242"/>
      <c r="M452" s="243"/>
      <c r="N452" s="244"/>
      <c r="O452" s="244"/>
      <c r="P452" s="244"/>
      <c r="Q452" s="244"/>
      <c r="R452" s="244"/>
      <c r="S452" s="244"/>
      <c r="T452" s="24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6" t="s">
        <v>159</v>
      </c>
      <c r="AU452" s="246" t="s">
        <v>102</v>
      </c>
      <c r="AV452" s="13" t="s">
        <v>88</v>
      </c>
      <c r="AW452" s="13" t="s">
        <v>35</v>
      </c>
      <c r="AX452" s="13" t="s">
        <v>80</v>
      </c>
      <c r="AY452" s="246" t="s">
        <v>143</v>
      </c>
    </row>
    <row r="453" s="14" customFormat="1">
      <c r="A453" s="14"/>
      <c r="B453" s="247"/>
      <c r="C453" s="248"/>
      <c r="D453" s="232" t="s">
        <v>159</v>
      </c>
      <c r="E453" s="249" t="s">
        <v>1</v>
      </c>
      <c r="F453" s="250" t="s">
        <v>161</v>
      </c>
      <c r="G453" s="248"/>
      <c r="H453" s="251">
        <v>56.43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7" t="s">
        <v>159</v>
      </c>
      <c r="AU453" s="257" t="s">
        <v>102</v>
      </c>
      <c r="AV453" s="14" t="s">
        <v>102</v>
      </c>
      <c r="AW453" s="14" t="s">
        <v>35</v>
      </c>
      <c r="AX453" s="14" t="s">
        <v>80</v>
      </c>
      <c r="AY453" s="257" t="s">
        <v>143</v>
      </c>
    </row>
    <row r="454" s="13" customFormat="1">
      <c r="A454" s="13"/>
      <c r="B454" s="237"/>
      <c r="C454" s="238"/>
      <c r="D454" s="232" t="s">
        <v>159</v>
      </c>
      <c r="E454" s="239" t="s">
        <v>1</v>
      </c>
      <c r="F454" s="240" t="s">
        <v>162</v>
      </c>
      <c r="G454" s="238"/>
      <c r="H454" s="239" t="s">
        <v>1</v>
      </c>
      <c r="I454" s="241"/>
      <c r="J454" s="238"/>
      <c r="K454" s="238"/>
      <c r="L454" s="242"/>
      <c r="M454" s="243"/>
      <c r="N454" s="244"/>
      <c r="O454" s="244"/>
      <c r="P454" s="244"/>
      <c r="Q454" s="244"/>
      <c r="R454" s="244"/>
      <c r="S454" s="244"/>
      <c r="T454" s="24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6" t="s">
        <v>159</v>
      </c>
      <c r="AU454" s="246" t="s">
        <v>102</v>
      </c>
      <c r="AV454" s="13" t="s">
        <v>88</v>
      </c>
      <c r="AW454" s="13" t="s">
        <v>35</v>
      </c>
      <c r="AX454" s="13" t="s">
        <v>80</v>
      </c>
      <c r="AY454" s="246" t="s">
        <v>143</v>
      </c>
    </row>
    <row r="455" s="14" customFormat="1">
      <c r="A455" s="14"/>
      <c r="B455" s="247"/>
      <c r="C455" s="248"/>
      <c r="D455" s="232" t="s">
        <v>159</v>
      </c>
      <c r="E455" s="249" t="s">
        <v>1</v>
      </c>
      <c r="F455" s="250" t="s">
        <v>163</v>
      </c>
      <c r="G455" s="248"/>
      <c r="H455" s="251">
        <v>55.899999999999999</v>
      </c>
      <c r="I455" s="252"/>
      <c r="J455" s="248"/>
      <c r="K455" s="248"/>
      <c r="L455" s="253"/>
      <c r="M455" s="254"/>
      <c r="N455" s="255"/>
      <c r="O455" s="255"/>
      <c r="P455" s="255"/>
      <c r="Q455" s="255"/>
      <c r="R455" s="255"/>
      <c r="S455" s="255"/>
      <c r="T455" s="25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7" t="s">
        <v>159</v>
      </c>
      <c r="AU455" s="257" t="s">
        <v>102</v>
      </c>
      <c r="AV455" s="14" t="s">
        <v>102</v>
      </c>
      <c r="AW455" s="14" t="s">
        <v>35</v>
      </c>
      <c r="AX455" s="14" t="s">
        <v>80</v>
      </c>
      <c r="AY455" s="257" t="s">
        <v>143</v>
      </c>
    </row>
    <row r="456" s="13" customFormat="1">
      <c r="A456" s="13"/>
      <c r="B456" s="237"/>
      <c r="C456" s="238"/>
      <c r="D456" s="232" t="s">
        <v>159</v>
      </c>
      <c r="E456" s="239" t="s">
        <v>1</v>
      </c>
      <c r="F456" s="240" t="s">
        <v>164</v>
      </c>
      <c r="G456" s="238"/>
      <c r="H456" s="239" t="s">
        <v>1</v>
      </c>
      <c r="I456" s="241"/>
      <c r="J456" s="238"/>
      <c r="K456" s="238"/>
      <c r="L456" s="242"/>
      <c r="M456" s="243"/>
      <c r="N456" s="244"/>
      <c r="O456" s="244"/>
      <c r="P456" s="244"/>
      <c r="Q456" s="244"/>
      <c r="R456" s="244"/>
      <c r="S456" s="244"/>
      <c r="T456" s="24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6" t="s">
        <v>159</v>
      </c>
      <c r="AU456" s="246" t="s">
        <v>102</v>
      </c>
      <c r="AV456" s="13" t="s">
        <v>88</v>
      </c>
      <c r="AW456" s="13" t="s">
        <v>35</v>
      </c>
      <c r="AX456" s="13" t="s">
        <v>80</v>
      </c>
      <c r="AY456" s="246" t="s">
        <v>143</v>
      </c>
    </row>
    <row r="457" s="14" customFormat="1">
      <c r="A457" s="14"/>
      <c r="B457" s="247"/>
      <c r="C457" s="248"/>
      <c r="D457" s="232" t="s">
        <v>159</v>
      </c>
      <c r="E457" s="249" t="s">
        <v>1</v>
      </c>
      <c r="F457" s="250" t="s">
        <v>165</v>
      </c>
      <c r="G457" s="248"/>
      <c r="H457" s="251">
        <v>55.25</v>
      </c>
      <c r="I457" s="252"/>
      <c r="J457" s="248"/>
      <c r="K457" s="248"/>
      <c r="L457" s="253"/>
      <c r="M457" s="254"/>
      <c r="N457" s="255"/>
      <c r="O457" s="255"/>
      <c r="P457" s="255"/>
      <c r="Q457" s="255"/>
      <c r="R457" s="255"/>
      <c r="S457" s="255"/>
      <c r="T457" s="25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7" t="s">
        <v>159</v>
      </c>
      <c r="AU457" s="257" t="s">
        <v>102</v>
      </c>
      <c r="AV457" s="14" t="s">
        <v>102</v>
      </c>
      <c r="AW457" s="14" t="s">
        <v>35</v>
      </c>
      <c r="AX457" s="14" t="s">
        <v>80</v>
      </c>
      <c r="AY457" s="257" t="s">
        <v>143</v>
      </c>
    </row>
    <row r="458" s="13" customFormat="1">
      <c r="A458" s="13"/>
      <c r="B458" s="237"/>
      <c r="C458" s="238"/>
      <c r="D458" s="232" t="s">
        <v>159</v>
      </c>
      <c r="E458" s="239" t="s">
        <v>1</v>
      </c>
      <c r="F458" s="240" t="s">
        <v>166</v>
      </c>
      <c r="G458" s="238"/>
      <c r="H458" s="239" t="s">
        <v>1</v>
      </c>
      <c r="I458" s="241"/>
      <c r="J458" s="238"/>
      <c r="K458" s="238"/>
      <c r="L458" s="242"/>
      <c r="M458" s="243"/>
      <c r="N458" s="244"/>
      <c r="O458" s="244"/>
      <c r="P458" s="244"/>
      <c r="Q458" s="244"/>
      <c r="R458" s="244"/>
      <c r="S458" s="244"/>
      <c r="T458" s="24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6" t="s">
        <v>159</v>
      </c>
      <c r="AU458" s="246" t="s">
        <v>102</v>
      </c>
      <c r="AV458" s="13" t="s">
        <v>88</v>
      </c>
      <c r="AW458" s="13" t="s">
        <v>35</v>
      </c>
      <c r="AX458" s="13" t="s">
        <v>80</v>
      </c>
      <c r="AY458" s="246" t="s">
        <v>143</v>
      </c>
    </row>
    <row r="459" s="14" customFormat="1">
      <c r="A459" s="14"/>
      <c r="B459" s="247"/>
      <c r="C459" s="248"/>
      <c r="D459" s="232" t="s">
        <v>159</v>
      </c>
      <c r="E459" s="249" t="s">
        <v>1</v>
      </c>
      <c r="F459" s="250" t="s">
        <v>167</v>
      </c>
      <c r="G459" s="248"/>
      <c r="H459" s="251">
        <v>68.900000000000006</v>
      </c>
      <c r="I459" s="252"/>
      <c r="J459" s="248"/>
      <c r="K459" s="248"/>
      <c r="L459" s="253"/>
      <c r="M459" s="254"/>
      <c r="N459" s="255"/>
      <c r="O459" s="255"/>
      <c r="P459" s="255"/>
      <c r="Q459" s="255"/>
      <c r="R459" s="255"/>
      <c r="S459" s="255"/>
      <c r="T459" s="25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7" t="s">
        <v>159</v>
      </c>
      <c r="AU459" s="257" t="s">
        <v>102</v>
      </c>
      <c r="AV459" s="14" t="s">
        <v>102</v>
      </c>
      <c r="AW459" s="14" t="s">
        <v>35</v>
      </c>
      <c r="AX459" s="14" t="s">
        <v>80</v>
      </c>
      <c r="AY459" s="257" t="s">
        <v>143</v>
      </c>
    </row>
    <row r="460" s="13" customFormat="1">
      <c r="A460" s="13"/>
      <c r="B460" s="237"/>
      <c r="C460" s="238"/>
      <c r="D460" s="232" t="s">
        <v>159</v>
      </c>
      <c r="E460" s="239" t="s">
        <v>1</v>
      </c>
      <c r="F460" s="240" t="s">
        <v>168</v>
      </c>
      <c r="G460" s="238"/>
      <c r="H460" s="239" t="s">
        <v>1</v>
      </c>
      <c r="I460" s="241"/>
      <c r="J460" s="238"/>
      <c r="K460" s="238"/>
      <c r="L460" s="242"/>
      <c r="M460" s="243"/>
      <c r="N460" s="244"/>
      <c r="O460" s="244"/>
      <c r="P460" s="244"/>
      <c r="Q460" s="244"/>
      <c r="R460" s="244"/>
      <c r="S460" s="244"/>
      <c r="T460" s="24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6" t="s">
        <v>159</v>
      </c>
      <c r="AU460" s="246" t="s">
        <v>102</v>
      </c>
      <c r="AV460" s="13" t="s">
        <v>88</v>
      </c>
      <c r="AW460" s="13" t="s">
        <v>35</v>
      </c>
      <c r="AX460" s="13" t="s">
        <v>80</v>
      </c>
      <c r="AY460" s="246" t="s">
        <v>143</v>
      </c>
    </row>
    <row r="461" s="14" customFormat="1">
      <c r="A461" s="14"/>
      <c r="B461" s="247"/>
      <c r="C461" s="248"/>
      <c r="D461" s="232" t="s">
        <v>159</v>
      </c>
      <c r="E461" s="249" t="s">
        <v>1</v>
      </c>
      <c r="F461" s="250" t="s">
        <v>169</v>
      </c>
      <c r="G461" s="248"/>
      <c r="H461" s="251">
        <v>74.75</v>
      </c>
      <c r="I461" s="252"/>
      <c r="J461" s="248"/>
      <c r="K461" s="248"/>
      <c r="L461" s="253"/>
      <c r="M461" s="254"/>
      <c r="N461" s="255"/>
      <c r="O461" s="255"/>
      <c r="P461" s="255"/>
      <c r="Q461" s="255"/>
      <c r="R461" s="255"/>
      <c r="S461" s="255"/>
      <c r="T461" s="25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7" t="s">
        <v>159</v>
      </c>
      <c r="AU461" s="257" t="s">
        <v>102</v>
      </c>
      <c r="AV461" s="14" t="s">
        <v>102</v>
      </c>
      <c r="AW461" s="14" t="s">
        <v>35</v>
      </c>
      <c r="AX461" s="14" t="s">
        <v>80</v>
      </c>
      <c r="AY461" s="257" t="s">
        <v>143</v>
      </c>
    </row>
    <row r="462" s="13" customFormat="1">
      <c r="A462" s="13"/>
      <c r="B462" s="237"/>
      <c r="C462" s="238"/>
      <c r="D462" s="232" t="s">
        <v>159</v>
      </c>
      <c r="E462" s="239" t="s">
        <v>1</v>
      </c>
      <c r="F462" s="240" t="s">
        <v>170</v>
      </c>
      <c r="G462" s="238"/>
      <c r="H462" s="239" t="s">
        <v>1</v>
      </c>
      <c r="I462" s="241"/>
      <c r="J462" s="238"/>
      <c r="K462" s="238"/>
      <c r="L462" s="242"/>
      <c r="M462" s="243"/>
      <c r="N462" s="244"/>
      <c r="O462" s="244"/>
      <c r="P462" s="244"/>
      <c r="Q462" s="244"/>
      <c r="R462" s="244"/>
      <c r="S462" s="244"/>
      <c r="T462" s="24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6" t="s">
        <v>159</v>
      </c>
      <c r="AU462" s="246" t="s">
        <v>102</v>
      </c>
      <c r="AV462" s="13" t="s">
        <v>88</v>
      </c>
      <c r="AW462" s="13" t="s">
        <v>35</v>
      </c>
      <c r="AX462" s="13" t="s">
        <v>80</v>
      </c>
      <c r="AY462" s="246" t="s">
        <v>143</v>
      </c>
    </row>
    <row r="463" s="14" customFormat="1">
      <c r="A463" s="14"/>
      <c r="B463" s="247"/>
      <c r="C463" s="248"/>
      <c r="D463" s="232" t="s">
        <v>159</v>
      </c>
      <c r="E463" s="249" t="s">
        <v>1</v>
      </c>
      <c r="F463" s="250" t="s">
        <v>171</v>
      </c>
      <c r="G463" s="248"/>
      <c r="H463" s="251">
        <v>12.35</v>
      </c>
      <c r="I463" s="252"/>
      <c r="J463" s="248"/>
      <c r="K463" s="248"/>
      <c r="L463" s="253"/>
      <c r="M463" s="254"/>
      <c r="N463" s="255"/>
      <c r="O463" s="255"/>
      <c r="P463" s="255"/>
      <c r="Q463" s="255"/>
      <c r="R463" s="255"/>
      <c r="S463" s="255"/>
      <c r="T463" s="256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7" t="s">
        <v>159</v>
      </c>
      <c r="AU463" s="257" t="s">
        <v>102</v>
      </c>
      <c r="AV463" s="14" t="s">
        <v>102</v>
      </c>
      <c r="AW463" s="14" t="s">
        <v>35</v>
      </c>
      <c r="AX463" s="14" t="s">
        <v>80</v>
      </c>
      <c r="AY463" s="257" t="s">
        <v>143</v>
      </c>
    </row>
    <row r="464" s="15" customFormat="1">
      <c r="A464" s="15"/>
      <c r="B464" s="258"/>
      <c r="C464" s="259"/>
      <c r="D464" s="232" t="s">
        <v>159</v>
      </c>
      <c r="E464" s="260" t="s">
        <v>1</v>
      </c>
      <c r="F464" s="261" t="s">
        <v>172</v>
      </c>
      <c r="G464" s="259"/>
      <c r="H464" s="262">
        <v>323.57999999999998</v>
      </c>
      <c r="I464" s="263"/>
      <c r="J464" s="259"/>
      <c r="K464" s="259"/>
      <c r="L464" s="264"/>
      <c r="M464" s="265"/>
      <c r="N464" s="266"/>
      <c r="O464" s="266"/>
      <c r="P464" s="266"/>
      <c r="Q464" s="266"/>
      <c r="R464" s="266"/>
      <c r="S464" s="266"/>
      <c r="T464" s="267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68" t="s">
        <v>159</v>
      </c>
      <c r="AU464" s="268" t="s">
        <v>102</v>
      </c>
      <c r="AV464" s="15" t="s">
        <v>151</v>
      </c>
      <c r="AW464" s="15" t="s">
        <v>35</v>
      </c>
      <c r="AX464" s="15" t="s">
        <v>88</v>
      </c>
      <c r="AY464" s="268" t="s">
        <v>143</v>
      </c>
    </row>
    <row r="465" s="2" customFormat="1" ht="24.15" customHeight="1">
      <c r="A465" s="39"/>
      <c r="B465" s="40"/>
      <c r="C465" s="219" t="s">
        <v>646</v>
      </c>
      <c r="D465" s="219" t="s">
        <v>146</v>
      </c>
      <c r="E465" s="220" t="s">
        <v>647</v>
      </c>
      <c r="F465" s="221" t="s">
        <v>648</v>
      </c>
      <c r="G465" s="222" t="s">
        <v>149</v>
      </c>
      <c r="H465" s="223">
        <v>323.57999999999998</v>
      </c>
      <c r="I465" s="224"/>
      <c r="J465" s="225">
        <f>ROUND(I465*H465,2)</f>
        <v>0</v>
      </c>
      <c r="K465" s="221" t="s">
        <v>150</v>
      </c>
      <c r="L465" s="45"/>
      <c r="M465" s="226" t="s">
        <v>1</v>
      </c>
      <c r="N465" s="227" t="s">
        <v>46</v>
      </c>
      <c r="O465" s="92"/>
      <c r="P465" s="228">
        <f>O465*H465</f>
        <v>0</v>
      </c>
      <c r="Q465" s="228">
        <v>0</v>
      </c>
      <c r="R465" s="228">
        <f>Q465*H465</f>
        <v>0</v>
      </c>
      <c r="S465" s="228">
        <v>0</v>
      </c>
      <c r="T465" s="22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0" t="s">
        <v>216</v>
      </c>
      <c r="AT465" s="230" t="s">
        <v>146</v>
      </c>
      <c r="AU465" s="230" t="s">
        <v>102</v>
      </c>
      <c r="AY465" s="18" t="s">
        <v>143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18" t="s">
        <v>102</v>
      </c>
      <c r="BK465" s="231">
        <f>ROUND(I465*H465,2)</f>
        <v>0</v>
      </c>
      <c r="BL465" s="18" t="s">
        <v>216</v>
      </c>
      <c r="BM465" s="230" t="s">
        <v>649</v>
      </c>
    </row>
    <row r="466" s="2" customFormat="1">
      <c r="A466" s="39"/>
      <c r="B466" s="40"/>
      <c r="C466" s="41"/>
      <c r="D466" s="232" t="s">
        <v>153</v>
      </c>
      <c r="E466" s="41"/>
      <c r="F466" s="233" t="s">
        <v>648</v>
      </c>
      <c r="G466" s="41"/>
      <c r="H466" s="41"/>
      <c r="I466" s="234"/>
      <c r="J466" s="41"/>
      <c r="K466" s="41"/>
      <c r="L466" s="45"/>
      <c r="M466" s="235"/>
      <c r="N466" s="236"/>
      <c r="O466" s="92"/>
      <c r="P466" s="92"/>
      <c r="Q466" s="92"/>
      <c r="R466" s="92"/>
      <c r="S466" s="92"/>
      <c r="T466" s="93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153</v>
      </c>
      <c r="AU466" s="18" t="s">
        <v>102</v>
      </c>
    </row>
    <row r="467" s="2" customFormat="1" ht="24.15" customHeight="1">
      <c r="A467" s="39"/>
      <c r="B467" s="40"/>
      <c r="C467" s="219" t="s">
        <v>650</v>
      </c>
      <c r="D467" s="219" t="s">
        <v>146</v>
      </c>
      <c r="E467" s="220" t="s">
        <v>651</v>
      </c>
      <c r="F467" s="221" t="s">
        <v>652</v>
      </c>
      <c r="G467" s="222" t="s">
        <v>149</v>
      </c>
      <c r="H467" s="223">
        <v>421.18000000000001</v>
      </c>
      <c r="I467" s="224"/>
      <c r="J467" s="225">
        <f>ROUND(I467*H467,2)</f>
        <v>0</v>
      </c>
      <c r="K467" s="221" t="s">
        <v>150</v>
      </c>
      <c r="L467" s="45"/>
      <c r="M467" s="226" t="s">
        <v>1</v>
      </c>
      <c r="N467" s="227" t="s">
        <v>46</v>
      </c>
      <c r="O467" s="92"/>
      <c r="P467" s="228">
        <f>O467*H467</f>
        <v>0</v>
      </c>
      <c r="Q467" s="228">
        <v>0.00028600000000000001</v>
      </c>
      <c r="R467" s="228">
        <f>Q467*H467</f>
        <v>0.12045748000000001</v>
      </c>
      <c r="S467" s="228">
        <v>0</v>
      </c>
      <c r="T467" s="229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0" t="s">
        <v>216</v>
      </c>
      <c r="AT467" s="230" t="s">
        <v>146</v>
      </c>
      <c r="AU467" s="230" t="s">
        <v>102</v>
      </c>
      <c r="AY467" s="18" t="s">
        <v>143</v>
      </c>
      <c r="BE467" s="231">
        <f>IF(N467="základní",J467,0)</f>
        <v>0</v>
      </c>
      <c r="BF467" s="231">
        <f>IF(N467="snížená",J467,0)</f>
        <v>0</v>
      </c>
      <c r="BG467" s="231">
        <f>IF(N467="zákl. přenesená",J467,0)</f>
        <v>0</v>
      </c>
      <c r="BH467" s="231">
        <f>IF(N467="sníž. přenesená",J467,0)</f>
        <v>0</v>
      </c>
      <c r="BI467" s="231">
        <f>IF(N467="nulová",J467,0)</f>
        <v>0</v>
      </c>
      <c r="BJ467" s="18" t="s">
        <v>102</v>
      </c>
      <c r="BK467" s="231">
        <f>ROUND(I467*H467,2)</f>
        <v>0</v>
      </c>
      <c r="BL467" s="18" t="s">
        <v>216</v>
      </c>
      <c r="BM467" s="230" t="s">
        <v>653</v>
      </c>
    </row>
    <row r="468" s="2" customFormat="1">
      <c r="A468" s="39"/>
      <c r="B468" s="40"/>
      <c r="C468" s="41"/>
      <c r="D468" s="232" t="s">
        <v>153</v>
      </c>
      <c r="E468" s="41"/>
      <c r="F468" s="233" t="s">
        <v>652</v>
      </c>
      <c r="G468" s="41"/>
      <c r="H468" s="41"/>
      <c r="I468" s="234"/>
      <c r="J468" s="41"/>
      <c r="K468" s="41"/>
      <c r="L468" s="45"/>
      <c r="M468" s="235"/>
      <c r="N468" s="236"/>
      <c r="O468" s="92"/>
      <c r="P468" s="92"/>
      <c r="Q468" s="92"/>
      <c r="R468" s="92"/>
      <c r="S468" s="92"/>
      <c r="T468" s="93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153</v>
      </c>
      <c r="AU468" s="18" t="s">
        <v>102</v>
      </c>
    </row>
    <row r="469" s="13" customFormat="1">
      <c r="A469" s="13"/>
      <c r="B469" s="237"/>
      <c r="C469" s="238"/>
      <c r="D469" s="232" t="s">
        <v>159</v>
      </c>
      <c r="E469" s="239" t="s">
        <v>1</v>
      </c>
      <c r="F469" s="240" t="s">
        <v>160</v>
      </c>
      <c r="G469" s="238"/>
      <c r="H469" s="239" t="s">
        <v>1</v>
      </c>
      <c r="I469" s="241"/>
      <c r="J469" s="238"/>
      <c r="K469" s="238"/>
      <c r="L469" s="242"/>
      <c r="M469" s="243"/>
      <c r="N469" s="244"/>
      <c r="O469" s="244"/>
      <c r="P469" s="244"/>
      <c r="Q469" s="244"/>
      <c r="R469" s="244"/>
      <c r="S469" s="244"/>
      <c r="T469" s="24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6" t="s">
        <v>159</v>
      </c>
      <c r="AU469" s="246" t="s">
        <v>102</v>
      </c>
      <c r="AV469" s="13" t="s">
        <v>88</v>
      </c>
      <c r="AW469" s="13" t="s">
        <v>35</v>
      </c>
      <c r="AX469" s="13" t="s">
        <v>80</v>
      </c>
      <c r="AY469" s="246" t="s">
        <v>143</v>
      </c>
    </row>
    <row r="470" s="14" customFormat="1">
      <c r="A470" s="14"/>
      <c r="B470" s="247"/>
      <c r="C470" s="248"/>
      <c r="D470" s="232" t="s">
        <v>159</v>
      </c>
      <c r="E470" s="249" t="s">
        <v>1</v>
      </c>
      <c r="F470" s="250" t="s">
        <v>654</v>
      </c>
      <c r="G470" s="248"/>
      <c r="H470" s="251">
        <v>69.329999999999998</v>
      </c>
      <c r="I470" s="252"/>
      <c r="J470" s="248"/>
      <c r="K470" s="248"/>
      <c r="L470" s="253"/>
      <c r="M470" s="254"/>
      <c r="N470" s="255"/>
      <c r="O470" s="255"/>
      <c r="P470" s="255"/>
      <c r="Q470" s="255"/>
      <c r="R470" s="255"/>
      <c r="S470" s="255"/>
      <c r="T470" s="256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7" t="s">
        <v>159</v>
      </c>
      <c r="AU470" s="257" t="s">
        <v>102</v>
      </c>
      <c r="AV470" s="14" t="s">
        <v>102</v>
      </c>
      <c r="AW470" s="14" t="s">
        <v>35</v>
      </c>
      <c r="AX470" s="14" t="s">
        <v>80</v>
      </c>
      <c r="AY470" s="257" t="s">
        <v>143</v>
      </c>
    </row>
    <row r="471" s="13" customFormat="1">
      <c r="A471" s="13"/>
      <c r="B471" s="237"/>
      <c r="C471" s="238"/>
      <c r="D471" s="232" t="s">
        <v>159</v>
      </c>
      <c r="E471" s="239" t="s">
        <v>1</v>
      </c>
      <c r="F471" s="240" t="s">
        <v>162</v>
      </c>
      <c r="G471" s="238"/>
      <c r="H471" s="239" t="s">
        <v>1</v>
      </c>
      <c r="I471" s="241"/>
      <c r="J471" s="238"/>
      <c r="K471" s="238"/>
      <c r="L471" s="242"/>
      <c r="M471" s="243"/>
      <c r="N471" s="244"/>
      <c r="O471" s="244"/>
      <c r="P471" s="244"/>
      <c r="Q471" s="244"/>
      <c r="R471" s="244"/>
      <c r="S471" s="244"/>
      <c r="T471" s="24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6" t="s">
        <v>159</v>
      </c>
      <c r="AU471" s="246" t="s">
        <v>102</v>
      </c>
      <c r="AV471" s="13" t="s">
        <v>88</v>
      </c>
      <c r="AW471" s="13" t="s">
        <v>35</v>
      </c>
      <c r="AX471" s="13" t="s">
        <v>80</v>
      </c>
      <c r="AY471" s="246" t="s">
        <v>143</v>
      </c>
    </row>
    <row r="472" s="14" customFormat="1">
      <c r="A472" s="14"/>
      <c r="B472" s="247"/>
      <c r="C472" s="248"/>
      <c r="D472" s="232" t="s">
        <v>159</v>
      </c>
      <c r="E472" s="249" t="s">
        <v>1</v>
      </c>
      <c r="F472" s="250" t="s">
        <v>655</v>
      </c>
      <c r="G472" s="248"/>
      <c r="H472" s="251">
        <v>71.700000000000003</v>
      </c>
      <c r="I472" s="252"/>
      <c r="J472" s="248"/>
      <c r="K472" s="248"/>
      <c r="L472" s="253"/>
      <c r="M472" s="254"/>
      <c r="N472" s="255"/>
      <c r="O472" s="255"/>
      <c r="P472" s="255"/>
      <c r="Q472" s="255"/>
      <c r="R472" s="255"/>
      <c r="S472" s="255"/>
      <c r="T472" s="25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7" t="s">
        <v>159</v>
      </c>
      <c r="AU472" s="257" t="s">
        <v>102</v>
      </c>
      <c r="AV472" s="14" t="s">
        <v>102</v>
      </c>
      <c r="AW472" s="14" t="s">
        <v>35</v>
      </c>
      <c r="AX472" s="14" t="s">
        <v>80</v>
      </c>
      <c r="AY472" s="257" t="s">
        <v>143</v>
      </c>
    </row>
    <row r="473" s="13" customFormat="1">
      <c r="A473" s="13"/>
      <c r="B473" s="237"/>
      <c r="C473" s="238"/>
      <c r="D473" s="232" t="s">
        <v>159</v>
      </c>
      <c r="E473" s="239" t="s">
        <v>1</v>
      </c>
      <c r="F473" s="240" t="s">
        <v>164</v>
      </c>
      <c r="G473" s="238"/>
      <c r="H473" s="239" t="s">
        <v>1</v>
      </c>
      <c r="I473" s="241"/>
      <c r="J473" s="238"/>
      <c r="K473" s="238"/>
      <c r="L473" s="242"/>
      <c r="M473" s="243"/>
      <c r="N473" s="244"/>
      <c r="O473" s="244"/>
      <c r="P473" s="244"/>
      <c r="Q473" s="244"/>
      <c r="R473" s="244"/>
      <c r="S473" s="244"/>
      <c r="T473" s="24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6" t="s">
        <v>159</v>
      </c>
      <c r="AU473" s="246" t="s">
        <v>102</v>
      </c>
      <c r="AV473" s="13" t="s">
        <v>88</v>
      </c>
      <c r="AW473" s="13" t="s">
        <v>35</v>
      </c>
      <c r="AX473" s="13" t="s">
        <v>80</v>
      </c>
      <c r="AY473" s="246" t="s">
        <v>143</v>
      </c>
    </row>
    <row r="474" s="14" customFormat="1">
      <c r="A474" s="14"/>
      <c r="B474" s="247"/>
      <c r="C474" s="248"/>
      <c r="D474" s="232" t="s">
        <v>159</v>
      </c>
      <c r="E474" s="249" t="s">
        <v>1</v>
      </c>
      <c r="F474" s="250" t="s">
        <v>656</v>
      </c>
      <c r="G474" s="248"/>
      <c r="H474" s="251">
        <v>71.010000000000005</v>
      </c>
      <c r="I474" s="252"/>
      <c r="J474" s="248"/>
      <c r="K474" s="248"/>
      <c r="L474" s="253"/>
      <c r="M474" s="254"/>
      <c r="N474" s="255"/>
      <c r="O474" s="255"/>
      <c r="P474" s="255"/>
      <c r="Q474" s="255"/>
      <c r="R474" s="255"/>
      <c r="S474" s="255"/>
      <c r="T474" s="25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7" t="s">
        <v>159</v>
      </c>
      <c r="AU474" s="257" t="s">
        <v>102</v>
      </c>
      <c r="AV474" s="14" t="s">
        <v>102</v>
      </c>
      <c r="AW474" s="14" t="s">
        <v>35</v>
      </c>
      <c r="AX474" s="14" t="s">
        <v>80</v>
      </c>
      <c r="AY474" s="257" t="s">
        <v>143</v>
      </c>
    </row>
    <row r="475" s="13" customFormat="1">
      <c r="A475" s="13"/>
      <c r="B475" s="237"/>
      <c r="C475" s="238"/>
      <c r="D475" s="232" t="s">
        <v>159</v>
      </c>
      <c r="E475" s="239" t="s">
        <v>1</v>
      </c>
      <c r="F475" s="240" t="s">
        <v>166</v>
      </c>
      <c r="G475" s="238"/>
      <c r="H475" s="239" t="s">
        <v>1</v>
      </c>
      <c r="I475" s="241"/>
      <c r="J475" s="238"/>
      <c r="K475" s="238"/>
      <c r="L475" s="242"/>
      <c r="M475" s="243"/>
      <c r="N475" s="244"/>
      <c r="O475" s="244"/>
      <c r="P475" s="244"/>
      <c r="Q475" s="244"/>
      <c r="R475" s="244"/>
      <c r="S475" s="244"/>
      <c r="T475" s="245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6" t="s">
        <v>159</v>
      </c>
      <c r="AU475" s="246" t="s">
        <v>102</v>
      </c>
      <c r="AV475" s="13" t="s">
        <v>88</v>
      </c>
      <c r="AW475" s="13" t="s">
        <v>35</v>
      </c>
      <c r="AX475" s="13" t="s">
        <v>80</v>
      </c>
      <c r="AY475" s="246" t="s">
        <v>143</v>
      </c>
    </row>
    <row r="476" s="14" customFormat="1">
      <c r="A476" s="14"/>
      <c r="B476" s="247"/>
      <c r="C476" s="248"/>
      <c r="D476" s="232" t="s">
        <v>159</v>
      </c>
      <c r="E476" s="249" t="s">
        <v>1</v>
      </c>
      <c r="F476" s="250" t="s">
        <v>657</v>
      </c>
      <c r="G476" s="248"/>
      <c r="H476" s="251">
        <v>93.540000000000006</v>
      </c>
      <c r="I476" s="252"/>
      <c r="J476" s="248"/>
      <c r="K476" s="248"/>
      <c r="L476" s="253"/>
      <c r="M476" s="254"/>
      <c r="N476" s="255"/>
      <c r="O476" s="255"/>
      <c r="P476" s="255"/>
      <c r="Q476" s="255"/>
      <c r="R476" s="255"/>
      <c r="S476" s="255"/>
      <c r="T476" s="25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7" t="s">
        <v>159</v>
      </c>
      <c r="AU476" s="257" t="s">
        <v>102</v>
      </c>
      <c r="AV476" s="14" t="s">
        <v>102</v>
      </c>
      <c r="AW476" s="14" t="s">
        <v>35</v>
      </c>
      <c r="AX476" s="14" t="s">
        <v>80</v>
      </c>
      <c r="AY476" s="257" t="s">
        <v>143</v>
      </c>
    </row>
    <row r="477" s="13" customFormat="1">
      <c r="A477" s="13"/>
      <c r="B477" s="237"/>
      <c r="C477" s="238"/>
      <c r="D477" s="232" t="s">
        <v>159</v>
      </c>
      <c r="E477" s="239" t="s">
        <v>1</v>
      </c>
      <c r="F477" s="240" t="s">
        <v>168</v>
      </c>
      <c r="G477" s="238"/>
      <c r="H477" s="239" t="s">
        <v>1</v>
      </c>
      <c r="I477" s="241"/>
      <c r="J477" s="238"/>
      <c r="K477" s="238"/>
      <c r="L477" s="242"/>
      <c r="M477" s="243"/>
      <c r="N477" s="244"/>
      <c r="O477" s="244"/>
      <c r="P477" s="244"/>
      <c r="Q477" s="244"/>
      <c r="R477" s="244"/>
      <c r="S477" s="244"/>
      <c r="T477" s="245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6" t="s">
        <v>159</v>
      </c>
      <c r="AU477" s="246" t="s">
        <v>102</v>
      </c>
      <c r="AV477" s="13" t="s">
        <v>88</v>
      </c>
      <c r="AW477" s="13" t="s">
        <v>35</v>
      </c>
      <c r="AX477" s="13" t="s">
        <v>80</v>
      </c>
      <c r="AY477" s="246" t="s">
        <v>143</v>
      </c>
    </row>
    <row r="478" s="14" customFormat="1">
      <c r="A478" s="14"/>
      <c r="B478" s="247"/>
      <c r="C478" s="248"/>
      <c r="D478" s="232" t="s">
        <v>159</v>
      </c>
      <c r="E478" s="249" t="s">
        <v>1</v>
      </c>
      <c r="F478" s="250" t="s">
        <v>658</v>
      </c>
      <c r="G478" s="248"/>
      <c r="H478" s="251">
        <v>102.19</v>
      </c>
      <c r="I478" s="252"/>
      <c r="J478" s="248"/>
      <c r="K478" s="248"/>
      <c r="L478" s="253"/>
      <c r="M478" s="254"/>
      <c r="N478" s="255"/>
      <c r="O478" s="255"/>
      <c r="P478" s="255"/>
      <c r="Q478" s="255"/>
      <c r="R478" s="255"/>
      <c r="S478" s="255"/>
      <c r="T478" s="256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7" t="s">
        <v>159</v>
      </c>
      <c r="AU478" s="257" t="s">
        <v>102</v>
      </c>
      <c r="AV478" s="14" t="s">
        <v>102</v>
      </c>
      <c r="AW478" s="14" t="s">
        <v>35</v>
      </c>
      <c r="AX478" s="14" t="s">
        <v>80</v>
      </c>
      <c r="AY478" s="257" t="s">
        <v>143</v>
      </c>
    </row>
    <row r="479" s="13" customFormat="1">
      <c r="A479" s="13"/>
      <c r="B479" s="237"/>
      <c r="C479" s="238"/>
      <c r="D479" s="232" t="s">
        <v>159</v>
      </c>
      <c r="E479" s="239" t="s">
        <v>1</v>
      </c>
      <c r="F479" s="240" t="s">
        <v>170</v>
      </c>
      <c r="G479" s="238"/>
      <c r="H479" s="239" t="s">
        <v>1</v>
      </c>
      <c r="I479" s="241"/>
      <c r="J479" s="238"/>
      <c r="K479" s="238"/>
      <c r="L479" s="242"/>
      <c r="M479" s="243"/>
      <c r="N479" s="244"/>
      <c r="O479" s="244"/>
      <c r="P479" s="244"/>
      <c r="Q479" s="244"/>
      <c r="R479" s="244"/>
      <c r="S479" s="244"/>
      <c r="T479" s="24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6" t="s">
        <v>159</v>
      </c>
      <c r="AU479" s="246" t="s">
        <v>102</v>
      </c>
      <c r="AV479" s="13" t="s">
        <v>88</v>
      </c>
      <c r="AW479" s="13" t="s">
        <v>35</v>
      </c>
      <c r="AX479" s="13" t="s">
        <v>80</v>
      </c>
      <c r="AY479" s="246" t="s">
        <v>143</v>
      </c>
    </row>
    <row r="480" s="14" customFormat="1">
      <c r="A480" s="14"/>
      <c r="B480" s="247"/>
      <c r="C480" s="248"/>
      <c r="D480" s="232" t="s">
        <v>159</v>
      </c>
      <c r="E480" s="249" t="s">
        <v>1</v>
      </c>
      <c r="F480" s="250" t="s">
        <v>659</v>
      </c>
      <c r="G480" s="248"/>
      <c r="H480" s="251">
        <v>13.41</v>
      </c>
      <c r="I480" s="252"/>
      <c r="J480" s="248"/>
      <c r="K480" s="248"/>
      <c r="L480" s="253"/>
      <c r="M480" s="254"/>
      <c r="N480" s="255"/>
      <c r="O480" s="255"/>
      <c r="P480" s="255"/>
      <c r="Q480" s="255"/>
      <c r="R480" s="255"/>
      <c r="S480" s="255"/>
      <c r="T480" s="25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7" t="s">
        <v>159</v>
      </c>
      <c r="AU480" s="257" t="s">
        <v>102</v>
      </c>
      <c r="AV480" s="14" t="s">
        <v>102</v>
      </c>
      <c r="AW480" s="14" t="s">
        <v>35</v>
      </c>
      <c r="AX480" s="14" t="s">
        <v>80</v>
      </c>
      <c r="AY480" s="257" t="s">
        <v>143</v>
      </c>
    </row>
    <row r="481" s="15" customFormat="1">
      <c r="A481" s="15"/>
      <c r="B481" s="258"/>
      <c r="C481" s="259"/>
      <c r="D481" s="232" t="s">
        <v>159</v>
      </c>
      <c r="E481" s="260" t="s">
        <v>1</v>
      </c>
      <c r="F481" s="261" t="s">
        <v>172</v>
      </c>
      <c r="G481" s="259"/>
      <c r="H481" s="262">
        <v>421.18000000000001</v>
      </c>
      <c r="I481" s="263"/>
      <c r="J481" s="259"/>
      <c r="K481" s="259"/>
      <c r="L481" s="264"/>
      <c r="M481" s="265"/>
      <c r="N481" s="266"/>
      <c r="O481" s="266"/>
      <c r="P481" s="266"/>
      <c r="Q481" s="266"/>
      <c r="R481" s="266"/>
      <c r="S481" s="266"/>
      <c r="T481" s="267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68" t="s">
        <v>159</v>
      </c>
      <c r="AU481" s="268" t="s">
        <v>102</v>
      </c>
      <c r="AV481" s="15" t="s">
        <v>151</v>
      </c>
      <c r="AW481" s="15" t="s">
        <v>35</v>
      </c>
      <c r="AX481" s="15" t="s">
        <v>88</v>
      </c>
      <c r="AY481" s="268" t="s">
        <v>143</v>
      </c>
    </row>
    <row r="482" s="12" customFormat="1" ht="22.8" customHeight="1">
      <c r="A482" s="12"/>
      <c r="B482" s="203"/>
      <c r="C482" s="204"/>
      <c r="D482" s="205" t="s">
        <v>79</v>
      </c>
      <c r="E482" s="217" t="s">
        <v>660</v>
      </c>
      <c r="F482" s="217" t="s">
        <v>661</v>
      </c>
      <c r="G482" s="204"/>
      <c r="H482" s="204"/>
      <c r="I482" s="207"/>
      <c r="J482" s="218">
        <f>BK482</f>
        <v>0</v>
      </c>
      <c r="K482" s="204"/>
      <c r="L482" s="209"/>
      <c r="M482" s="210"/>
      <c r="N482" s="211"/>
      <c r="O482" s="211"/>
      <c r="P482" s="212">
        <f>SUM(P483:P486)</f>
        <v>0</v>
      </c>
      <c r="Q482" s="211"/>
      <c r="R482" s="212">
        <f>SUM(R483:R486)</f>
        <v>0.0076418400000000004</v>
      </c>
      <c r="S482" s="211"/>
      <c r="T482" s="213">
        <f>SUM(T483:T486)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14" t="s">
        <v>102</v>
      </c>
      <c r="AT482" s="215" t="s">
        <v>79</v>
      </c>
      <c r="AU482" s="215" t="s">
        <v>88</v>
      </c>
      <c r="AY482" s="214" t="s">
        <v>143</v>
      </c>
      <c r="BK482" s="216">
        <f>SUM(BK483:BK486)</f>
        <v>0</v>
      </c>
    </row>
    <row r="483" s="2" customFormat="1" ht="21.75" customHeight="1">
      <c r="A483" s="39"/>
      <c r="B483" s="40"/>
      <c r="C483" s="219" t="s">
        <v>662</v>
      </c>
      <c r="D483" s="219" t="s">
        <v>146</v>
      </c>
      <c r="E483" s="220" t="s">
        <v>663</v>
      </c>
      <c r="F483" s="221" t="s">
        <v>664</v>
      </c>
      <c r="G483" s="222" t="s">
        <v>401</v>
      </c>
      <c r="H483" s="223">
        <v>6</v>
      </c>
      <c r="I483" s="224"/>
      <c r="J483" s="225">
        <f>ROUND(I483*H483,2)</f>
        <v>0</v>
      </c>
      <c r="K483" s="221" t="s">
        <v>150</v>
      </c>
      <c r="L483" s="45"/>
      <c r="M483" s="226" t="s">
        <v>1</v>
      </c>
      <c r="N483" s="227" t="s">
        <v>46</v>
      </c>
      <c r="O483" s="92"/>
      <c r="P483" s="228">
        <f>O483*H483</f>
        <v>0</v>
      </c>
      <c r="Q483" s="228">
        <v>3.6399999999999999E-06</v>
      </c>
      <c r="R483" s="228">
        <f>Q483*H483</f>
        <v>2.1840000000000001E-05</v>
      </c>
      <c r="S483" s="228">
        <v>0</v>
      </c>
      <c r="T483" s="229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30" t="s">
        <v>216</v>
      </c>
      <c r="AT483" s="230" t="s">
        <v>146</v>
      </c>
      <c r="AU483" s="230" t="s">
        <v>102</v>
      </c>
      <c r="AY483" s="18" t="s">
        <v>143</v>
      </c>
      <c r="BE483" s="231">
        <f>IF(N483="základní",J483,0)</f>
        <v>0</v>
      </c>
      <c r="BF483" s="231">
        <f>IF(N483="snížená",J483,0)</f>
        <v>0</v>
      </c>
      <c r="BG483" s="231">
        <f>IF(N483="zákl. přenesená",J483,0)</f>
        <v>0</v>
      </c>
      <c r="BH483" s="231">
        <f>IF(N483="sníž. přenesená",J483,0)</f>
        <v>0</v>
      </c>
      <c r="BI483" s="231">
        <f>IF(N483="nulová",J483,0)</f>
        <v>0</v>
      </c>
      <c r="BJ483" s="18" t="s">
        <v>102</v>
      </c>
      <c r="BK483" s="231">
        <f>ROUND(I483*H483,2)</f>
        <v>0</v>
      </c>
      <c r="BL483" s="18" t="s">
        <v>216</v>
      </c>
      <c r="BM483" s="230" t="s">
        <v>665</v>
      </c>
    </row>
    <row r="484" s="2" customFormat="1">
      <c r="A484" s="39"/>
      <c r="B484" s="40"/>
      <c r="C484" s="41"/>
      <c r="D484" s="232" t="s">
        <v>153</v>
      </c>
      <c r="E484" s="41"/>
      <c r="F484" s="233" t="s">
        <v>666</v>
      </c>
      <c r="G484" s="41"/>
      <c r="H484" s="41"/>
      <c r="I484" s="234"/>
      <c r="J484" s="41"/>
      <c r="K484" s="41"/>
      <c r="L484" s="45"/>
      <c r="M484" s="235"/>
      <c r="N484" s="236"/>
      <c r="O484" s="92"/>
      <c r="P484" s="92"/>
      <c r="Q484" s="92"/>
      <c r="R484" s="92"/>
      <c r="S484" s="92"/>
      <c r="T484" s="93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153</v>
      </c>
      <c r="AU484" s="18" t="s">
        <v>102</v>
      </c>
    </row>
    <row r="485" s="2" customFormat="1" ht="16.5" customHeight="1">
      <c r="A485" s="39"/>
      <c r="B485" s="40"/>
      <c r="C485" s="269" t="s">
        <v>667</v>
      </c>
      <c r="D485" s="269" t="s">
        <v>286</v>
      </c>
      <c r="E485" s="270" t="s">
        <v>668</v>
      </c>
      <c r="F485" s="271" t="s">
        <v>669</v>
      </c>
      <c r="G485" s="272" t="s">
        <v>401</v>
      </c>
      <c r="H485" s="273">
        <v>6</v>
      </c>
      <c r="I485" s="274"/>
      <c r="J485" s="275">
        <f>ROUND(I485*H485,2)</f>
        <v>0</v>
      </c>
      <c r="K485" s="271" t="s">
        <v>428</v>
      </c>
      <c r="L485" s="276"/>
      <c r="M485" s="277" t="s">
        <v>1</v>
      </c>
      <c r="N485" s="278" t="s">
        <v>46</v>
      </c>
      <c r="O485" s="92"/>
      <c r="P485" s="228">
        <f>O485*H485</f>
        <v>0</v>
      </c>
      <c r="Q485" s="228">
        <v>0.0012700000000000001</v>
      </c>
      <c r="R485" s="228">
        <f>Q485*H485</f>
        <v>0.00762</v>
      </c>
      <c r="S485" s="228">
        <v>0</v>
      </c>
      <c r="T485" s="229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0" t="s">
        <v>289</v>
      </c>
      <c r="AT485" s="230" t="s">
        <v>286</v>
      </c>
      <c r="AU485" s="230" t="s">
        <v>102</v>
      </c>
      <c r="AY485" s="18" t="s">
        <v>143</v>
      </c>
      <c r="BE485" s="231">
        <f>IF(N485="základní",J485,0)</f>
        <v>0</v>
      </c>
      <c r="BF485" s="231">
        <f>IF(N485="snížená",J485,0)</f>
        <v>0</v>
      </c>
      <c r="BG485" s="231">
        <f>IF(N485="zákl. přenesená",J485,0)</f>
        <v>0</v>
      </c>
      <c r="BH485" s="231">
        <f>IF(N485="sníž. přenesená",J485,0)</f>
        <v>0</v>
      </c>
      <c r="BI485" s="231">
        <f>IF(N485="nulová",J485,0)</f>
        <v>0</v>
      </c>
      <c r="BJ485" s="18" t="s">
        <v>102</v>
      </c>
      <c r="BK485" s="231">
        <f>ROUND(I485*H485,2)</f>
        <v>0</v>
      </c>
      <c r="BL485" s="18" t="s">
        <v>216</v>
      </c>
      <c r="BM485" s="230" t="s">
        <v>670</v>
      </c>
    </row>
    <row r="486" s="2" customFormat="1">
      <c r="A486" s="39"/>
      <c r="B486" s="40"/>
      <c r="C486" s="41"/>
      <c r="D486" s="232" t="s">
        <v>153</v>
      </c>
      <c r="E486" s="41"/>
      <c r="F486" s="233" t="s">
        <v>669</v>
      </c>
      <c r="G486" s="41"/>
      <c r="H486" s="41"/>
      <c r="I486" s="234"/>
      <c r="J486" s="41"/>
      <c r="K486" s="41"/>
      <c r="L486" s="45"/>
      <c r="M486" s="235"/>
      <c r="N486" s="236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153</v>
      </c>
      <c r="AU486" s="18" t="s">
        <v>102</v>
      </c>
    </row>
    <row r="487" s="12" customFormat="1" ht="22.8" customHeight="1">
      <c r="A487" s="12"/>
      <c r="B487" s="203"/>
      <c r="C487" s="204"/>
      <c r="D487" s="205" t="s">
        <v>79</v>
      </c>
      <c r="E487" s="217" t="s">
        <v>671</v>
      </c>
      <c r="F487" s="217" t="s">
        <v>672</v>
      </c>
      <c r="G487" s="204"/>
      <c r="H487" s="204"/>
      <c r="I487" s="207"/>
      <c r="J487" s="218">
        <f>BK487</f>
        <v>0</v>
      </c>
      <c r="K487" s="204"/>
      <c r="L487" s="209"/>
      <c r="M487" s="210"/>
      <c r="N487" s="211"/>
      <c r="O487" s="211"/>
      <c r="P487" s="212">
        <f>SUM(P488:P490)</f>
        <v>0</v>
      </c>
      <c r="Q487" s="211"/>
      <c r="R487" s="212">
        <f>SUM(R488:R490)</f>
        <v>0</v>
      </c>
      <c r="S487" s="211"/>
      <c r="T487" s="213">
        <f>SUM(T488:T490)</f>
        <v>0.28000000000000003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14" t="s">
        <v>102</v>
      </c>
      <c r="AT487" s="215" t="s">
        <v>79</v>
      </c>
      <c r="AU487" s="215" t="s">
        <v>88</v>
      </c>
      <c r="AY487" s="214" t="s">
        <v>143</v>
      </c>
      <c r="BK487" s="216">
        <f>SUM(BK488:BK490)</f>
        <v>0</v>
      </c>
    </row>
    <row r="488" s="2" customFormat="1" ht="16.5" customHeight="1">
      <c r="A488" s="39"/>
      <c r="B488" s="40"/>
      <c r="C488" s="219" t="s">
        <v>673</v>
      </c>
      <c r="D488" s="219" t="s">
        <v>146</v>
      </c>
      <c r="E488" s="220" t="s">
        <v>674</v>
      </c>
      <c r="F488" s="221" t="s">
        <v>675</v>
      </c>
      <c r="G488" s="222" t="s">
        <v>401</v>
      </c>
      <c r="H488" s="223">
        <v>1</v>
      </c>
      <c r="I488" s="224"/>
      <c r="J488" s="225">
        <f>ROUND(I488*H488,2)</f>
        <v>0</v>
      </c>
      <c r="K488" s="221" t="s">
        <v>428</v>
      </c>
      <c r="L488" s="45"/>
      <c r="M488" s="226" t="s">
        <v>1</v>
      </c>
      <c r="N488" s="227" t="s">
        <v>46</v>
      </c>
      <c r="O488" s="92"/>
      <c r="P488" s="228">
        <f>O488*H488</f>
        <v>0</v>
      </c>
      <c r="Q488" s="228">
        <v>0</v>
      </c>
      <c r="R488" s="228">
        <f>Q488*H488</f>
        <v>0</v>
      </c>
      <c r="S488" s="228">
        <v>0.28000000000000003</v>
      </c>
      <c r="T488" s="229">
        <f>S488*H488</f>
        <v>0.28000000000000003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0" t="s">
        <v>216</v>
      </c>
      <c r="AT488" s="230" t="s">
        <v>146</v>
      </c>
      <c r="AU488" s="230" t="s">
        <v>102</v>
      </c>
      <c r="AY488" s="18" t="s">
        <v>143</v>
      </c>
      <c r="BE488" s="231">
        <f>IF(N488="základní",J488,0)</f>
        <v>0</v>
      </c>
      <c r="BF488" s="231">
        <f>IF(N488="snížená",J488,0)</f>
        <v>0</v>
      </c>
      <c r="BG488" s="231">
        <f>IF(N488="zákl. přenesená",J488,0)</f>
        <v>0</v>
      </c>
      <c r="BH488" s="231">
        <f>IF(N488="sníž. přenesená",J488,0)</f>
        <v>0</v>
      </c>
      <c r="BI488" s="231">
        <f>IF(N488="nulová",J488,0)</f>
        <v>0</v>
      </c>
      <c r="BJ488" s="18" t="s">
        <v>102</v>
      </c>
      <c r="BK488" s="231">
        <f>ROUND(I488*H488,2)</f>
        <v>0</v>
      </c>
      <c r="BL488" s="18" t="s">
        <v>216</v>
      </c>
      <c r="BM488" s="230" t="s">
        <v>676</v>
      </c>
    </row>
    <row r="489" s="2" customFormat="1">
      <c r="A489" s="39"/>
      <c r="B489" s="40"/>
      <c r="C489" s="41"/>
      <c r="D489" s="232" t="s">
        <v>153</v>
      </c>
      <c r="E489" s="41"/>
      <c r="F489" s="233" t="s">
        <v>677</v>
      </c>
      <c r="G489" s="41"/>
      <c r="H489" s="41"/>
      <c r="I489" s="234"/>
      <c r="J489" s="41"/>
      <c r="K489" s="41"/>
      <c r="L489" s="45"/>
      <c r="M489" s="235"/>
      <c r="N489" s="236"/>
      <c r="O489" s="92"/>
      <c r="P489" s="92"/>
      <c r="Q489" s="92"/>
      <c r="R489" s="92"/>
      <c r="S489" s="92"/>
      <c r="T489" s="93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153</v>
      </c>
      <c r="AU489" s="18" t="s">
        <v>102</v>
      </c>
    </row>
    <row r="490" s="2" customFormat="1">
      <c r="A490" s="39"/>
      <c r="B490" s="40"/>
      <c r="C490" s="41"/>
      <c r="D490" s="232" t="s">
        <v>678</v>
      </c>
      <c r="E490" s="41"/>
      <c r="F490" s="279" t="s">
        <v>679</v>
      </c>
      <c r="G490" s="41"/>
      <c r="H490" s="41"/>
      <c r="I490" s="234"/>
      <c r="J490" s="41"/>
      <c r="K490" s="41"/>
      <c r="L490" s="45"/>
      <c r="M490" s="280"/>
      <c r="N490" s="281"/>
      <c r="O490" s="282"/>
      <c r="P490" s="282"/>
      <c r="Q490" s="282"/>
      <c r="R490" s="282"/>
      <c r="S490" s="282"/>
      <c r="T490" s="28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678</v>
      </c>
      <c r="AU490" s="18" t="s">
        <v>102</v>
      </c>
    </row>
    <row r="491" s="2" customFormat="1" ht="6.96" customHeight="1">
      <c r="A491" s="39"/>
      <c r="B491" s="67"/>
      <c r="C491" s="68"/>
      <c r="D491" s="68"/>
      <c r="E491" s="68"/>
      <c r="F491" s="68"/>
      <c r="G491" s="68"/>
      <c r="H491" s="68"/>
      <c r="I491" s="68"/>
      <c r="J491" s="68"/>
      <c r="K491" s="68"/>
      <c r="L491" s="45"/>
      <c r="M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</row>
  </sheetData>
  <sheetProtection sheet="1" autoFilter="0" formatColumns="0" formatRows="0" objects="1" scenarios="1" spinCount="100000" saltValue="foA+u3hnZVuyY3uPZ8TyKqCQJyA6KRccaJTln0YCNVPQmlL7b+ICTiAi3/PyYJtmff3SoXglas+aP41fZbEOtg==" hashValue="vZUVJi3H/gSSiA/44NB0zESzy1zftRKgKhnFwJpGjiBA/IICa8Jkv6kbTjpFoFgh4n+Gof/0a5ztp1cgDEeBOA==" algorithmName="SHA-512" password="CC35"/>
  <autoFilter ref="C132:K490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Stavební úpravy vnitřních prostor bytové jednotky č.9, 26.dubna 1305/27 pro DOZP Vilík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680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24. 10. 2024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">
        <v>37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ROUND((SUM(BE122:BE244)),  2)</f>
        <v>0</v>
      </c>
      <c r="G33" s="39"/>
      <c r="H33" s="39"/>
      <c r="I33" s="156">
        <v>0.20999999999999999</v>
      </c>
      <c r="J33" s="155">
        <f>ROUND(((SUM(BE122:BE244))*I33),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ROUND((SUM(BF122:BF244)),  2)</f>
        <v>0</v>
      </c>
      <c r="G34" s="39"/>
      <c r="H34" s="39"/>
      <c r="I34" s="156">
        <v>0.12</v>
      </c>
      <c r="J34" s="155">
        <f>ROUND(((SUM(BF122:BF244))*I34),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ROUND((SUM(BG122:BG244)),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ROUND((SUM(BH122:BH244)),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ROUND((SUM(BI122:BI244)),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Stavební úpravy vnitřních prostor bytové jednotky č.9, 26.dubna 1305/27 pro DOZP Vilík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ZTI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Cheb</v>
      </c>
      <c r="G89" s="41"/>
      <c r="H89" s="41"/>
      <c r="I89" s="33" t="s">
        <v>22</v>
      </c>
      <c r="J89" s="80" t="str">
        <f>IF(J12="","",J12)</f>
        <v>24. 10. 2024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Krajský úřad KV kraj,Závodní 353/88, K. Vary</v>
      </c>
      <c r="G91" s="41"/>
      <c r="H91" s="41"/>
      <c r="I91" s="33" t="s">
        <v>32</v>
      </c>
      <c r="J91" s="37" t="str">
        <f>E21</f>
        <v>ARCHEB s.r.o., Mlýnská 16/98, Cheb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V. Rakyta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116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681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682</v>
      </c>
      <c r="E99" s="189"/>
      <c r="F99" s="189"/>
      <c r="G99" s="189"/>
      <c r="H99" s="189"/>
      <c r="I99" s="189"/>
      <c r="J99" s="190">
        <f>J151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683</v>
      </c>
      <c r="E100" s="189"/>
      <c r="F100" s="189"/>
      <c r="G100" s="189"/>
      <c r="H100" s="189"/>
      <c r="I100" s="189"/>
      <c r="J100" s="190">
        <f>J184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684</v>
      </c>
      <c r="E101" s="189"/>
      <c r="F101" s="189"/>
      <c r="G101" s="189"/>
      <c r="H101" s="189"/>
      <c r="I101" s="189"/>
      <c r="J101" s="190">
        <f>J209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685</v>
      </c>
      <c r="E102" s="189"/>
      <c r="F102" s="189"/>
      <c r="G102" s="189"/>
      <c r="H102" s="189"/>
      <c r="I102" s="189"/>
      <c r="J102" s="190">
        <f>J240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128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6.25" customHeight="1">
      <c r="A112" s="39"/>
      <c r="B112" s="40"/>
      <c r="C112" s="41"/>
      <c r="D112" s="41"/>
      <c r="E112" s="175" t="str">
        <f>E7</f>
        <v>Stavební úpravy vnitřních prostor bytové jednotky č.9, 26.dubna 1305/27 pro DOZP Vilík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104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02 - ZTI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Cheb</v>
      </c>
      <c r="G116" s="41"/>
      <c r="H116" s="41"/>
      <c r="I116" s="33" t="s">
        <v>22</v>
      </c>
      <c r="J116" s="80" t="str">
        <f>IF(J12="","",J12)</f>
        <v>24. 10. 2024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24</v>
      </c>
      <c r="D118" s="41"/>
      <c r="E118" s="41"/>
      <c r="F118" s="28" t="str">
        <f>E15</f>
        <v>Krajský úřad KV kraj,Závodní 353/88, K. Vary</v>
      </c>
      <c r="G118" s="41"/>
      <c r="H118" s="41"/>
      <c r="I118" s="33" t="s">
        <v>32</v>
      </c>
      <c r="J118" s="37" t="str">
        <f>E21</f>
        <v>ARCHEB s.r.o., Mlýnská 16/98, Cheb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30</v>
      </c>
      <c r="D119" s="41"/>
      <c r="E119" s="41"/>
      <c r="F119" s="28" t="str">
        <f>IF(E18="","",E18)</f>
        <v>Vyplň údaj</v>
      </c>
      <c r="G119" s="41"/>
      <c r="H119" s="41"/>
      <c r="I119" s="33" t="s">
        <v>36</v>
      </c>
      <c r="J119" s="37" t="str">
        <f>E24</f>
        <v>V. Rakyta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129</v>
      </c>
      <c r="D121" s="195" t="s">
        <v>65</v>
      </c>
      <c r="E121" s="195" t="s">
        <v>61</v>
      </c>
      <c r="F121" s="195" t="s">
        <v>62</v>
      </c>
      <c r="G121" s="195" t="s">
        <v>130</v>
      </c>
      <c r="H121" s="195" t="s">
        <v>131</v>
      </c>
      <c r="I121" s="195" t="s">
        <v>132</v>
      </c>
      <c r="J121" s="195" t="s">
        <v>108</v>
      </c>
      <c r="K121" s="196" t="s">
        <v>133</v>
      </c>
      <c r="L121" s="197"/>
      <c r="M121" s="101" t="s">
        <v>1</v>
      </c>
      <c r="N121" s="102" t="s">
        <v>44</v>
      </c>
      <c r="O121" s="102" t="s">
        <v>134</v>
      </c>
      <c r="P121" s="102" t="s">
        <v>135</v>
      </c>
      <c r="Q121" s="102" t="s">
        <v>136</v>
      </c>
      <c r="R121" s="102" t="s">
        <v>137</v>
      </c>
      <c r="S121" s="102" t="s">
        <v>138</v>
      </c>
      <c r="T121" s="103" t="s">
        <v>139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140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0.17391879334999999</v>
      </c>
      <c r="S122" s="105"/>
      <c r="T122" s="201">
        <f>T123</f>
        <v>0.158138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79</v>
      </c>
      <c r="AU122" s="18" t="s">
        <v>110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79</v>
      </c>
      <c r="E123" s="206" t="s">
        <v>276</v>
      </c>
      <c r="F123" s="206" t="s">
        <v>277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P124+P151+P184+P209+P240</f>
        <v>0</v>
      </c>
      <c r="Q123" s="211"/>
      <c r="R123" s="212">
        <f>R124+R151+R184+R209+R240</f>
        <v>0.17391879334999999</v>
      </c>
      <c r="S123" s="211"/>
      <c r="T123" s="213">
        <f>T124+T151+T184+T209+T240</f>
        <v>0.158138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102</v>
      </c>
      <c r="AT123" s="215" t="s">
        <v>79</v>
      </c>
      <c r="AU123" s="215" t="s">
        <v>80</v>
      </c>
      <c r="AY123" s="214" t="s">
        <v>143</v>
      </c>
      <c r="BK123" s="216">
        <f>BK124+BK151+BK184+BK209+BK240</f>
        <v>0</v>
      </c>
    </row>
    <row r="124" s="12" customFormat="1" ht="22.8" customHeight="1">
      <c r="A124" s="12"/>
      <c r="B124" s="203"/>
      <c r="C124" s="204"/>
      <c r="D124" s="205" t="s">
        <v>79</v>
      </c>
      <c r="E124" s="217" t="s">
        <v>686</v>
      </c>
      <c r="F124" s="217" t="s">
        <v>687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SUM(P125:P150)</f>
        <v>0</v>
      </c>
      <c r="Q124" s="211"/>
      <c r="R124" s="212">
        <f>SUM(R125:R150)</f>
        <v>0.0040116400000000003</v>
      </c>
      <c r="S124" s="211"/>
      <c r="T124" s="213">
        <f>SUM(T125:T150)</f>
        <v>0.01575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102</v>
      </c>
      <c r="AT124" s="215" t="s">
        <v>79</v>
      </c>
      <c r="AU124" s="215" t="s">
        <v>88</v>
      </c>
      <c r="AY124" s="214" t="s">
        <v>143</v>
      </c>
      <c r="BK124" s="216">
        <f>SUM(BK125:BK150)</f>
        <v>0</v>
      </c>
    </row>
    <row r="125" s="2" customFormat="1" ht="16.5" customHeight="1">
      <c r="A125" s="39"/>
      <c r="B125" s="40"/>
      <c r="C125" s="219" t="s">
        <v>88</v>
      </c>
      <c r="D125" s="219" t="s">
        <v>146</v>
      </c>
      <c r="E125" s="220" t="s">
        <v>688</v>
      </c>
      <c r="F125" s="221" t="s">
        <v>689</v>
      </c>
      <c r="G125" s="222" t="s">
        <v>197</v>
      </c>
      <c r="H125" s="223">
        <v>7.5</v>
      </c>
      <c r="I125" s="224"/>
      <c r="J125" s="225">
        <f>ROUND(I125*H125,2)</f>
        <v>0</v>
      </c>
      <c r="K125" s="221" t="s">
        <v>150</v>
      </c>
      <c r="L125" s="45"/>
      <c r="M125" s="226" t="s">
        <v>1</v>
      </c>
      <c r="N125" s="227" t="s">
        <v>46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0.0020999999999999999</v>
      </c>
      <c r="T125" s="229">
        <f>S125*H125</f>
        <v>0.01575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216</v>
      </c>
      <c r="AT125" s="230" t="s">
        <v>146</v>
      </c>
      <c r="AU125" s="230" t="s">
        <v>102</v>
      </c>
      <c r="AY125" s="18" t="s">
        <v>143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102</v>
      </c>
      <c r="BK125" s="231">
        <f>ROUND(I125*H125,2)</f>
        <v>0</v>
      </c>
      <c r="BL125" s="18" t="s">
        <v>216</v>
      </c>
      <c r="BM125" s="230" t="s">
        <v>690</v>
      </c>
    </row>
    <row r="126" s="2" customFormat="1">
      <c r="A126" s="39"/>
      <c r="B126" s="40"/>
      <c r="C126" s="41"/>
      <c r="D126" s="232" t="s">
        <v>153</v>
      </c>
      <c r="E126" s="41"/>
      <c r="F126" s="233" t="s">
        <v>689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153</v>
      </c>
      <c r="AU126" s="18" t="s">
        <v>102</v>
      </c>
    </row>
    <row r="127" s="14" customFormat="1">
      <c r="A127" s="14"/>
      <c r="B127" s="247"/>
      <c r="C127" s="248"/>
      <c r="D127" s="232" t="s">
        <v>159</v>
      </c>
      <c r="E127" s="249" t="s">
        <v>1</v>
      </c>
      <c r="F127" s="250" t="s">
        <v>691</v>
      </c>
      <c r="G127" s="248"/>
      <c r="H127" s="251">
        <v>7.5</v>
      </c>
      <c r="I127" s="252"/>
      <c r="J127" s="248"/>
      <c r="K127" s="248"/>
      <c r="L127" s="253"/>
      <c r="M127" s="254"/>
      <c r="N127" s="255"/>
      <c r="O127" s="255"/>
      <c r="P127" s="255"/>
      <c r="Q127" s="255"/>
      <c r="R127" s="255"/>
      <c r="S127" s="255"/>
      <c r="T127" s="25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7" t="s">
        <v>159</v>
      </c>
      <c r="AU127" s="257" t="s">
        <v>102</v>
      </c>
      <c r="AV127" s="14" t="s">
        <v>102</v>
      </c>
      <c r="AW127" s="14" t="s">
        <v>35</v>
      </c>
      <c r="AX127" s="14" t="s">
        <v>88</v>
      </c>
      <c r="AY127" s="257" t="s">
        <v>143</v>
      </c>
    </row>
    <row r="128" s="2" customFormat="1" ht="16.5" customHeight="1">
      <c r="A128" s="39"/>
      <c r="B128" s="40"/>
      <c r="C128" s="219" t="s">
        <v>102</v>
      </c>
      <c r="D128" s="219" t="s">
        <v>146</v>
      </c>
      <c r="E128" s="220" t="s">
        <v>692</v>
      </c>
      <c r="F128" s="221" t="s">
        <v>693</v>
      </c>
      <c r="G128" s="222" t="s">
        <v>197</v>
      </c>
      <c r="H128" s="223">
        <v>1</v>
      </c>
      <c r="I128" s="224"/>
      <c r="J128" s="225">
        <f>ROUND(I128*H128,2)</f>
        <v>0</v>
      </c>
      <c r="K128" s="221" t="s">
        <v>150</v>
      </c>
      <c r="L128" s="45"/>
      <c r="M128" s="226" t="s">
        <v>1</v>
      </c>
      <c r="N128" s="227" t="s">
        <v>46</v>
      </c>
      <c r="O128" s="92"/>
      <c r="P128" s="228">
        <f>O128*H128</f>
        <v>0</v>
      </c>
      <c r="Q128" s="228">
        <v>0.00036380000000000001</v>
      </c>
      <c r="R128" s="228">
        <f>Q128*H128</f>
        <v>0.00036380000000000001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216</v>
      </c>
      <c r="AT128" s="230" t="s">
        <v>146</v>
      </c>
      <c r="AU128" s="230" t="s">
        <v>102</v>
      </c>
      <c r="AY128" s="18" t="s">
        <v>143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102</v>
      </c>
      <c r="BK128" s="231">
        <f>ROUND(I128*H128,2)</f>
        <v>0</v>
      </c>
      <c r="BL128" s="18" t="s">
        <v>216</v>
      </c>
      <c r="BM128" s="230" t="s">
        <v>694</v>
      </c>
    </row>
    <row r="129" s="2" customFormat="1">
      <c r="A129" s="39"/>
      <c r="B129" s="40"/>
      <c r="C129" s="41"/>
      <c r="D129" s="232" t="s">
        <v>153</v>
      </c>
      <c r="E129" s="41"/>
      <c r="F129" s="233" t="s">
        <v>693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153</v>
      </c>
      <c r="AU129" s="18" t="s">
        <v>102</v>
      </c>
    </row>
    <row r="130" s="13" customFormat="1">
      <c r="A130" s="13"/>
      <c r="B130" s="237"/>
      <c r="C130" s="238"/>
      <c r="D130" s="232" t="s">
        <v>159</v>
      </c>
      <c r="E130" s="239" t="s">
        <v>1</v>
      </c>
      <c r="F130" s="240" t="s">
        <v>695</v>
      </c>
      <c r="G130" s="238"/>
      <c r="H130" s="239" t="s">
        <v>1</v>
      </c>
      <c r="I130" s="241"/>
      <c r="J130" s="238"/>
      <c r="K130" s="238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159</v>
      </c>
      <c r="AU130" s="246" t="s">
        <v>102</v>
      </c>
      <c r="AV130" s="13" t="s">
        <v>88</v>
      </c>
      <c r="AW130" s="13" t="s">
        <v>35</v>
      </c>
      <c r="AX130" s="13" t="s">
        <v>80</v>
      </c>
      <c r="AY130" s="246" t="s">
        <v>143</v>
      </c>
    </row>
    <row r="131" s="14" customFormat="1">
      <c r="A131" s="14"/>
      <c r="B131" s="247"/>
      <c r="C131" s="248"/>
      <c r="D131" s="232" t="s">
        <v>159</v>
      </c>
      <c r="E131" s="249" t="s">
        <v>1</v>
      </c>
      <c r="F131" s="250" t="s">
        <v>696</v>
      </c>
      <c r="G131" s="248"/>
      <c r="H131" s="251">
        <v>1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159</v>
      </c>
      <c r="AU131" s="257" t="s">
        <v>102</v>
      </c>
      <c r="AV131" s="14" t="s">
        <v>102</v>
      </c>
      <c r="AW131" s="14" t="s">
        <v>35</v>
      </c>
      <c r="AX131" s="14" t="s">
        <v>88</v>
      </c>
      <c r="AY131" s="257" t="s">
        <v>143</v>
      </c>
    </row>
    <row r="132" s="2" customFormat="1" ht="16.5" customHeight="1">
      <c r="A132" s="39"/>
      <c r="B132" s="40"/>
      <c r="C132" s="219" t="s">
        <v>144</v>
      </c>
      <c r="D132" s="219" t="s">
        <v>146</v>
      </c>
      <c r="E132" s="220" t="s">
        <v>697</v>
      </c>
      <c r="F132" s="221" t="s">
        <v>698</v>
      </c>
      <c r="G132" s="222" t="s">
        <v>197</v>
      </c>
      <c r="H132" s="223">
        <v>5.5999999999999996</v>
      </c>
      <c r="I132" s="224"/>
      <c r="J132" s="225">
        <f>ROUND(I132*H132,2)</f>
        <v>0</v>
      </c>
      <c r="K132" s="221" t="s">
        <v>150</v>
      </c>
      <c r="L132" s="45"/>
      <c r="M132" s="226" t="s">
        <v>1</v>
      </c>
      <c r="N132" s="227" t="s">
        <v>46</v>
      </c>
      <c r="O132" s="92"/>
      <c r="P132" s="228">
        <f>O132*H132</f>
        <v>0</v>
      </c>
      <c r="Q132" s="228">
        <v>0.00046900000000000002</v>
      </c>
      <c r="R132" s="228">
        <f>Q132*H132</f>
        <v>0.0026264000000000001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216</v>
      </c>
      <c r="AT132" s="230" t="s">
        <v>146</v>
      </c>
      <c r="AU132" s="230" t="s">
        <v>102</v>
      </c>
      <c r="AY132" s="18" t="s">
        <v>143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102</v>
      </c>
      <c r="BK132" s="231">
        <f>ROUND(I132*H132,2)</f>
        <v>0</v>
      </c>
      <c r="BL132" s="18" t="s">
        <v>216</v>
      </c>
      <c r="BM132" s="230" t="s">
        <v>699</v>
      </c>
    </row>
    <row r="133" s="2" customFormat="1">
      <c r="A133" s="39"/>
      <c r="B133" s="40"/>
      <c r="C133" s="41"/>
      <c r="D133" s="232" t="s">
        <v>153</v>
      </c>
      <c r="E133" s="41"/>
      <c r="F133" s="233" t="s">
        <v>698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153</v>
      </c>
      <c r="AU133" s="18" t="s">
        <v>102</v>
      </c>
    </row>
    <row r="134" s="14" customFormat="1">
      <c r="A134" s="14"/>
      <c r="B134" s="247"/>
      <c r="C134" s="248"/>
      <c r="D134" s="232" t="s">
        <v>159</v>
      </c>
      <c r="E134" s="249" t="s">
        <v>1</v>
      </c>
      <c r="F134" s="250" t="s">
        <v>700</v>
      </c>
      <c r="G134" s="248"/>
      <c r="H134" s="251">
        <v>5.5999999999999996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159</v>
      </c>
      <c r="AU134" s="257" t="s">
        <v>102</v>
      </c>
      <c r="AV134" s="14" t="s">
        <v>102</v>
      </c>
      <c r="AW134" s="14" t="s">
        <v>35</v>
      </c>
      <c r="AX134" s="14" t="s">
        <v>88</v>
      </c>
      <c r="AY134" s="257" t="s">
        <v>143</v>
      </c>
    </row>
    <row r="135" s="2" customFormat="1" ht="16.5" customHeight="1">
      <c r="A135" s="39"/>
      <c r="B135" s="40"/>
      <c r="C135" s="219" t="s">
        <v>151</v>
      </c>
      <c r="D135" s="219" t="s">
        <v>146</v>
      </c>
      <c r="E135" s="220" t="s">
        <v>701</v>
      </c>
      <c r="F135" s="221" t="s">
        <v>702</v>
      </c>
      <c r="G135" s="222" t="s">
        <v>197</v>
      </c>
      <c r="H135" s="223">
        <v>1.3999999999999999</v>
      </c>
      <c r="I135" s="224"/>
      <c r="J135" s="225">
        <f>ROUND(I135*H135,2)</f>
        <v>0</v>
      </c>
      <c r="K135" s="221" t="s">
        <v>150</v>
      </c>
      <c r="L135" s="45"/>
      <c r="M135" s="226" t="s">
        <v>1</v>
      </c>
      <c r="N135" s="227" t="s">
        <v>46</v>
      </c>
      <c r="O135" s="92"/>
      <c r="P135" s="228">
        <f>O135*H135</f>
        <v>0</v>
      </c>
      <c r="Q135" s="228">
        <v>0.00072959999999999995</v>
      </c>
      <c r="R135" s="228">
        <f>Q135*H135</f>
        <v>0.00102144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216</v>
      </c>
      <c r="AT135" s="230" t="s">
        <v>146</v>
      </c>
      <c r="AU135" s="230" t="s">
        <v>102</v>
      </c>
      <c r="AY135" s="18" t="s">
        <v>143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102</v>
      </c>
      <c r="BK135" s="231">
        <f>ROUND(I135*H135,2)</f>
        <v>0</v>
      </c>
      <c r="BL135" s="18" t="s">
        <v>216</v>
      </c>
      <c r="BM135" s="230" t="s">
        <v>703</v>
      </c>
    </row>
    <row r="136" s="2" customFormat="1">
      <c r="A136" s="39"/>
      <c r="B136" s="40"/>
      <c r="C136" s="41"/>
      <c r="D136" s="232" t="s">
        <v>153</v>
      </c>
      <c r="E136" s="41"/>
      <c r="F136" s="233" t="s">
        <v>702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153</v>
      </c>
      <c r="AU136" s="18" t="s">
        <v>102</v>
      </c>
    </row>
    <row r="137" s="14" customFormat="1">
      <c r="A137" s="14"/>
      <c r="B137" s="247"/>
      <c r="C137" s="248"/>
      <c r="D137" s="232" t="s">
        <v>159</v>
      </c>
      <c r="E137" s="249" t="s">
        <v>1</v>
      </c>
      <c r="F137" s="250" t="s">
        <v>704</v>
      </c>
      <c r="G137" s="248"/>
      <c r="H137" s="251">
        <v>1.3999999999999999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7" t="s">
        <v>159</v>
      </c>
      <c r="AU137" s="257" t="s">
        <v>102</v>
      </c>
      <c r="AV137" s="14" t="s">
        <v>102</v>
      </c>
      <c r="AW137" s="14" t="s">
        <v>35</v>
      </c>
      <c r="AX137" s="14" t="s">
        <v>88</v>
      </c>
      <c r="AY137" s="257" t="s">
        <v>143</v>
      </c>
    </row>
    <row r="138" s="2" customFormat="1" ht="16.5" customHeight="1">
      <c r="A138" s="39"/>
      <c r="B138" s="40"/>
      <c r="C138" s="219" t="s">
        <v>185</v>
      </c>
      <c r="D138" s="219" t="s">
        <v>146</v>
      </c>
      <c r="E138" s="220" t="s">
        <v>705</v>
      </c>
      <c r="F138" s="221" t="s">
        <v>706</v>
      </c>
      <c r="G138" s="222" t="s">
        <v>401</v>
      </c>
      <c r="H138" s="223">
        <v>2</v>
      </c>
      <c r="I138" s="224"/>
      <c r="J138" s="225">
        <f>ROUND(I138*H138,2)</f>
        <v>0</v>
      </c>
      <c r="K138" s="221" t="s">
        <v>150</v>
      </c>
      <c r="L138" s="45"/>
      <c r="M138" s="226" t="s">
        <v>1</v>
      </c>
      <c r="N138" s="227" t="s">
        <v>46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216</v>
      </c>
      <c r="AT138" s="230" t="s">
        <v>146</v>
      </c>
      <c r="AU138" s="230" t="s">
        <v>102</v>
      </c>
      <c r="AY138" s="18" t="s">
        <v>143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102</v>
      </c>
      <c r="BK138" s="231">
        <f>ROUND(I138*H138,2)</f>
        <v>0</v>
      </c>
      <c r="BL138" s="18" t="s">
        <v>216</v>
      </c>
      <c r="BM138" s="230" t="s">
        <v>707</v>
      </c>
    </row>
    <row r="139" s="2" customFormat="1">
      <c r="A139" s="39"/>
      <c r="B139" s="40"/>
      <c r="C139" s="41"/>
      <c r="D139" s="232" t="s">
        <v>153</v>
      </c>
      <c r="E139" s="41"/>
      <c r="F139" s="233" t="s">
        <v>706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153</v>
      </c>
      <c r="AU139" s="18" t="s">
        <v>102</v>
      </c>
    </row>
    <row r="140" s="2" customFormat="1" ht="16.5" customHeight="1">
      <c r="A140" s="39"/>
      <c r="B140" s="40"/>
      <c r="C140" s="219" t="s">
        <v>154</v>
      </c>
      <c r="D140" s="219" t="s">
        <v>146</v>
      </c>
      <c r="E140" s="220" t="s">
        <v>708</v>
      </c>
      <c r="F140" s="221" t="s">
        <v>709</v>
      </c>
      <c r="G140" s="222" t="s">
        <v>401</v>
      </c>
      <c r="H140" s="223">
        <v>1</v>
      </c>
      <c r="I140" s="224"/>
      <c r="J140" s="225">
        <f>ROUND(I140*H140,2)</f>
        <v>0</v>
      </c>
      <c r="K140" s="221" t="s">
        <v>150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216</v>
      </c>
      <c r="AT140" s="230" t="s">
        <v>146</v>
      </c>
      <c r="AU140" s="230" t="s">
        <v>102</v>
      </c>
      <c r="AY140" s="18" t="s">
        <v>143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102</v>
      </c>
      <c r="BK140" s="231">
        <f>ROUND(I140*H140,2)</f>
        <v>0</v>
      </c>
      <c r="BL140" s="18" t="s">
        <v>216</v>
      </c>
      <c r="BM140" s="230" t="s">
        <v>710</v>
      </c>
    </row>
    <row r="141" s="2" customFormat="1">
      <c r="A141" s="39"/>
      <c r="B141" s="40"/>
      <c r="C141" s="41"/>
      <c r="D141" s="232" t="s">
        <v>153</v>
      </c>
      <c r="E141" s="41"/>
      <c r="F141" s="233" t="s">
        <v>709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153</v>
      </c>
      <c r="AU141" s="18" t="s">
        <v>102</v>
      </c>
    </row>
    <row r="142" s="2" customFormat="1" ht="16.5" customHeight="1">
      <c r="A142" s="39"/>
      <c r="B142" s="40"/>
      <c r="C142" s="219" t="s">
        <v>194</v>
      </c>
      <c r="D142" s="219" t="s">
        <v>146</v>
      </c>
      <c r="E142" s="220" t="s">
        <v>711</v>
      </c>
      <c r="F142" s="221" t="s">
        <v>712</v>
      </c>
      <c r="G142" s="222" t="s">
        <v>401</v>
      </c>
      <c r="H142" s="223">
        <v>1</v>
      </c>
      <c r="I142" s="224"/>
      <c r="J142" s="225">
        <f>ROUND(I142*H142,2)</f>
        <v>0</v>
      </c>
      <c r="K142" s="221" t="s">
        <v>150</v>
      </c>
      <c r="L142" s="45"/>
      <c r="M142" s="226" t="s">
        <v>1</v>
      </c>
      <c r="N142" s="227" t="s">
        <v>46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216</v>
      </c>
      <c r="AT142" s="230" t="s">
        <v>146</v>
      </c>
      <c r="AU142" s="230" t="s">
        <v>102</v>
      </c>
      <c r="AY142" s="18" t="s">
        <v>143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102</v>
      </c>
      <c r="BK142" s="231">
        <f>ROUND(I142*H142,2)</f>
        <v>0</v>
      </c>
      <c r="BL142" s="18" t="s">
        <v>216</v>
      </c>
      <c r="BM142" s="230" t="s">
        <v>713</v>
      </c>
    </row>
    <row r="143" s="2" customFormat="1">
      <c r="A143" s="39"/>
      <c r="B143" s="40"/>
      <c r="C143" s="41"/>
      <c r="D143" s="232" t="s">
        <v>153</v>
      </c>
      <c r="E143" s="41"/>
      <c r="F143" s="233" t="s">
        <v>712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153</v>
      </c>
      <c r="AU143" s="18" t="s">
        <v>102</v>
      </c>
    </row>
    <row r="144" s="2" customFormat="1" ht="21.75" customHeight="1">
      <c r="A144" s="39"/>
      <c r="B144" s="40"/>
      <c r="C144" s="219" t="s">
        <v>199</v>
      </c>
      <c r="D144" s="219" t="s">
        <v>146</v>
      </c>
      <c r="E144" s="220" t="s">
        <v>714</v>
      </c>
      <c r="F144" s="221" t="s">
        <v>715</v>
      </c>
      <c r="G144" s="222" t="s">
        <v>401</v>
      </c>
      <c r="H144" s="223">
        <v>1</v>
      </c>
      <c r="I144" s="224"/>
      <c r="J144" s="225">
        <f>ROUND(I144*H144,2)</f>
        <v>0</v>
      </c>
      <c r="K144" s="221" t="s">
        <v>150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216</v>
      </c>
      <c r="AT144" s="230" t="s">
        <v>146</v>
      </c>
      <c r="AU144" s="230" t="s">
        <v>102</v>
      </c>
      <c r="AY144" s="18" t="s">
        <v>143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102</v>
      </c>
      <c r="BK144" s="231">
        <f>ROUND(I144*H144,2)</f>
        <v>0</v>
      </c>
      <c r="BL144" s="18" t="s">
        <v>216</v>
      </c>
      <c r="BM144" s="230" t="s">
        <v>716</v>
      </c>
    </row>
    <row r="145" s="2" customFormat="1">
      <c r="A145" s="39"/>
      <c r="B145" s="40"/>
      <c r="C145" s="41"/>
      <c r="D145" s="232" t="s">
        <v>153</v>
      </c>
      <c r="E145" s="41"/>
      <c r="F145" s="233" t="s">
        <v>715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153</v>
      </c>
      <c r="AU145" s="18" t="s">
        <v>102</v>
      </c>
    </row>
    <row r="146" s="2" customFormat="1" ht="21.75" customHeight="1">
      <c r="A146" s="39"/>
      <c r="B146" s="40"/>
      <c r="C146" s="219" t="s">
        <v>179</v>
      </c>
      <c r="D146" s="219" t="s">
        <v>146</v>
      </c>
      <c r="E146" s="220" t="s">
        <v>717</v>
      </c>
      <c r="F146" s="221" t="s">
        <v>718</v>
      </c>
      <c r="G146" s="222" t="s">
        <v>197</v>
      </c>
      <c r="H146" s="223">
        <v>8</v>
      </c>
      <c r="I146" s="224"/>
      <c r="J146" s="225">
        <f>ROUND(I146*H146,2)</f>
        <v>0</v>
      </c>
      <c r="K146" s="221" t="s">
        <v>150</v>
      </c>
      <c r="L146" s="45"/>
      <c r="M146" s="226" t="s">
        <v>1</v>
      </c>
      <c r="N146" s="227" t="s">
        <v>46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216</v>
      </c>
      <c r="AT146" s="230" t="s">
        <v>146</v>
      </c>
      <c r="AU146" s="230" t="s">
        <v>102</v>
      </c>
      <c r="AY146" s="18" t="s">
        <v>143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102</v>
      </c>
      <c r="BK146" s="231">
        <f>ROUND(I146*H146,2)</f>
        <v>0</v>
      </c>
      <c r="BL146" s="18" t="s">
        <v>216</v>
      </c>
      <c r="BM146" s="230" t="s">
        <v>719</v>
      </c>
    </row>
    <row r="147" s="2" customFormat="1">
      <c r="A147" s="39"/>
      <c r="B147" s="40"/>
      <c r="C147" s="41"/>
      <c r="D147" s="232" t="s">
        <v>153</v>
      </c>
      <c r="E147" s="41"/>
      <c r="F147" s="233" t="s">
        <v>718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153</v>
      </c>
      <c r="AU147" s="18" t="s">
        <v>102</v>
      </c>
    </row>
    <row r="148" s="14" customFormat="1">
      <c r="A148" s="14"/>
      <c r="B148" s="247"/>
      <c r="C148" s="248"/>
      <c r="D148" s="232" t="s">
        <v>159</v>
      </c>
      <c r="E148" s="249" t="s">
        <v>1</v>
      </c>
      <c r="F148" s="250" t="s">
        <v>720</v>
      </c>
      <c r="G148" s="248"/>
      <c r="H148" s="251">
        <v>8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159</v>
      </c>
      <c r="AU148" s="257" t="s">
        <v>102</v>
      </c>
      <c r="AV148" s="14" t="s">
        <v>102</v>
      </c>
      <c r="AW148" s="14" t="s">
        <v>35</v>
      </c>
      <c r="AX148" s="14" t="s">
        <v>88</v>
      </c>
      <c r="AY148" s="257" t="s">
        <v>143</v>
      </c>
    </row>
    <row r="149" s="2" customFormat="1" ht="33" customHeight="1">
      <c r="A149" s="39"/>
      <c r="B149" s="40"/>
      <c r="C149" s="219" t="s">
        <v>208</v>
      </c>
      <c r="D149" s="219" t="s">
        <v>146</v>
      </c>
      <c r="E149" s="220" t="s">
        <v>721</v>
      </c>
      <c r="F149" s="221" t="s">
        <v>722</v>
      </c>
      <c r="G149" s="222" t="s">
        <v>249</v>
      </c>
      <c r="H149" s="223">
        <v>0.0040000000000000001</v>
      </c>
      <c r="I149" s="224"/>
      <c r="J149" s="225">
        <f>ROUND(I149*H149,2)</f>
        <v>0</v>
      </c>
      <c r="K149" s="221" t="s">
        <v>150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216</v>
      </c>
      <c r="AT149" s="230" t="s">
        <v>146</v>
      </c>
      <c r="AU149" s="230" t="s">
        <v>102</v>
      </c>
      <c r="AY149" s="18" t="s">
        <v>143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102</v>
      </c>
      <c r="BK149" s="231">
        <f>ROUND(I149*H149,2)</f>
        <v>0</v>
      </c>
      <c r="BL149" s="18" t="s">
        <v>216</v>
      </c>
      <c r="BM149" s="230" t="s">
        <v>723</v>
      </c>
    </row>
    <row r="150" s="2" customFormat="1">
      <c r="A150" s="39"/>
      <c r="B150" s="40"/>
      <c r="C150" s="41"/>
      <c r="D150" s="232" t="s">
        <v>153</v>
      </c>
      <c r="E150" s="41"/>
      <c r="F150" s="233" t="s">
        <v>724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153</v>
      </c>
      <c r="AU150" s="18" t="s">
        <v>102</v>
      </c>
    </row>
    <row r="151" s="12" customFormat="1" ht="22.8" customHeight="1">
      <c r="A151" s="12"/>
      <c r="B151" s="203"/>
      <c r="C151" s="204"/>
      <c r="D151" s="205" t="s">
        <v>79</v>
      </c>
      <c r="E151" s="217" t="s">
        <v>725</v>
      </c>
      <c r="F151" s="217" t="s">
        <v>726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SUM(P152:P183)</f>
        <v>0</v>
      </c>
      <c r="Q151" s="211"/>
      <c r="R151" s="212">
        <f>SUM(R152:R183)</f>
        <v>0.029995085699999997</v>
      </c>
      <c r="S151" s="211"/>
      <c r="T151" s="213">
        <f>SUM(T152:T183)</f>
        <v>0.0047879999999999997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102</v>
      </c>
      <c r="AT151" s="215" t="s">
        <v>79</v>
      </c>
      <c r="AU151" s="215" t="s">
        <v>88</v>
      </c>
      <c r="AY151" s="214" t="s">
        <v>143</v>
      </c>
      <c r="BK151" s="216">
        <f>SUM(BK152:BK183)</f>
        <v>0</v>
      </c>
    </row>
    <row r="152" s="2" customFormat="1" ht="24.15" customHeight="1">
      <c r="A152" s="39"/>
      <c r="B152" s="40"/>
      <c r="C152" s="219" t="s">
        <v>213</v>
      </c>
      <c r="D152" s="219" t="s">
        <v>146</v>
      </c>
      <c r="E152" s="220" t="s">
        <v>727</v>
      </c>
      <c r="F152" s="221" t="s">
        <v>728</v>
      </c>
      <c r="G152" s="222" t="s">
        <v>197</v>
      </c>
      <c r="H152" s="223">
        <v>26.199999999999999</v>
      </c>
      <c r="I152" s="224"/>
      <c r="J152" s="225">
        <f>ROUND(I152*H152,2)</f>
        <v>0</v>
      </c>
      <c r="K152" s="221" t="s">
        <v>150</v>
      </c>
      <c r="L152" s="45"/>
      <c r="M152" s="226" t="s">
        <v>1</v>
      </c>
      <c r="N152" s="227" t="s">
        <v>46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216</v>
      </c>
      <c r="AT152" s="230" t="s">
        <v>146</v>
      </c>
      <c r="AU152" s="230" t="s">
        <v>102</v>
      </c>
      <c r="AY152" s="18" t="s">
        <v>143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102</v>
      </c>
      <c r="BK152" s="231">
        <f>ROUND(I152*H152,2)</f>
        <v>0</v>
      </c>
      <c r="BL152" s="18" t="s">
        <v>216</v>
      </c>
      <c r="BM152" s="230" t="s">
        <v>729</v>
      </c>
    </row>
    <row r="153" s="2" customFormat="1">
      <c r="A153" s="39"/>
      <c r="B153" s="40"/>
      <c r="C153" s="41"/>
      <c r="D153" s="232" t="s">
        <v>153</v>
      </c>
      <c r="E153" s="41"/>
      <c r="F153" s="233" t="s">
        <v>728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153</v>
      </c>
      <c r="AU153" s="18" t="s">
        <v>102</v>
      </c>
    </row>
    <row r="154" s="14" customFormat="1">
      <c r="A154" s="14"/>
      <c r="B154" s="247"/>
      <c r="C154" s="248"/>
      <c r="D154" s="232" t="s">
        <v>159</v>
      </c>
      <c r="E154" s="249" t="s">
        <v>1</v>
      </c>
      <c r="F154" s="250" t="s">
        <v>730</v>
      </c>
      <c r="G154" s="248"/>
      <c r="H154" s="251">
        <v>26.199999999999999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159</v>
      </c>
      <c r="AU154" s="257" t="s">
        <v>102</v>
      </c>
      <c r="AV154" s="14" t="s">
        <v>102</v>
      </c>
      <c r="AW154" s="14" t="s">
        <v>35</v>
      </c>
      <c r="AX154" s="14" t="s">
        <v>88</v>
      </c>
      <c r="AY154" s="257" t="s">
        <v>143</v>
      </c>
    </row>
    <row r="155" s="2" customFormat="1" ht="24.15" customHeight="1">
      <c r="A155" s="39"/>
      <c r="B155" s="40"/>
      <c r="C155" s="269" t="s">
        <v>8</v>
      </c>
      <c r="D155" s="269" t="s">
        <v>286</v>
      </c>
      <c r="E155" s="270" t="s">
        <v>731</v>
      </c>
      <c r="F155" s="271" t="s">
        <v>732</v>
      </c>
      <c r="G155" s="272" t="s">
        <v>197</v>
      </c>
      <c r="H155" s="273">
        <v>3.6000000000000001</v>
      </c>
      <c r="I155" s="274"/>
      <c r="J155" s="275">
        <f>ROUND(I155*H155,2)</f>
        <v>0</v>
      </c>
      <c r="K155" s="271" t="s">
        <v>150</v>
      </c>
      <c r="L155" s="276"/>
      <c r="M155" s="277" t="s">
        <v>1</v>
      </c>
      <c r="N155" s="278" t="s">
        <v>46</v>
      </c>
      <c r="O155" s="92"/>
      <c r="P155" s="228">
        <f>O155*H155</f>
        <v>0</v>
      </c>
      <c r="Q155" s="228">
        <v>2.0000000000000002E-05</v>
      </c>
      <c r="R155" s="228">
        <f>Q155*H155</f>
        <v>7.2000000000000002E-05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289</v>
      </c>
      <c r="AT155" s="230" t="s">
        <v>286</v>
      </c>
      <c r="AU155" s="230" t="s">
        <v>102</v>
      </c>
      <c r="AY155" s="18" t="s">
        <v>143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102</v>
      </c>
      <c r="BK155" s="231">
        <f>ROUND(I155*H155,2)</f>
        <v>0</v>
      </c>
      <c r="BL155" s="18" t="s">
        <v>216</v>
      </c>
      <c r="BM155" s="230" t="s">
        <v>733</v>
      </c>
    </row>
    <row r="156" s="2" customFormat="1">
      <c r="A156" s="39"/>
      <c r="B156" s="40"/>
      <c r="C156" s="41"/>
      <c r="D156" s="232" t="s">
        <v>153</v>
      </c>
      <c r="E156" s="41"/>
      <c r="F156" s="233" t="s">
        <v>732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153</v>
      </c>
      <c r="AU156" s="18" t="s">
        <v>102</v>
      </c>
    </row>
    <row r="157" s="14" customFormat="1">
      <c r="A157" s="14"/>
      <c r="B157" s="247"/>
      <c r="C157" s="248"/>
      <c r="D157" s="232" t="s">
        <v>159</v>
      </c>
      <c r="E157" s="249" t="s">
        <v>1</v>
      </c>
      <c r="F157" s="250" t="s">
        <v>734</v>
      </c>
      <c r="G157" s="248"/>
      <c r="H157" s="251">
        <v>3.6000000000000001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159</v>
      </c>
      <c r="AU157" s="257" t="s">
        <v>102</v>
      </c>
      <c r="AV157" s="14" t="s">
        <v>102</v>
      </c>
      <c r="AW157" s="14" t="s">
        <v>35</v>
      </c>
      <c r="AX157" s="14" t="s">
        <v>88</v>
      </c>
      <c r="AY157" s="257" t="s">
        <v>143</v>
      </c>
    </row>
    <row r="158" s="2" customFormat="1" ht="24.15" customHeight="1">
      <c r="A158" s="39"/>
      <c r="B158" s="40"/>
      <c r="C158" s="269" t="s">
        <v>225</v>
      </c>
      <c r="D158" s="269" t="s">
        <v>286</v>
      </c>
      <c r="E158" s="270" t="s">
        <v>735</v>
      </c>
      <c r="F158" s="271" t="s">
        <v>736</v>
      </c>
      <c r="G158" s="272" t="s">
        <v>197</v>
      </c>
      <c r="H158" s="273">
        <v>22.600000000000001</v>
      </c>
      <c r="I158" s="274"/>
      <c r="J158" s="275">
        <f>ROUND(I158*H158,2)</f>
        <v>0</v>
      </c>
      <c r="K158" s="271" t="s">
        <v>150</v>
      </c>
      <c r="L158" s="276"/>
      <c r="M158" s="277" t="s">
        <v>1</v>
      </c>
      <c r="N158" s="278" t="s">
        <v>46</v>
      </c>
      <c r="O158" s="92"/>
      <c r="P158" s="228">
        <f>O158*H158</f>
        <v>0</v>
      </c>
      <c r="Q158" s="228">
        <v>2.0000000000000002E-05</v>
      </c>
      <c r="R158" s="228">
        <f>Q158*H158</f>
        <v>0.00045200000000000009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289</v>
      </c>
      <c r="AT158" s="230" t="s">
        <v>286</v>
      </c>
      <c r="AU158" s="230" t="s">
        <v>102</v>
      </c>
      <c r="AY158" s="18" t="s">
        <v>143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102</v>
      </c>
      <c r="BK158" s="231">
        <f>ROUND(I158*H158,2)</f>
        <v>0</v>
      </c>
      <c r="BL158" s="18" t="s">
        <v>216</v>
      </c>
      <c r="BM158" s="230" t="s">
        <v>737</v>
      </c>
    </row>
    <row r="159" s="2" customFormat="1">
      <c r="A159" s="39"/>
      <c r="B159" s="40"/>
      <c r="C159" s="41"/>
      <c r="D159" s="232" t="s">
        <v>153</v>
      </c>
      <c r="E159" s="41"/>
      <c r="F159" s="233" t="s">
        <v>736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153</v>
      </c>
      <c r="AU159" s="18" t="s">
        <v>102</v>
      </c>
    </row>
    <row r="160" s="14" customFormat="1">
      <c r="A160" s="14"/>
      <c r="B160" s="247"/>
      <c r="C160" s="248"/>
      <c r="D160" s="232" t="s">
        <v>159</v>
      </c>
      <c r="E160" s="249" t="s">
        <v>1</v>
      </c>
      <c r="F160" s="250" t="s">
        <v>738</v>
      </c>
      <c r="G160" s="248"/>
      <c r="H160" s="251">
        <v>22.600000000000001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159</v>
      </c>
      <c r="AU160" s="257" t="s">
        <v>102</v>
      </c>
      <c r="AV160" s="14" t="s">
        <v>102</v>
      </c>
      <c r="AW160" s="14" t="s">
        <v>35</v>
      </c>
      <c r="AX160" s="14" t="s">
        <v>88</v>
      </c>
      <c r="AY160" s="257" t="s">
        <v>143</v>
      </c>
    </row>
    <row r="161" s="2" customFormat="1" ht="16.5" customHeight="1">
      <c r="A161" s="39"/>
      <c r="B161" s="40"/>
      <c r="C161" s="219" t="s">
        <v>231</v>
      </c>
      <c r="D161" s="219" t="s">
        <v>146</v>
      </c>
      <c r="E161" s="220" t="s">
        <v>739</v>
      </c>
      <c r="F161" s="221" t="s">
        <v>740</v>
      </c>
      <c r="G161" s="222" t="s">
        <v>197</v>
      </c>
      <c r="H161" s="223">
        <v>17.100000000000001</v>
      </c>
      <c r="I161" s="224"/>
      <c r="J161" s="225">
        <f>ROUND(I161*H161,2)</f>
        <v>0</v>
      </c>
      <c r="K161" s="221" t="s">
        <v>150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0.00027999999999999998</v>
      </c>
      <c r="T161" s="229">
        <f>S161*H161</f>
        <v>0.0047879999999999997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216</v>
      </c>
      <c r="AT161" s="230" t="s">
        <v>146</v>
      </c>
      <c r="AU161" s="230" t="s">
        <v>102</v>
      </c>
      <c r="AY161" s="18" t="s">
        <v>143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102</v>
      </c>
      <c r="BK161" s="231">
        <f>ROUND(I161*H161,2)</f>
        <v>0</v>
      </c>
      <c r="BL161" s="18" t="s">
        <v>216</v>
      </c>
      <c r="BM161" s="230" t="s">
        <v>741</v>
      </c>
    </row>
    <row r="162" s="2" customFormat="1">
      <c r="A162" s="39"/>
      <c r="B162" s="40"/>
      <c r="C162" s="41"/>
      <c r="D162" s="232" t="s">
        <v>153</v>
      </c>
      <c r="E162" s="41"/>
      <c r="F162" s="233" t="s">
        <v>740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153</v>
      </c>
      <c r="AU162" s="18" t="s">
        <v>102</v>
      </c>
    </row>
    <row r="163" s="14" customFormat="1">
      <c r="A163" s="14"/>
      <c r="B163" s="247"/>
      <c r="C163" s="248"/>
      <c r="D163" s="232" t="s">
        <v>159</v>
      </c>
      <c r="E163" s="249" t="s">
        <v>1</v>
      </c>
      <c r="F163" s="250" t="s">
        <v>742</v>
      </c>
      <c r="G163" s="248"/>
      <c r="H163" s="251">
        <v>17.100000000000001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159</v>
      </c>
      <c r="AU163" s="257" t="s">
        <v>102</v>
      </c>
      <c r="AV163" s="14" t="s">
        <v>102</v>
      </c>
      <c r="AW163" s="14" t="s">
        <v>35</v>
      </c>
      <c r="AX163" s="14" t="s">
        <v>88</v>
      </c>
      <c r="AY163" s="257" t="s">
        <v>143</v>
      </c>
    </row>
    <row r="164" s="2" customFormat="1" ht="24.15" customHeight="1">
      <c r="A164" s="39"/>
      <c r="B164" s="40"/>
      <c r="C164" s="219" t="s">
        <v>237</v>
      </c>
      <c r="D164" s="219" t="s">
        <v>146</v>
      </c>
      <c r="E164" s="220" t="s">
        <v>743</v>
      </c>
      <c r="F164" s="221" t="s">
        <v>744</v>
      </c>
      <c r="G164" s="222" t="s">
        <v>197</v>
      </c>
      <c r="H164" s="223">
        <v>22.600000000000001</v>
      </c>
      <c r="I164" s="224"/>
      <c r="J164" s="225">
        <f>ROUND(I164*H164,2)</f>
        <v>0</v>
      </c>
      <c r="K164" s="221" t="s">
        <v>150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0.00075230000000000002</v>
      </c>
      <c r="R164" s="228">
        <f>Q164*H164</f>
        <v>0.01700198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216</v>
      </c>
      <c r="AT164" s="230" t="s">
        <v>146</v>
      </c>
      <c r="AU164" s="230" t="s">
        <v>102</v>
      </c>
      <c r="AY164" s="18" t="s">
        <v>143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102</v>
      </c>
      <c r="BK164" s="231">
        <f>ROUND(I164*H164,2)</f>
        <v>0</v>
      </c>
      <c r="BL164" s="18" t="s">
        <v>216</v>
      </c>
      <c r="BM164" s="230" t="s">
        <v>745</v>
      </c>
    </row>
    <row r="165" s="2" customFormat="1">
      <c r="A165" s="39"/>
      <c r="B165" s="40"/>
      <c r="C165" s="41"/>
      <c r="D165" s="232" t="s">
        <v>153</v>
      </c>
      <c r="E165" s="41"/>
      <c r="F165" s="233" t="s">
        <v>744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153</v>
      </c>
      <c r="AU165" s="18" t="s">
        <v>102</v>
      </c>
    </row>
    <row r="166" s="2" customFormat="1" ht="24.15" customHeight="1">
      <c r="A166" s="39"/>
      <c r="B166" s="40"/>
      <c r="C166" s="219" t="s">
        <v>216</v>
      </c>
      <c r="D166" s="219" t="s">
        <v>146</v>
      </c>
      <c r="E166" s="220" t="s">
        <v>746</v>
      </c>
      <c r="F166" s="221" t="s">
        <v>747</v>
      </c>
      <c r="G166" s="222" t="s">
        <v>197</v>
      </c>
      <c r="H166" s="223">
        <v>3.6000000000000001</v>
      </c>
      <c r="I166" s="224"/>
      <c r="J166" s="225">
        <f>ROUND(I166*H166,2)</f>
        <v>0</v>
      </c>
      <c r="K166" s="221" t="s">
        <v>150</v>
      </c>
      <c r="L166" s="45"/>
      <c r="M166" s="226" t="s">
        <v>1</v>
      </c>
      <c r="N166" s="227" t="s">
        <v>46</v>
      </c>
      <c r="O166" s="92"/>
      <c r="P166" s="228">
        <f>O166*H166</f>
        <v>0</v>
      </c>
      <c r="Q166" s="228">
        <v>0.0011548999999999999</v>
      </c>
      <c r="R166" s="228">
        <f>Q166*H166</f>
        <v>0.0041576399999999998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216</v>
      </c>
      <c r="AT166" s="230" t="s">
        <v>146</v>
      </c>
      <c r="AU166" s="230" t="s">
        <v>102</v>
      </c>
      <c r="AY166" s="18" t="s">
        <v>143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102</v>
      </c>
      <c r="BK166" s="231">
        <f>ROUND(I166*H166,2)</f>
        <v>0</v>
      </c>
      <c r="BL166" s="18" t="s">
        <v>216</v>
      </c>
      <c r="BM166" s="230" t="s">
        <v>748</v>
      </c>
    </row>
    <row r="167" s="2" customFormat="1">
      <c r="A167" s="39"/>
      <c r="B167" s="40"/>
      <c r="C167" s="41"/>
      <c r="D167" s="232" t="s">
        <v>153</v>
      </c>
      <c r="E167" s="41"/>
      <c r="F167" s="233" t="s">
        <v>747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153</v>
      </c>
      <c r="AU167" s="18" t="s">
        <v>102</v>
      </c>
    </row>
    <row r="168" s="2" customFormat="1" ht="16.5" customHeight="1">
      <c r="A168" s="39"/>
      <c r="B168" s="40"/>
      <c r="C168" s="219" t="s">
        <v>252</v>
      </c>
      <c r="D168" s="219" t="s">
        <v>146</v>
      </c>
      <c r="E168" s="220" t="s">
        <v>749</v>
      </c>
      <c r="F168" s="221" t="s">
        <v>750</v>
      </c>
      <c r="G168" s="222" t="s">
        <v>401</v>
      </c>
      <c r="H168" s="223">
        <v>11</v>
      </c>
      <c r="I168" s="224"/>
      <c r="J168" s="225">
        <f>ROUND(I168*H168,2)</f>
        <v>0</v>
      </c>
      <c r="K168" s="221" t="s">
        <v>150</v>
      </c>
      <c r="L168" s="45"/>
      <c r="M168" s="226" t="s">
        <v>1</v>
      </c>
      <c r="N168" s="227" t="s">
        <v>46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216</v>
      </c>
      <c r="AT168" s="230" t="s">
        <v>146</v>
      </c>
      <c r="AU168" s="230" t="s">
        <v>102</v>
      </c>
      <c r="AY168" s="18" t="s">
        <v>143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102</v>
      </c>
      <c r="BK168" s="231">
        <f>ROUND(I168*H168,2)</f>
        <v>0</v>
      </c>
      <c r="BL168" s="18" t="s">
        <v>216</v>
      </c>
      <c r="BM168" s="230" t="s">
        <v>751</v>
      </c>
    </row>
    <row r="169" s="2" customFormat="1">
      <c r="A169" s="39"/>
      <c r="B169" s="40"/>
      <c r="C169" s="41"/>
      <c r="D169" s="232" t="s">
        <v>153</v>
      </c>
      <c r="E169" s="41"/>
      <c r="F169" s="233" t="s">
        <v>750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153</v>
      </c>
      <c r="AU169" s="18" t="s">
        <v>102</v>
      </c>
    </row>
    <row r="170" s="2" customFormat="1" ht="21.75" customHeight="1">
      <c r="A170" s="39"/>
      <c r="B170" s="40"/>
      <c r="C170" s="219" t="s">
        <v>256</v>
      </c>
      <c r="D170" s="219" t="s">
        <v>146</v>
      </c>
      <c r="E170" s="220" t="s">
        <v>752</v>
      </c>
      <c r="F170" s="221" t="s">
        <v>753</v>
      </c>
      <c r="G170" s="222" t="s">
        <v>401</v>
      </c>
      <c r="H170" s="223">
        <v>1</v>
      </c>
      <c r="I170" s="224"/>
      <c r="J170" s="225">
        <f>ROUND(I170*H170,2)</f>
        <v>0</v>
      </c>
      <c r="K170" s="221" t="s">
        <v>150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0.00049956999999999996</v>
      </c>
      <c r="R170" s="228">
        <f>Q170*H170</f>
        <v>0.00049956999999999996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216</v>
      </c>
      <c r="AT170" s="230" t="s">
        <v>146</v>
      </c>
      <c r="AU170" s="230" t="s">
        <v>102</v>
      </c>
      <c r="AY170" s="18" t="s">
        <v>143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102</v>
      </c>
      <c r="BK170" s="231">
        <f>ROUND(I170*H170,2)</f>
        <v>0</v>
      </c>
      <c r="BL170" s="18" t="s">
        <v>216</v>
      </c>
      <c r="BM170" s="230" t="s">
        <v>754</v>
      </c>
    </row>
    <row r="171" s="2" customFormat="1">
      <c r="A171" s="39"/>
      <c r="B171" s="40"/>
      <c r="C171" s="41"/>
      <c r="D171" s="232" t="s">
        <v>153</v>
      </c>
      <c r="E171" s="41"/>
      <c r="F171" s="233" t="s">
        <v>753</v>
      </c>
      <c r="G171" s="41"/>
      <c r="H171" s="41"/>
      <c r="I171" s="234"/>
      <c r="J171" s="41"/>
      <c r="K171" s="41"/>
      <c r="L171" s="45"/>
      <c r="M171" s="235"/>
      <c r="N171" s="236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153</v>
      </c>
      <c r="AU171" s="18" t="s">
        <v>102</v>
      </c>
    </row>
    <row r="172" s="2" customFormat="1" ht="24.15" customHeight="1">
      <c r="A172" s="39"/>
      <c r="B172" s="40"/>
      <c r="C172" s="219" t="s">
        <v>261</v>
      </c>
      <c r="D172" s="219" t="s">
        <v>146</v>
      </c>
      <c r="E172" s="220" t="s">
        <v>755</v>
      </c>
      <c r="F172" s="221" t="s">
        <v>756</v>
      </c>
      <c r="G172" s="222" t="s">
        <v>401</v>
      </c>
      <c r="H172" s="223">
        <v>1</v>
      </c>
      <c r="I172" s="224"/>
      <c r="J172" s="225">
        <f>ROUND(I172*H172,2)</f>
        <v>0</v>
      </c>
      <c r="K172" s="221" t="s">
        <v>150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0.00026957000000000001</v>
      </c>
      <c r="R172" s="228">
        <f>Q172*H172</f>
        <v>0.00026957000000000001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216</v>
      </c>
      <c r="AT172" s="230" t="s">
        <v>146</v>
      </c>
      <c r="AU172" s="230" t="s">
        <v>102</v>
      </c>
      <c r="AY172" s="18" t="s">
        <v>143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102</v>
      </c>
      <c r="BK172" s="231">
        <f>ROUND(I172*H172,2)</f>
        <v>0</v>
      </c>
      <c r="BL172" s="18" t="s">
        <v>216</v>
      </c>
      <c r="BM172" s="230" t="s">
        <v>757</v>
      </c>
    </row>
    <row r="173" s="2" customFormat="1">
      <c r="A173" s="39"/>
      <c r="B173" s="40"/>
      <c r="C173" s="41"/>
      <c r="D173" s="232" t="s">
        <v>153</v>
      </c>
      <c r="E173" s="41"/>
      <c r="F173" s="233" t="s">
        <v>756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153</v>
      </c>
      <c r="AU173" s="18" t="s">
        <v>102</v>
      </c>
    </row>
    <row r="174" s="2" customFormat="1" ht="21.75" customHeight="1">
      <c r="A174" s="39"/>
      <c r="B174" s="40"/>
      <c r="C174" s="219" t="s">
        <v>265</v>
      </c>
      <c r="D174" s="219" t="s">
        <v>146</v>
      </c>
      <c r="E174" s="220" t="s">
        <v>758</v>
      </c>
      <c r="F174" s="221" t="s">
        <v>759</v>
      </c>
      <c r="G174" s="222" t="s">
        <v>401</v>
      </c>
      <c r="H174" s="223">
        <v>1</v>
      </c>
      <c r="I174" s="224"/>
      <c r="J174" s="225">
        <f>ROUND(I174*H174,2)</f>
        <v>0</v>
      </c>
      <c r="K174" s="221" t="s">
        <v>150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0.00030957000000000001</v>
      </c>
      <c r="R174" s="228">
        <f>Q174*H174</f>
        <v>0.00030957000000000001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216</v>
      </c>
      <c r="AT174" s="230" t="s">
        <v>146</v>
      </c>
      <c r="AU174" s="230" t="s">
        <v>102</v>
      </c>
      <c r="AY174" s="18" t="s">
        <v>143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102</v>
      </c>
      <c r="BK174" s="231">
        <f>ROUND(I174*H174,2)</f>
        <v>0</v>
      </c>
      <c r="BL174" s="18" t="s">
        <v>216</v>
      </c>
      <c r="BM174" s="230" t="s">
        <v>760</v>
      </c>
    </row>
    <row r="175" s="2" customFormat="1">
      <c r="A175" s="39"/>
      <c r="B175" s="40"/>
      <c r="C175" s="41"/>
      <c r="D175" s="232" t="s">
        <v>153</v>
      </c>
      <c r="E175" s="41"/>
      <c r="F175" s="233" t="s">
        <v>759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153</v>
      </c>
      <c r="AU175" s="18" t="s">
        <v>102</v>
      </c>
    </row>
    <row r="176" s="2" customFormat="1" ht="16.5" customHeight="1">
      <c r="A176" s="39"/>
      <c r="B176" s="40"/>
      <c r="C176" s="219" t="s">
        <v>7</v>
      </c>
      <c r="D176" s="219" t="s">
        <v>146</v>
      </c>
      <c r="E176" s="220" t="s">
        <v>761</v>
      </c>
      <c r="F176" s="221" t="s">
        <v>762</v>
      </c>
      <c r="G176" s="222" t="s">
        <v>192</v>
      </c>
      <c r="H176" s="223">
        <v>1</v>
      </c>
      <c r="I176" s="224"/>
      <c r="J176" s="225">
        <f>ROUND(I176*H176,2)</f>
        <v>0</v>
      </c>
      <c r="K176" s="221" t="s">
        <v>150</v>
      </c>
      <c r="L176" s="45"/>
      <c r="M176" s="226" t="s">
        <v>1</v>
      </c>
      <c r="N176" s="227" t="s">
        <v>46</v>
      </c>
      <c r="O176" s="92"/>
      <c r="P176" s="228">
        <f>O176*H176</f>
        <v>0</v>
      </c>
      <c r="Q176" s="228">
        <v>0.002</v>
      </c>
      <c r="R176" s="228">
        <f>Q176*H176</f>
        <v>0.002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216</v>
      </c>
      <c r="AT176" s="230" t="s">
        <v>146</v>
      </c>
      <c r="AU176" s="230" t="s">
        <v>102</v>
      </c>
      <c r="AY176" s="18" t="s">
        <v>143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102</v>
      </c>
      <c r="BK176" s="231">
        <f>ROUND(I176*H176,2)</f>
        <v>0</v>
      </c>
      <c r="BL176" s="18" t="s">
        <v>216</v>
      </c>
      <c r="BM176" s="230" t="s">
        <v>763</v>
      </c>
    </row>
    <row r="177" s="2" customFormat="1">
      <c r="A177" s="39"/>
      <c r="B177" s="40"/>
      <c r="C177" s="41"/>
      <c r="D177" s="232" t="s">
        <v>153</v>
      </c>
      <c r="E177" s="41"/>
      <c r="F177" s="233" t="s">
        <v>762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153</v>
      </c>
      <c r="AU177" s="18" t="s">
        <v>102</v>
      </c>
    </row>
    <row r="178" s="2" customFormat="1" ht="24.15" customHeight="1">
      <c r="A178" s="39"/>
      <c r="B178" s="40"/>
      <c r="C178" s="219" t="s">
        <v>280</v>
      </c>
      <c r="D178" s="219" t="s">
        <v>146</v>
      </c>
      <c r="E178" s="220" t="s">
        <v>764</v>
      </c>
      <c r="F178" s="221" t="s">
        <v>765</v>
      </c>
      <c r="G178" s="222" t="s">
        <v>197</v>
      </c>
      <c r="H178" s="223">
        <v>26.199999999999999</v>
      </c>
      <c r="I178" s="224"/>
      <c r="J178" s="225">
        <f>ROUND(I178*H178,2)</f>
        <v>0</v>
      </c>
      <c r="K178" s="221" t="s">
        <v>150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0.00018972349999999999</v>
      </c>
      <c r="R178" s="228">
        <f>Q178*H178</f>
        <v>0.0049707557000000001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216</v>
      </c>
      <c r="AT178" s="230" t="s">
        <v>146</v>
      </c>
      <c r="AU178" s="230" t="s">
        <v>102</v>
      </c>
      <c r="AY178" s="18" t="s">
        <v>143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102</v>
      </c>
      <c r="BK178" s="231">
        <f>ROUND(I178*H178,2)</f>
        <v>0</v>
      </c>
      <c r="BL178" s="18" t="s">
        <v>216</v>
      </c>
      <c r="BM178" s="230" t="s">
        <v>766</v>
      </c>
    </row>
    <row r="179" s="2" customFormat="1">
      <c r="A179" s="39"/>
      <c r="B179" s="40"/>
      <c r="C179" s="41"/>
      <c r="D179" s="232" t="s">
        <v>153</v>
      </c>
      <c r="E179" s="41"/>
      <c r="F179" s="233" t="s">
        <v>765</v>
      </c>
      <c r="G179" s="41"/>
      <c r="H179" s="41"/>
      <c r="I179" s="234"/>
      <c r="J179" s="41"/>
      <c r="K179" s="41"/>
      <c r="L179" s="45"/>
      <c r="M179" s="235"/>
      <c r="N179" s="23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153</v>
      </c>
      <c r="AU179" s="18" t="s">
        <v>102</v>
      </c>
    </row>
    <row r="180" s="2" customFormat="1" ht="21.75" customHeight="1">
      <c r="A180" s="39"/>
      <c r="B180" s="40"/>
      <c r="C180" s="219" t="s">
        <v>285</v>
      </c>
      <c r="D180" s="219" t="s">
        <v>146</v>
      </c>
      <c r="E180" s="220" t="s">
        <v>767</v>
      </c>
      <c r="F180" s="221" t="s">
        <v>768</v>
      </c>
      <c r="G180" s="222" t="s">
        <v>197</v>
      </c>
      <c r="H180" s="223">
        <v>26.199999999999999</v>
      </c>
      <c r="I180" s="224"/>
      <c r="J180" s="225">
        <f>ROUND(I180*H180,2)</f>
        <v>0</v>
      </c>
      <c r="K180" s="221" t="s">
        <v>150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1.0000000000000001E-05</v>
      </c>
      <c r="R180" s="228">
        <f>Q180*H180</f>
        <v>0.00026200000000000003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216</v>
      </c>
      <c r="AT180" s="230" t="s">
        <v>146</v>
      </c>
      <c r="AU180" s="230" t="s">
        <v>102</v>
      </c>
      <c r="AY180" s="18" t="s">
        <v>143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102</v>
      </c>
      <c r="BK180" s="231">
        <f>ROUND(I180*H180,2)</f>
        <v>0</v>
      </c>
      <c r="BL180" s="18" t="s">
        <v>216</v>
      </c>
      <c r="BM180" s="230" t="s">
        <v>769</v>
      </c>
    </row>
    <row r="181" s="2" customFormat="1">
      <c r="A181" s="39"/>
      <c r="B181" s="40"/>
      <c r="C181" s="41"/>
      <c r="D181" s="232" t="s">
        <v>153</v>
      </c>
      <c r="E181" s="41"/>
      <c r="F181" s="233" t="s">
        <v>768</v>
      </c>
      <c r="G181" s="41"/>
      <c r="H181" s="41"/>
      <c r="I181" s="234"/>
      <c r="J181" s="41"/>
      <c r="K181" s="41"/>
      <c r="L181" s="45"/>
      <c r="M181" s="235"/>
      <c r="N181" s="236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153</v>
      </c>
      <c r="AU181" s="18" t="s">
        <v>102</v>
      </c>
    </row>
    <row r="182" s="2" customFormat="1" ht="33" customHeight="1">
      <c r="A182" s="39"/>
      <c r="B182" s="40"/>
      <c r="C182" s="219" t="s">
        <v>292</v>
      </c>
      <c r="D182" s="219" t="s">
        <v>146</v>
      </c>
      <c r="E182" s="220" t="s">
        <v>770</v>
      </c>
      <c r="F182" s="221" t="s">
        <v>771</v>
      </c>
      <c r="G182" s="222" t="s">
        <v>249</v>
      </c>
      <c r="H182" s="223">
        <v>0.029999999999999999</v>
      </c>
      <c r="I182" s="224"/>
      <c r="J182" s="225">
        <f>ROUND(I182*H182,2)</f>
        <v>0</v>
      </c>
      <c r="K182" s="221" t="s">
        <v>150</v>
      </c>
      <c r="L182" s="45"/>
      <c r="M182" s="226" t="s">
        <v>1</v>
      </c>
      <c r="N182" s="227" t="s">
        <v>46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216</v>
      </c>
      <c r="AT182" s="230" t="s">
        <v>146</v>
      </c>
      <c r="AU182" s="230" t="s">
        <v>102</v>
      </c>
      <c r="AY182" s="18" t="s">
        <v>143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102</v>
      </c>
      <c r="BK182" s="231">
        <f>ROUND(I182*H182,2)</f>
        <v>0</v>
      </c>
      <c r="BL182" s="18" t="s">
        <v>216</v>
      </c>
      <c r="BM182" s="230" t="s">
        <v>772</v>
      </c>
    </row>
    <row r="183" s="2" customFormat="1">
      <c r="A183" s="39"/>
      <c r="B183" s="40"/>
      <c r="C183" s="41"/>
      <c r="D183" s="232" t="s">
        <v>153</v>
      </c>
      <c r="E183" s="41"/>
      <c r="F183" s="233" t="s">
        <v>773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153</v>
      </c>
      <c r="AU183" s="18" t="s">
        <v>102</v>
      </c>
    </row>
    <row r="184" s="12" customFormat="1" ht="22.8" customHeight="1">
      <c r="A184" s="12"/>
      <c r="B184" s="203"/>
      <c r="C184" s="204"/>
      <c r="D184" s="205" t="s">
        <v>79</v>
      </c>
      <c r="E184" s="217" t="s">
        <v>774</v>
      </c>
      <c r="F184" s="217" t="s">
        <v>775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SUM(P185:P208)</f>
        <v>0</v>
      </c>
      <c r="Q184" s="211"/>
      <c r="R184" s="212">
        <f>SUM(R185:R208)</f>
        <v>0.023366417250000004</v>
      </c>
      <c r="S184" s="211"/>
      <c r="T184" s="213">
        <f>SUM(T185:T208)</f>
        <v>0.037839999999999999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102</v>
      </c>
      <c r="AT184" s="215" t="s">
        <v>79</v>
      </c>
      <c r="AU184" s="215" t="s">
        <v>88</v>
      </c>
      <c r="AY184" s="214" t="s">
        <v>143</v>
      </c>
      <c r="BK184" s="216">
        <f>SUM(BK185:BK208)</f>
        <v>0</v>
      </c>
    </row>
    <row r="185" s="2" customFormat="1" ht="24.15" customHeight="1">
      <c r="A185" s="39"/>
      <c r="B185" s="40"/>
      <c r="C185" s="219" t="s">
        <v>296</v>
      </c>
      <c r="D185" s="219" t="s">
        <v>146</v>
      </c>
      <c r="E185" s="220" t="s">
        <v>776</v>
      </c>
      <c r="F185" s="221" t="s">
        <v>777</v>
      </c>
      <c r="G185" s="222" t="s">
        <v>197</v>
      </c>
      <c r="H185" s="223">
        <v>4.5</v>
      </c>
      <c r="I185" s="224"/>
      <c r="J185" s="225">
        <f>ROUND(I185*H185,2)</f>
        <v>0</v>
      </c>
      <c r="K185" s="221" t="s">
        <v>150</v>
      </c>
      <c r="L185" s="45"/>
      <c r="M185" s="226" t="s">
        <v>1</v>
      </c>
      <c r="N185" s="227" t="s">
        <v>46</v>
      </c>
      <c r="O185" s="92"/>
      <c r="P185" s="228">
        <f>O185*H185</f>
        <v>0</v>
      </c>
      <c r="Q185" s="228">
        <v>0.0040650705000000002</v>
      </c>
      <c r="R185" s="228">
        <f>Q185*H185</f>
        <v>0.018292817250000003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216</v>
      </c>
      <c r="AT185" s="230" t="s">
        <v>146</v>
      </c>
      <c r="AU185" s="230" t="s">
        <v>102</v>
      </c>
      <c r="AY185" s="18" t="s">
        <v>143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102</v>
      </c>
      <c r="BK185" s="231">
        <f>ROUND(I185*H185,2)</f>
        <v>0</v>
      </c>
      <c r="BL185" s="18" t="s">
        <v>216</v>
      </c>
      <c r="BM185" s="230" t="s">
        <v>778</v>
      </c>
    </row>
    <row r="186" s="2" customFormat="1">
      <c r="A186" s="39"/>
      <c r="B186" s="40"/>
      <c r="C186" s="41"/>
      <c r="D186" s="232" t="s">
        <v>153</v>
      </c>
      <c r="E186" s="41"/>
      <c r="F186" s="233" t="s">
        <v>779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153</v>
      </c>
      <c r="AU186" s="18" t="s">
        <v>102</v>
      </c>
    </row>
    <row r="187" s="2" customFormat="1" ht="21.75" customHeight="1">
      <c r="A187" s="39"/>
      <c r="B187" s="40"/>
      <c r="C187" s="219" t="s">
        <v>301</v>
      </c>
      <c r="D187" s="219" t="s">
        <v>146</v>
      </c>
      <c r="E187" s="220" t="s">
        <v>780</v>
      </c>
      <c r="F187" s="221" t="s">
        <v>781</v>
      </c>
      <c r="G187" s="222" t="s">
        <v>197</v>
      </c>
      <c r="H187" s="223">
        <v>8</v>
      </c>
      <c r="I187" s="224"/>
      <c r="J187" s="225">
        <f>ROUND(I187*H187,2)</f>
        <v>0</v>
      </c>
      <c r="K187" s="221" t="s">
        <v>150</v>
      </c>
      <c r="L187" s="45"/>
      <c r="M187" s="226" t="s">
        <v>1</v>
      </c>
      <c r="N187" s="227" t="s">
        <v>46</v>
      </c>
      <c r="O187" s="92"/>
      <c r="P187" s="228">
        <f>O187*H187</f>
        <v>0</v>
      </c>
      <c r="Q187" s="228">
        <v>0.00024420000000000003</v>
      </c>
      <c r="R187" s="228">
        <f>Q187*H187</f>
        <v>0.0019536000000000002</v>
      </c>
      <c r="S187" s="228">
        <v>0.0047299999999999998</v>
      </c>
      <c r="T187" s="229">
        <f>S187*H187</f>
        <v>0.037839999999999999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216</v>
      </c>
      <c r="AT187" s="230" t="s">
        <v>146</v>
      </c>
      <c r="AU187" s="230" t="s">
        <v>102</v>
      </c>
      <c r="AY187" s="18" t="s">
        <v>143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102</v>
      </c>
      <c r="BK187" s="231">
        <f>ROUND(I187*H187,2)</f>
        <v>0</v>
      </c>
      <c r="BL187" s="18" t="s">
        <v>216</v>
      </c>
      <c r="BM187" s="230" t="s">
        <v>782</v>
      </c>
    </row>
    <row r="188" s="2" customFormat="1">
      <c r="A188" s="39"/>
      <c r="B188" s="40"/>
      <c r="C188" s="41"/>
      <c r="D188" s="232" t="s">
        <v>153</v>
      </c>
      <c r="E188" s="41"/>
      <c r="F188" s="233" t="s">
        <v>783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153</v>
      </c>
      <c r="AU188" s="18" t="s">
        <v>102</v>
      </c>
    </row>
    <row r="189" s="2" customFormat="1" ht="21.75" customHeight="1">
      <c r="A189" s="39"/>
      <c r="B189" s="40"/>
      <c r="C189" s="219" t="s">
        <v>308</v>
      </c>
      <c r="D189" s="219" t="s">
        <v>146</v>
      </c>
      <c r="E189" s="220" t="s">
        <v>784</v>
      </c>
      <c r="F189" s="221" t="s">
        <v>785</v>
      </c>
      <c r="G189" s="222" t="s">
        <v>401</v>
      </c>
      <c r="H189" s="223">
        <v>1</v>
      </c>
      <c r="I189" s="224"/>
      <c r="J189" s="225">
        <f>ROUND(I189*H189,2)</f>
        <v>0</v>
      </c>
      <c r="K189" s="221" t="s">
        <v>445</v>
      </c>
      <c r="L189" s="45"/>
      <c r="M189" s="226" t="s">
        <v>1</v>
      </c>
      <c r="N189" s="227" t="s">
        <v>46</v>
      </c>
      <c r="O189" s="92"/>
      <c r="P189" s="228">
        <f>O189*H189</f>
        <v>0</v>
      </c>
      <c r="Q189" s="228">
        <v>0.00025999999999999998</v>
      </c>
      <c r="R189" s="228">
        <f>Q189*H189</f>
        <v>0.00025999999999999998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216</v>
      </c>
      <c r="AT189" s="230" t="s">
        <v>146</v>
      </c>
      <c r="AU189" s="230" t="s">
        <v>102</v>
      </c>
      <c r="AY189" s="18" t="s">
        <v>143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102</v>
      </c>
      <c r="BK189" s="231">
        <f>ROUND(I189*H189,2)</f>
        <v>0</v>
      </c>
      <c r="BL189" s="18" t="s">
        <v>216</v>
      </c>
      <c r="BM189" s="230" t="s">
        <v>786</v>
      </c>
    </row>
    <row r="190" s="2" customFormat="1">
      <c r="A190" s="39"/>
      <c r="B190" s="40"/>
      <c r="C190" s="41"/>
      <c r="D190" s="232" t="s">
        <v>153</v>
      </c>
      <c r="E190" s="41"/>
      <c r="F190" s="233" t="s">
        <v>787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153</v>
      </c>
      <c r="AU190" s="18" t="s">
        <v>102</v>
      </c>
    </row>
    <row r="191" s="2" customFormat="1" ht="16.5" customHeight="1">
      <c r="A191" s="39"/>
      <c r="B191" s="40"/>
      <c r="C191" s="219" t="s">
        <v>312</v>
      </c>
      <c r="D191" s="219" t="s">
        <v>146</v>
      </c>
      <c r="E191" s="220" t="s">
        <v>788</v>
      </c>
      <c r="F191" s="221" t="s">
        <v>789</v>
      </c>
      <c r="G191" s="222" t="s">
        <v>401</v>
      </c>
      <c r="H191" s="223">
        <v>1</v>
      </c>
      <c r="I191" s="224"/>
      <c r="J191" s="225">
        <f>ROUND(I191*H191,2)</f>
        <v>0</v>
      </c>
      <c r="K191" s="221" t="s">
        <v>150</v>
      </c>
      <c r="L191" s="45"/>
      <c r="M191" s="226" t="s">
        <v>1</v>
      </c>
      <c r="N191" s="227" t="s">
        <v>46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216</v>
      </c>
      <c r="AT191" s="230" t="s">
        <v>146</v>
      </c>
      <c r="AU191" s="230" t="s">
        <v>102</v>
      </c>
      <c r="AY191" s="18" t="s">
        <v>143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102</v>
      </c>
      <c r="BK191" s="231">
        <f>ROUND(I191*H191,2)</f>
        <v>0</v>
      </c>
      <c r="BL191" s="18" t="s">
        <v>216</v>
      </c>
      <c r="BM191" s="230" t="s">
        <v>790</v>
      </c>
    </row>
    <row r="192" s="2" customFormat="1">
      <c r="A192" s="39"/>
      <c r="B192" s="40"/>
      <c r="C192" s="41"/>
      <c r="D192" s="232" t="s">
        <v>153</v>
      </c>
      <c r="E192" s="41"/>
      <c r="F192" s="233" t="s">
        <v>791</v>
      </c>
      <c r="G192" s="41"/>
      <c r="H192" s="41"/>
      <c r="I192" s="234"/>
      <c r="J192" s="41"/>
      <c r="K192" s="41"/>
      <c r="L192" s="45"/>
      <c r="M192" s="235"/>
      <c r="N192" s="236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153</v>
      </c>
      <c r="AU192" s="18" t="s">
        <v>102</v>
      </c>
    </row>
    <row r="193" s="2" customFormat="1" ht="16.5" customHeight="1">
      <c r="A193" s="39"/>
      <c r="B193" s="40"/>
      <c r="C193" s="219" t="s">
        <v>316</v>
      </c>
      <c r="D193" s="219" t="s">
        <v>146</v>
      </c>
      <c r="E193" s="220" t="s">
        <v>792</v>
      </c>
      <c r="F193" s="221" t="s">
        <v>793</v>
      </c>
      <c r="G193" s="222" t="s">
        <v>197</v>
      </c>
      <c r="H193" s="223">
        <v>10</v>
      </c>
      <c r="I193" s="224"/>
      <c r="J193" s="225">
        <f>ROUND(I193*H193,2)</f>
        <v>0</v>
      </c>
      <c r="K193" s="221" t="s">
        <v>150</v>
      </c>
      <c r="L193" s="45"/>
      <c r="M193" s="226" t="s">
        <v>1</v>
      </c>
      <c r="N193" s="227" t="s">
        <v>46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216</v>
      </c>
      <c r="AT193" s="230" t="s">
        <v>146</v>
      </c>
      <c r="AU193" s="230" t="s">
        <v>102</v>
      </c>
      <c r="AY193" s="18" t="s">
        <v>143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102</v>
      </c>
      <c r="BK193" s="231">
        <f>ROUND(I193*H193,2)</f>
        <v>0</v>
      </c>
      <c r="BL193" s="18" t="s">
        <v>216</v>
      </c>
      <c r="BM193" s="230" t="s">
        <v>794</v>
      </c>
    </row>
    <row r="194" s="2" customFormat="1">
      <c r="A194" s="39"/>
      <c r="B194" s="40"/>
      <c r="C194" s="41"/>
      <c r="D194" s="232" t="s">
        <v>153</v>
      </c>
      <c r="E194" s="41"/>
      <c r="F194" s="233" t="s">
        <v>795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153</v>
      </c>
      <c r="AU194" s="18" t="s">
        <v>102</v>
      </c>
    </row>
    <row r="195" s="2" customFormat="1" ht="16.5" customHeight="1">
      <c r="A195" s="39"/>
      <c r="B195" s="40"/>
      <c r="C195" s="219" t="s">
        <v>322</v>
      </c>
      <c r="D195" s="219" t="s">
        <v>146</v>
      </c>
      <c r="E195" s="220" t="s">
        <v>796</v>
      </c>
      <c r="F195" s="221" t="s">
        <v>797</v>
      </c>
      <c r="G195" s="222" t="s">
        <v>401</v>
      </c>
      <c r="H195" s="223">
        <v>1</v>
      </c>
      <c r="I195" s="224"/>
      <c r="J195" s="225">
        <f>ROUND(I195*H195,2)</f>
        <v>0</v>
      </c>
      <c r="K195" s="221" t="s">
        <v>445</v>
      </c>
      <c r="L195" s="45"/>
      <c r="M195" s="226" t="s">
        <v>1</v>
      </c>
      <c r="N195" s="227" t="s">
        <v>46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216</v>
      </c>
      <c r="AT195" s="230" t="s">
        <v>146</v>
      </c>
      <c r="AU195" s="230" t="s">
        <v>102</v>
      </c>
      <c r="AY195" s="18" t="s">
        <v>143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102</v>
      </c>
      <c r="BK195" s="231">
        <f>ROUND(I195*H195,2)</f>
        <v>0</v>
      </c>
      <c r="BL195" s="18" t="s">
        <v>216</v>
      </c>
      <c r="BM195" s="230" t="s">
        <v>798</v>
      </c>
    </row>
    <row r="196" s="2" customFormat="1">
      <c r="A196" s="39"/>
      <c r="B196" s="40"/>
      <c r="C196" s="41"/>
      <c r="D196" s="232" t="s">
        <v>153</v>
      </c>
      <c r="E196" s="41"/>
      <c r="F196" s="233" t="s">
        <v>797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153</v>
      </c>
      <c r="AU196" s="18" t="s">
        <v>102</v>
      </c>
    </row>
    <row r="197" s="2" customFormat="1" ht="16.5" customHeight="1">
      <c r="A197" s="39"/>
      <c r="B197" s="40"/>
      <c r="C197" s="219" t="s">
        <v>327</v>
      </c>
      <c r="D197" s="219" t="s">
        <v>146</v>
      </c>
      <c r="E197" s="220" t="s">
        <v>799</v>
      </c>
      <c r="F197" s="221" t="s">
        <v>800</v>
      </c>
      <c r="G197" s="222" t="s">
        <v>401</v>
      </c>
      <c r="H197" s="223">
        <v>1</v>
      </c>
      <c r="I197" s="224"/>
      <c r="J197" s="225">
        <f>ROUND(I197*H197,2)</f>
        <v>0</v>
      </c>
      <c r="K197" s="221" t="s">
        <v>445</v>
      </c>
      <c r="L197" s="45"/>
      <c r="M197" s="226" t="s">
        <v>1</v>
      </c>
      <c r="N197" s="227" t="s">
        <v>46</v>
      </c>
      <c r="O197" s="92"/>
      <c r="P197" s="228">
        <f>O197*H197</f>
        <v>0</v>
      </c>
      <c r="Q197" s="228">
        <v>6.9999999999999994E-05</v>
      </c>
      <c r="R197" s="228">
        <f>Q197*H197</f>
        <v>6.9999999999999994E-05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216</v>
      </c>
      <c r="AT197" s="230" t="s">
        <v>146</v>
      </c>
      <c r="AU197" s="230" t="s">
        <v>102</v>
      </c>
      <c r="AY197" s="18" t="s">
        <v>143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102</v>
      </c>
      <c r="BK197" s="231">
        <f>ROUND(I197*H197,2)</f>
        <v>0</v>
      </c>
      <c r="BL197" s="18" t="s">
        <v>216</v>
      </c>
      <c r="BM197" s="230" t="s">
        <v>801</v>
      </c>
    </row>
    <row r="198" s="2" customFormat="1">
      <c r="A198" s="39"/>
      <c r="B198" s="40"/>
      <c r="C198" s="41"/>
      <c r="D198" s="232" t="s">
        <v>153</v>
      </c>
      <c r="E198" s="41"/>
      <c r="F198" s="233" t="s">
        <v>800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153</v>
      </c>
      <c r="AU198" s="18" t="s">
        <v>102</v>
      </c>
    </row>
    <row r="199" s="2" customFormat="1" ht="16.5" customHeight="1">
      <c r="A199" s="39"/>
      <c r="B199" s="40"/>
      <c r="C199" s="219" t="s">
        <v>289</v>
      </c>
      <c r="D199" s="219" t="s">
        <v>146</v>
      </c>
      <c r="E199" s="220" t="s">
        <v>802</v>
      </c>
      <c r="F199" s="221" t="s">
        <v>803</v>
      </c>
      <c r="G199" s="222" t="s">
        <v>401</v>
      </c>
      <c r="H199" s="223">
        <v>1</v>
      </c>
      <c r="I199" s="224"/>
      <c r="J199" s="225">
        <f>ROUND(I199*H199,2)</f>
        <v>0</v>
      </c>
      <c r="K199" s="221" t="s">
        <v>445</v>
      </c>
      <c r="L199" s="45"/>
      <c r="M199" s="226" t="s">
        <v>1</v>
      </c>
      <c r="N199" s="227" t="s">
        <v>46</v>
      </c>
      <c r="O199" s="92"/>
      <c r="P199" s="228">
        <f>O199*H199</f>
        <v>0</v>
      </c>
      <c r="Q199" s="228">
        <v>0.00093000000000000005</v>
      </c>
      <c r="R199" s="228">
        <f>Q199*H199</f>
        <v>0.00093000000000000005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216</v>
      </c>
      <c r="AT199" s="230" t="s">
        <v>146</v>
      </c>
      <c r="AU199" s="230" t="s">
        <v>102</v>
      </c>
      <c r="AY199" s="18" t="s">
        <v>143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102</v>
      </c>
      <c r="BK199" s="231">
        <f>ROUND(I199*H199,2)</f>
        <v>0</v>
      </c>
      <c r="BL199" s="18" t="s">
        <v>216</v>
      </c>
      <c r="BM199" s="230" t="s">
        <v>804</v>
      </c>
    </row>
    <row r="200" s="2" customFormat="1">
      <c r="A200" s="39"/>
      <c r="B200" s="40"/>
      <c r="C200" s="41"/>
      <c r="D200" s="232" t="s">
        <v>153</v>
      </c>
      <c r="E200" s="41"/>
      <c r="F200" s="233" t="s">
        <v>805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153</v>
      </c>
      <c r="AU200" s="18" t="s">
        <v>102</v>
      </c>
    </row>
    <row r="201" s="2" customFormat="1" ht="16.5" customHeight="1">
      <c r="A201" s="39"/>
      <c r="B201" s="40"/>
      <c r="C201" s="219" t="s">
        <v>338</v>
      </c>
      <c r="D201" s="219" t="s">
        <v>146</v>
      </c>
      <c r="E201" s="220" t="s">
        <v>806</v>
      </c>
      <c r="F201" s="221" t="s">
        <v>807</v>
      </c>
      <c r="G201" s="222" t="s">
        <v>401</v>
      </c>
      <c r="H201" s="223">
        <v>1</v>
      </c>
      <c r="I201" s="224"/>
      <c r="J201" s="225">
        <f>ROUND(I201*H201,2)</f>
        <v>0</v>
      </c>
      <c r="K201" s="221" t="s">
        <v>445</v>
      </c>
      <c r="L201" s="45"/>
      <c r="M201" s="226" t="s">
        <v>1</v>
      </c>
      <c r="N201" s="227" t="s">
        <v>46</v>
      </c>
      <c r="O201" s="92"/>
      <c r="P201" s="228">
        <f>O201*H201</f>
        <v>0</v>
      </c>
      <c r="Q201" s="228">
        <v>0.00093000000000000005</v>
      </c>
      <c r="R201" s="228">
        <f>Q201*H201</f>
        <v>0.00093000000000000005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216</v>
      </c>
      <c r="AT201" s="230" t="s">
        <v>146</v>
      </c>
      <c r="AU201" s="230" t="s">
        <v>102</v>
      </c>
      <c r="AY201" s="18" t="s">
        <v>143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102</v>
      </c>
      <c r="BK201" s="231">
        <f>ROUND(I201*H201,2)</f>
        <v>0</v>
      </c>
      <c r="BL201" s="18" t="s">
        <v>216</v>
      </c>
      <c r="BM201" s="230" t="s">
        <v>808</v>
      </c>
    </row>
    <row r="202" s="2" customFormat="1">
      <c r="A202" s="39"/>
      <c r="B202" s="40"/>
      <c r="C202" s="41"/>
      <c r="D202" s="232" t="s">
        <v>153</v>
      </c>
      <c r="E202" s="41"/>
      <c r="F202" s="233" t="s">
        <v>807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153</v>
      </c>
      <c r="AU202" s="18" t="s">
        <v>102</v>
      </c>
    </row>
    <row r="203" s="13" customFormat="1">
      <c r="A203" s="13"/>
      <c r="B203" s="237"/>
      <c r="C203" s="238"/>
      <c r="D203" s="232" t="s">
        <v>159</v>
      </c>
      <c r="E203" s="239" t="s">
        <v>1</v>
      </c>
      <c r="F203" s="240" t="s">
        <v>809</v>
      </c>
      <c r="G203" s="238"/>
      <c r="H203" s="239" t="s">
        <v>1</v>
      </c>
      <c r="I203" s="241"/>
      <c r="J203" s="238"/>
      <c r="K203" s="238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159</v>
      </c>
      <c r="AU203" s="246" t="s">
        <v>102</v>
      </c>
      <c r="AV203" s="13" t="s">
        <v>88</v>
      </c>
      <c r="AW203" s="13" t="s">
        <v>35</v>
      </c>
      <c r="AX203" s="13" t="s">
        <v>80</v>
      </c>
      <c r="AY203" s="246" t="s">
        <v>143</v>
      </c>
    </row>
    <row r="204" s="14" customFormat="1">
      <c r="A204" s="14"/>
      <c r="B204" s="247"/>
      <c r="C204" s="248"/>
      <c r="D204" s="232" t="s">
        <v>159</v>
      </c>
      <c r="E204" s="249" t="s">
        <v>1</v>
      </c>
      <c r="F204" s="250" t="s">
        <v>88</v>
      </c>
      <c r="G204" s="248"/>
      <c r="H204" s="251">
        <v>1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7" t="s">
        <v>159</v>
      </c>
      <c r="AU204" s="257" t="s">
        <v>102</v>
      </c>
      <c r="AV204" s="14" t="s">
        <v>102</v>
      </c>
      <c r="AW204" s="14" t="s">
        <v>35</v>
      </c>
      <c r="AX204" s="14" t="s">
        <v>80</v>
      </c>
      <c r="AY204" s="257" t="s">
        <v>143</v>
      </c>
    </row>
    <row r="205" s="15" customFormat="1">
      <c r="A205" s="15"/>
      <c r="B205" s="258"/>
      <c r="C205" s="259"/>
      <c r="D205" s="232" t="s">
        <v>159</v>
      </c>
      <c r="E205" s="260" t="s">
        <v>1</v>
      </c>
      <c r="F205" s="261" t="s">
        <v>172</v>
      </c>
      <c r="G205" s="259"/>
      <c r="H205" s="262">
        <v>1</v>
      </c>
      <c r="I205" s="263"/>
      <c r="J205" s="259"/>
      <c r="K205" s="259"/>
      <c r="L205" s="264"/>
      <c r="M205" s="265"/>
      <c r="N205" s="266"/>
      <c r="O205" s="266"/>
      <c r="P205" s="266"/>
      <c r="Q205" s="266"/>
      <c r="R205" s="266"/>
      <c r="S205" s="266"/>
      <c r="T205" s="267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8" t="s">
        <v>159</v>
      </c>
      <c r="AU205" s="268" t="s">
        <v>102</v>
      </c>
      <c r="AV205" s="15" t="s">
        <v>151</v>
      </c>
      <c r="AW205" s="15" t="s">
        <v>35</v>
      </c>
      <c r="AX205" s="15" t="s">
        <v>88</v>
      </c>
      <c r="AY205" s="268" t="s">
        <v>143</v>
      </c>
    </row>
    <row r="206" s="2" customFormat="1" ht="16.5" customHeight="1">
      <c r="A206" s="39"/>
      <c r="B206" s="40"/>
      <c r="C206" s="219" t="s">
        <v>344</v>
      </c>
      <c r="D206" s="219" t="s">
        <v>146</v>
      </c>
      <c r="E206" s="220" t="s">
        <v>810</v>
      </c>
      <c r="F206" s="221" t="s">
        <v>811</v>
      </c>
      <c r="G206" s="222" t="s">
        <v>401</v>
      </c>
      <c r="H206" s="223">
        <v>1</v>
      </c>
      <c r="I206" s="224"/>
      <c r="J206" s="225">
        <f>ROUND(I206*H206,2)</f>
        <v>0</v>
      </c>
      <c r="K206" s="221" t="s">
        <v>428</v>
      </c>
      <c r="L206" s="45"/>
      <c r="M206" s="226" t="s">
        <v>1</v>
      </c>
      <c r="N206" s="227" t="s">
        <v>46</v>
      </c>
      <c r="O206" s="92"/>
      <c r="P206" s="228">
        <f>O206*H206</f>
        <v>0</v>
      </c>
      <c r="Q206" s="228">
        <v>0.00093000000000000005</v>
      </c>
      <c r="R206" s="228">
        <f>Q206*H206</f>
        <v>0.00093000000000000005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216</v>
      </c>
      <c r="AT206" s="230" t="s">
        <v>146</v>
      </c>
      <c r="AU206" s="230" t="s">
        <v>102</v>
      </c>
      <c r="AY206" s="18" t="s">
        <v>143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102</v>
      </c>
      <c r="BK206" s="231">
        <f>ROUND(I206*H206,2)</f>
        <v>0</v>
      </c>
      <c r="BL206" s="18" t="s">
        <v>216</v>
      </c>
      <c r="BM206" s="230" t="s">
        <v>812</v>
      </c>
    </row>
    <row r="207" s="2" customFormat="1" ht="33" customHeight="1">
      <c r="A207" s="39"/>
      <c r="B207" s="40"/>
      <c r="C207" s="219" t="s">
        <v>351</v>
      </c>
      <c r="D207" s="219" t="s">
        <v>146</v>
      </c>
      <c r="E207" s="220" t="s">
        <v>813</v>
      </c>
      <c r="F207" s="221" t="s">
        <v>814</v>
      </c>
      <c r="G207" s="222" t="s">
        <v>249</v>
      </c>
      <c r="H207" s="223">
        <v>0.023</v>
      </c>
      <c r="I207" s="224"/>
      <c r="J207" s="225">
        <f>ROUND(I207*H207,2)</f>
        <v>0</v>
      </c>
      <c r="K207" s="221" t="s">
        <v>150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216</v>
      </c>
      <c r="AT207" s="230" t="s">
        <v>146</v>
      </c>
      <c r="AU207" s="230" t="s">
        <v>102</v>
      </c>
      <c r="AY207" s="18" t="s">
        <v>143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102</v>
      </c>
      <c r="BK207" s="231">
        <f>ROUND(I207*H207,2)</f>
        <v>0</v>
      </c>
      <c r="BL207" s="18" t="s">
        <v>216</v>
      </c>
      <c r="BM207" s="230" t="s">
        <v>815</v>
      </c>
    </row>
    <row r="208" s="2" customFormat="1">
      <c r="A208" s="39"/>
      <c r="B208" s="40"/>
      <c r="C208" s="41"/>
      <c r="D208" s="232" t="s">
        <v>153</v>
      </c>
      <c r="E208" s="41"/>
      <c r="F208" s="233" t="s">
        <v>816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153</v>
      </c>
      <c r="AU208" s="18" t="s">
        <v>102</v>
      </c>
    </row>
    <row r="209" s="12" customFormat="1" ht="22.8" customHeight="1">
      <c r="A209" s="12"/>
      <c r="B209" s="203"/>
      <c r="C209" s="204"/>
      <c r="D209" s="205" t="s">
        <v>79</v>
      </c>
      <c r="E209" s="217" t="s">
        <v>817</v>
      </c>
      <c r="F209" s="217" t="s">
        <v>818</v>
      </c>
      <c r="G209" s="204"/>
      <c r="H209" s="204"/>
      <c r="I209" s="207"/>
      <c r="J209" s="218">
        <f>BK209</f>
        <v>0</v>
      </c>
      <c r="K209" s="204"/>
      <c r="L209" s="209"/>
      <c r="M209" s="210"/>
      <c r="N209" s="211"/>
      <c r="O209" s="211"/>
      <c r="P209" s="212">
        <f>SUM(P210:P239)</f>
        <v>0</v>
      </c>
      <c r="Q209" s="211"/>
      <c r="R209" s="212">
        <f>SUM(R210:R239)</f>
        <v>0.10734565039999999</v>
      </c>
      <c r="S209" s="211"/>
      <c r="T209" s="213">
        <f>SUM(T210:T239)</f>
        <v>0.099760000000000001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4" t="s">
        <v>102</v>
      </c>
      <c r="AT209" s="215" t="s">
        <v>79</v>
      </c>
      <c r="AU209" s="215" t="s">
        <v>88</v>
      </c>
      <c r="AY209" s="214" t="s">
        <v>143</v>
      </c>
      <c r="BK209" s="216">
        <f>SUM(BK210:BK239)</f>
        <v>0</v>
      </c>
    </row>
    <row r="210" s="2" customFormat="1" ht="16.5" customHeight="1">
      <c r="A210" s="39"/>
      <c r="B210" s="40"/>
      <c r="C210" s="219" t="s">
        <v>355</v>
      </c>
      <c r="D210" s="219" t="s">
        <v>146</v>
      </c>
      <c r="E210" s="220" t="s">
        <v>819</v>
      </c>
      <c r="F210" s="221" t="s">
        <v>820</v>
      </c>
      <c r="G210" s="222" t="s">
        <v>192</v>
      </c>
      <c r="H210" s="223">
        <v>1</v>
      </c>
      <c r="I210" s="224"/>
      <c r="J210" s="225">
        <f>ROUND(I210*H210,2)</f>
        <v>0</v>
      </c>
      <c r="K210" s="221" t="s">
        <v>150</v>
      </c>
      <c r="L210" s="45"/>
      <c r="M210" s="226" t="s">
        <v>1</v>
      </c>
      <c r="N210" s="227" t="s">
        <v>46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0.034200000000000001</v>
      </c>
      <c r="T210" s="229">
        <f>S210*H210</f>
        <v>0.034200000000000001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216</v>
      </c>
      <c r="AT210" s="230" t="s">
        <v>146</v>
      </c>
      <c r="AU210" s="230" t="s">
        <v>102</v>
      </c>
      <c r="AY210" s="18" t="s">
        <v>143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102</v>
      </c>
      <c r="BK210" s="231">
        <f>ROUND(I210*H210,2)</f>
        <v>0</v>
      </c>
      <c r="BL210" s="18" t="s">
        <v>216</v>
      </c>
      <c r="BM210" s="230" t="s">
        <v>821</v>
      </c>
    </row>
    <row r="211" s="2" customFormat="1">
      <c r="A211" s="39"/>
      <c r="B211" s="40"/>
      <c r="C211" s="41"/>
      <c r="D211" s="232" t="s">
        <v>153</v>
      </c>
      <c r="E211" s="41"/>
      <c r="F211" s="233" t="s">
        <v>820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153</v>
      </c>
      <c r="AU211" s="18" t="s">
        <v>102</v>
      </c>
    </row>
    <row r="212" s="2" customFormat="1" ht="24.15" customHeight="1">
      <c r="A212" s="39"/>
      <c r="B212" s="40"/>
      <c r="C212" s="219" t="s">
        <v>359</v>
      </c>
      <c r="D212" s="219" t="s">
        <v>146</v>
      </c>
      <c r="E212" s="220" t="s">
        <v>822</v>
      </c>
      <c r="F212" s="221" t="s">
        <v>823</v>
      </c>
      <c r="G212" s="222" t="s">
        <v>192</v>
      </c>
      <c r="H212" s="223">
        <v>1</v>
      </c>
      <c r="I212" s="224"/>
      <c r="J212" s="225">
        <f>ROUND(I212*H212,2)</f>
        <v>0</v>
      </c>
      <c r="K212" s="221" t="s">
        <v>150</v>
      </c>
      <c r="L212" s="45"/>
      <c r="M212" s="226" t="s">
        <v>1</v>
      </c>
      <c r="N212" s="227" t="s">
        <v>46</v>
      </c>
      <c r="O212" s="92"/>
      <c r="P212" s="228">
        <f>O212*H212</f>
        <v>0</v>
      </c>
      <c r="Q212" s="228">
        <v>0.017470090000000001</v>
      </c>
      <c r="R212" s="228">
        <f>Q212*H212</f>
        <v>0.017470090000000001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216</v>
      </c>
      <c r="AT212" s="230" t="s">
        <v>146</v>
      </c>
      <c r="AU212" s="230" t="s">
        <v>102</v>
      </c>
      <c r="AY212" s="18" t="s">
        <v>143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102</v>
      </c>
      <c r="BK212" s="231">
        <f>ROUND(I212*H212,2)</f>
        <v>0</v>
      </c>
      <c r="BL212" s="18" t="s">
        <v>216</v>
      </c>
      <c r="BM212" s="230" t="s">
        <v>824</v>
      </c>
    </row>
    <row r="213" s="2" customFormat="1">
      <c r="A213" s="39"/>
      <c r="B213" s="40"/>
      <c r="C213" s="41"/>
      <c r="D213" s="232" t="s">
        <v>153</v>
      </c>
      <c r="E213" s="41"/>
      <c r="F213" s="233" t="s">
        <v>823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153</v>
      </c>
      <c r="AU213" s="18" t="s">
        <v>102</v>
      </c>
    </row>
    <row r="214" s="2" customFormat="1" ht="16.5" customHeight="1">
      <c r="A214" s="39"/>
      <c r="B214" s="40"/>
      <c r="C214" s="219" t="s">
        <v>363</v>
      </c>
      <c r="D214" s="219" t="s">
        <v>146</v>
      </c>
      <c r="E214" s="220" t="s">
        <v>825</v>
      </c>
      <c r="F214" s="221" t="s">
        <v>826</v>
      </c>
      <c r="G214" s="222" t="s">
        <v>192</v>
      </c>
      <c r="H214" s="223">
        <v>2</v>
      </c>
      <c r="I214" s="224"/>
      <c r="J214" s="225">
        <f>ROUND(I214*H214,2)</f>
        <v>0</v>
      </c>
      <c r="K214" s="221" t="s">
        <v>150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0.019460000000000002</v>
      </c>
      <c r="T214" s="229">
        <f>S214*H214</f>
        <v>0.038920000000000003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216</v>
      </c>
      <c r="AT214" s="230" t="s">
        <v>146</v>
      </c>
      <c r="AU214" s="230" t="s">
        <v>102</v>
      </c>
      <c r="AY214" s="18" t="s">
        <v>143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102</v>
      </c>
      <c r="BK214" s="231">
        <f>ROUND(I214*H214,2)</f>
        <v>0</v>
      </c>
      <c r="BL214" s="18" t="s">
        <v>216</v>
      </c>
      <c r="BM214" s="230" t="s">
        <v>827</v>
      </c>
    </row>
    <row r="215" s="2" customFormat="1">
      <c r="A215" s="39"/>
      <c r="B215" s="40"/>
      <c r="C215" s="41"/>
      <c r="D215" s="232" t="s">
        <v>153</v>
      </c>
      <c r="E215" s="41"/>
      <c r="F215" s="233" t="s">
        <v>826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153</v>
      </c>
      <c r="AU215" s="18" t="s">
        <v>102</v>
      </c>
    </row>
    <row r="216" s="2" customFormat="1" ht="24.15" customHeight="1">
      <c r="A216" s="39"/>
      <c r="B216" s="40"/>
      <c r="C216" s="219" t="s">
        <v>367</v>
      </c>
      <c r="D216" s="219" t="s">
        <v>146</v>
      </c>
      <c r="E216" s="220" t="s">
        <v>828</v>
      </c>
      <c r="F216" s="221" t="s">
        <v>829</v>
      </c>
      <c r="G216" s="222" t="s">
        <v>192</v>
      </c>
      <c r="H216" s="223">
        <v>1</v>
      </c>
      <c r="I216" s="224"/>
      <c r="J216" s="225">
        <f>ROUND(I216*H216,2)</f>
        <v>0</v>
      </c>
      <c r="K216" s="221" t="s">
        <v>150</v>
      </c>
      <c r="L216" s="45"/>
      <c r="M216" s="226" t="s">
        <v>1</v>
      </c>
      <c r="N216" s="227" t="s">
        <v>46</v>
      </c>
      <c r="O216" s="92"/>
      <c r="P216" s="228">
        <f>O216*H216</f>
        <v>0</v>
      </c>
      <c r="Q216" s="228">
        <v>0.0197105302</v>
      </c>
      <c r="R216" s="228">
        <f>Q216*H216</f>
        <v>0.0197105302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216</v>
      </c>
      <c r="AT216" s="230" t="s">
        <v>146</v>
      </c>
      <c r="AU216" s="230" t="s">
        <v>102</v>
      </c>
      <c r="AY216" s="18" t="s">
        <v>143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102</v>
      </c>
      <c r="BK216" s="231">
        <f>ROUND(I216*H216,2)</f>
        <v>0</v>
      </c>
      <c r="BL216" s="18" t="s">
        <v>216</v>
      </c>
      <c r="BM216" s="230" t="s">
        <v>830</v>
      </c>
    </row>
    <row r="217" s="2" customFormat="1">
      <c r="A217" s="39"/>
      <c r="B217" s="40"/>
      <c r="C217" s="41"/>
      <c r="D217" s="232" t="s">
        <v>153</v>
      </c>
      <c r="E217" s="41"/>
      <c r="F217" s="233" t="s">
        <v>829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153</v>
      </c>
      <c r="AU217" s="18" t="s">
        <v>102</v>
      </c>
    </row>
    <row r="218" s="2" customFormat="1" ht="24.15" customHeight="1">
      <c r="A218" s="39"/>
      <c r="B218" s="40"/>
      <c r="C218" s="219" t="s">
        <v>371</v>
      </c>
      <c r="D218" s="219" t="s">
        <v>146</v>
      </c>
      <c r="E218" s="220" t="s">
        <v>831</v>
      </c>
      <c r="F218" s="221" t="s">
        <v>832</v>
      </c>
      <c r="G218" s="222" t="s">
        <v>192</v>
      </c>
      <c r="H218" s="223">
        <v>1</v>
      </c>
      <c r="I218" s="224"/>
      <c r="J218" s="225">
        <f>ROUND(I218*H218,2)</f>
        <v>0</v>
      </c>
      <c r="K218" s="221" t="s">
        <v>150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0.0099605301999999996</v>
      </c>
      <c r="R218" s="228">
        <f>Q218*H218</f>
        <v>0.0099605301999999996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216</v>
      </c>
      <c r="AT218" s="230" t="s">
        <v>146</v>
      </c>
      <c r="AU218" s="230" t="s">
        <v>102</v>
      </c>
      <c r="AY218" s="18" t="s">
        <v>143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102</v>
      </c>
      <c r="BK218" s="231">
        <f>ROUND(I218*H218,2)</f>
        <v>0</v>
      </c>
      <c r="BL218" s="18" t="s">
        <v>216</v>
      </c>
      <c r="BM218" s="230" t="s">
        <v>833</v>
      </c>
    </row>
    <row r="219" s="2" customFormat="1">
      <c r="A219" s="39"/>
      <c r="B219" s="40"/>
      <c r="C219" s="41"/>
      <c r="D219" s="232" t="s">
        <v>153</v>
      </c>
      <c r="E219" s="41"/>
      <c r="F219" s="233" t="s">
        <v>832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153</v>
      </c>
      <c r="AU219" s="18" t="s">
        <v>102</v>
      </c>
    </row>
    <row r="220" s="2" customFormat="1" ht="16.5" customHeight="1">
      <c r="A220" s="39"/>
      <c r="B220" s="40"/>
      <c r="C220" s="219" t="s">
        <v>378</v>
      </c>
      <c r="D220" s="219" t="s">
        <v>146</v>
      </c>
      <c r="E220" s="220" t="s">
        <v>834</v>
      </c>
      <c r="F220" s="221" t="s">
        <v>835</v>
      </c>
      <c r="G220" s="222" t="s">
        <v>192</v>
      </c>
      <c r="H220" s="223">
        <v>1</v>
      </c>
      <c r="I220" s="224"/>
      <c r="J220" s="225">
        <f>ROUND(I220*H220,2)</f>
        <v>0</v>
      </c>
      <c r="K220" s="221" t="s">
        <v>150</v>
      </c>
      <c r="L220" s="45"/>
      <c r="M220" s="226" t="s">
        <v>1</v>
      </c>
      <c r="N220" s="227" t="s">
        <v>46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0.022499999999999999</v>
      </c>
      <c r="T220" s="229">
        <f>S220*H220</f>
        <v>0.022499999999999999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216</v>
      </c>
      <c r="AT220" s="230" t="s">
        <v>146</v>
      </c>
      <c r="AU220" s="230" t="s">
        <v>102</v>
      </c>
      <c r="AY220" s="18" t="s">
        <v>143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102</v>
      </c>
      <c r="BK220" s="231">
        <f>ROUND(I220*H220,2)</f>
        <v>0</v>
      </c>
      <c r="BL220" s="18" t="s">
        <v>216</v>
      </c>
      <c r="BM220" s="230" t="s">
        <v>836</v>
      </c>
    </row>
    <row r="221" s="2" customFormat="1">
      <c r="A221" s="39"/>
      <c r="B221" s="40"/>
      <c r="C221" s="41"/>
      <c r="D221" s="232" t="s">
        <v>153</v>
      </c>
      <c r="E221" s="41"/>
      <c r="F221" s="233" t="s">
        <v>835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153</v>
      </c>
      <c r="AU221" s="18" t="s">
        <v>102</v>
      </c>
    </row>
    <row r="222" s="2" customFormat="1" ht="24.15" customHeight="1">
      <c r="A222" s="39"/>
      <c r="B222" s="40"/>
      <c r="C222" s="219" t="s">
        <v>384</v>
      </c>
      <c r="D222" s="219" t="s">
        <v>146</v>
      </c>
      <c r="E222" s="220" t="s">
        <v>837</v>
      </c>
      <c r="F222" s="221" t="s">
        <v>838</v>
      </c>
      <c r="G222" s="222" t="s">
        <v>192</v>
      </c>
      <c r="H222" s="223">
        <v>1</v>
      </c>
      <c r="I222" s="224"/>
      <c r="J222" s="225">
        <f>ROUND(I222*H222,2)</f>
        <v>0</v>
      </c>
      <c r="K222" s="221" t="s">
        <v>150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0.023943039999999999</v>
      </c>
      <c r="R222" s="228">
        <f>Q222*H222</f>
        <v>0.023943039999999999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216</v>
      </c>
      <c r="AT222" s="230" t="s">
        <v>146</v>
      </c>
      <c r="AU222" s="230" t="s">
        <v>102</v>
      </c>
      <c r="AY222" s="18" t="s">
        <v>143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102</v>
      </c>
      <c r="BK222" s="231">
        <f>ROUND(I222*H222,2)</f>
        <v>0</v>
      </c>
      <c r="BL222" s="18" t="s">
        <v>216</v>
      </c>
      <c r="BM222" s="230" t="s">
        <v>839</v>
      </c>
    </row>
    <row r="223" s="2" customFormat="1">
      <c r="A223" s="39"/>
      <c r="B223" s="40"/>
      <c r="C223" s="41"/>
      <c r="D223" s="232" t="s">
        <v>153</v>
      </c>
      <c r="E223" s="41"/>
      <c r="F223" s="233" t="s">
        <v>838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153</v>
      </c>
      <c r="AU223" s="18" t="s">
        <v>102</v>
      </c>
    </row>
    <row r="224" s="2" customFormat="1" ht="37.8" customHeight="1">
      <c r="A224" s="39"/>
      <c r="B224" s="40"/>
      <c r="C224" s="219" t="s">
        <v>388</v>
      </c>
      <c r="D224" s="219" t="s">
        <v>146</v>
      </c>
      <c r="E224" s="220" t="s">
        <v>840</v>
      </c>
      <c r="F224" s="221" t="s">
        <v>841</v>
      </c>
      <c r="G224" s="222" t="s">
        <v>192</v>
      </c>
      <c r="H224" s="223">
        <v>1</v>
      </c>
      <c r="I224" s="224"/>
      <c r="J224" s="225">
        <f>ROUND(I224*H224,2)</f>
        <v>0</v>
      </c>
      <c r="K224" s="221" t="s">
        <v>150</v>
      </c>
      <c r="L224" s="45"/>
      <c r="M224" s="226" t="s">
        <v>1</v>
      </c>
      <c r="N224" s="227" t="s">
        <v>46</v>
      </c>
      <c r="O224" s="92"/>
      <c r="P224" s="228">
        <f>O224*H224</f>
        <v>0</v>
      </c>
      <c r="Q224" s="228">
        <v>0.027288199999999999</v>
      </c>
      <c r="R224" s="228">
        <f>Q224*H224</f>
        <v>0.027288199999999999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216</v>
      </c>
      <c r="AT224" s="230" t="s">
        <v>146</v>
      </c>
      <c r="AU224" s="230" t="s">
        <v>102</v>
      </c>
      <c r="AY224" s="18" t="s">
        <v>143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102</v>
      </c>
      <c r="BK224" s="231">
        <f>ROUND(I224*H224,2)</f>
        <v>0</v>
      </c>
      <c r="BL224" s="18" t="s">
        <v>216</v>
      </c>
      <c r="BM224" s="230" t="s">
        <v>842</v>
      </c>
    </row>
    <row r="225" s="2" customFormat="1">
      <c r="A225" s="39"/>
      <c r="B225" s="40"/>
      <c r="C225" s="41"/>
      <c r="D225" s="232" t="s">
        <v>153</v>
      </c>
      <c r="E225" s="41"/>
      <c r="F225" s="233" t="s">
        <v>841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153</v>
      </c>
      <c r="AU225" s="18" t="s">
        <v>102</v>
      </c>
    </row>
    <row r="226" s="2" customFormat="1" ht="24.15" customHeight="1">
      <c r="A226" s="39"/>
      <c r="B226" s="40"/>
      <c r="C226" s="219" t="s">
        <v>394</v>
      </c>
      <c r="D226" s="219" t="s">
        <v>146</v>
      </c>
      <c r="E226" s="220" t="s">
        <v>843</v>
      </c>
      <c r="F226" s="221" t="s">
        <v>844</v>
      </c>
      <c r="G226" s="222" t="s">
        <v>192</v>
      </c>
      <c r="H226" s="223">
        <v>7</v>
      </c>
      <c r="I226" s="224"/>
      <c r="J226" s="225">
        <f>ROUND(I226*H226,2)</f>
        <v>0</v>
      </c>
      <c r="K226" s="221" t="s">
        <v>150</v>
      </c>
      <c r="L226" s="45"/>
      <c r="M226" s="226" t="s">
        <v>1</v>
      </c>
      <c r="N226" s="227" t="s">
        <v>46</v>
      </c>
      <c r="O226" s="92"/>
      <c r="P226" s="228">
        <f>O226*H226</f>
        <v>0</v>
      </c>
      <c r="Q226" s="228">
        <v>0.00023913999999999999</v>
      </c>
      <c r="R226" s="228">
        <f>Q226*H226</f>
        <v>0.0016739799999999998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216</v>
      </c>
      <c r="AT226" s="230" t="s">
        <v>146</v>
      </c>
      <c r="AU226" s="230" t="s">
        <v>102</v>
      </c>
      <c r="AY226" s="18" t="s">
        <v>143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102</v>
      </c>
      <c r="BK226" s="231">
        <f>ROUND(I226*H226,2)</f>
        <v>0</v>
      </c>
      <c r="BL226" s="18" t="s">
        <v>216</v>
      </c>
      <c r="BM226" s="230" t="s">
        <v>845</v>
      </c>
    </row>
    <row r="227" s="2" customFormat="1">
      <c r="A227" s="39"/>
      <c r="B227" s="40"/>
      <c r="C227" s="41"/>
      <c r="D227" s="232" t="s">
        <v>153</v>
      </c>
      <c r="E227" s="41"/>
      <c r="F227" s="233" t="s">
        <v>844</v>
      </c>
      <c r="G227" s="41"/>
      <c r="H227" s="41"/>
      <c r="I227" s="234"/>
      <c r="J227" s="41"/>
      <c r="K227" s="41"/>
      <c r="L227" s="45"/>
      <c r="M227" s="235"/>
      <c r="N227" s="23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153</v>
      </c>
      <c r="AU227" s="18" t="s">
        <v>102</v>
      </c>
    </row>
    <row r="228" s="2" customFormat="1" ht="16.5" customHeight="1">
      <c r="A228" s="39"/>
      <c r="B228" s="40"/>
      <c r="C228" s="219" t="s">
        <v>398</v>
      </c>
      <c r="D228" s="219" t="s">
        <v>146</v>
      </c>
      <c r="E228" s="220" t="s">
        <v>846</v>
      </c>
      <c r="F228" s="221" t="s">
        <v>847</v>
      </c>
      <c r="G228" s="222" t="s">
        <v>401</v>
      </c>
      <c r="H228" s="223">
        <v>1</v>
      </c>
      <c r="I228" s="224"/>
      <c r="J228" s="225">
        <f>ROUND(I228*H228,2)</f>
        <v>0</v>
      </c>
      <c r="K228" s="221" t="s">
        <v>150</v>
      </c>
      <c r="L228" s="45"/>
      <c r="M228" s="226" t="s">
        <v>1</v>
      </c>
      <c r="N228" s="227" t="s">
        <v>46</v>
      </c>
      <c r="O228" s="92"/>
      <c r="P228" s="228">
        <f>O228*H228</f>
        <v>0</v>
      </c>
      <c r="Q228" s="228">
        <v>0.00058914000000000004</v>
      </c>
      <c r="R228" s="228">
        <f>Q228*H228</f>
        <v>0.00058914000000000004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216</v>
      </c>
      <c r="AT228" s="230" t="s">
        <v>146</v>
      </c>
      <c r="AU228" s="230" t="s">
        <v>102</v>
      </c>
      <c r="AY228" s="18" t="s">
        <v>143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102</v>
      </c>
      <c r="BK228" s="231">
        <f>ROUND(I228*H228,2)</f>
        <v>0</v>
      </c>
      <c r="BL228" s="18" t="s">
        <v>216</v>
      </c>
      <c r="BM228" s="230" t="s">
        <v>848</v>
      </c>
    </row>
    <row r="229" s="2" customFormat="1">
      <c r="A229" s="39"/>
      <c r="B229" s="40"/>
      <c r="C229" s="41"/>
      <c r="D229" s="232" t="s">
        <v>153</v>
      </c>
      <c r="E229" s="41"/>
      <c r="F229" s="233" t="s">
        <v>847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153</v>
      </c>
      <c r="AU229" s="18" t="s">
        <v>102</v>
      </c>
    </row>
    <row r="230" s="2" customFormat="1" ht="16.5" customHeight="1">
      <c r="A230" s="39"/>
      <c r="B230" s="40"/>
      <c r="C230" s="219" t="s">
        <v>404</v>
      </c>
      <c r="D230" s="219" t="s">
        <v>146</v>
      </c>
      <c r="E230" s="220" t="s">
        <v>849</v>
      </c>
      <c r="F230" s="221" t="s">
        <v>850</v>
      </c>
      <c r="G230" s="222" t="s">
        <v>192</v>
      </c>
      <c r="H230" s="223">
        <v>1</v>
      </c>
      <c r="I230" s="224"/>
      <c r="J230" s="225">
        <f>ROUND(I230*H230,2)</f>
        <v>0</v>
      </c>
      <c r="K230" s="221" t="s">
        <v>150</v>
      </c>
      <c r="L230" s="45"/>
      <c r="M230" s="226" t="s">
        <v>1</v>
      </c>
      <c r="N230" s="227" t="s">
        <v>46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0.00156</v>
      </c>
      <c r="T230" s="229">
        <f>S230*H230</f>
        <v>0.00156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216</v>
      </c>
      <c r="AT230" s="230" t="s">
        <v>146</v>
      </c>
      <c r="AU230" s="230" t="s">
        <v>102</v>
      </c>
      <c r="AY230" s="18" t="s">
        <v>143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102</v>
      </c>
      <c r="BK230" s="231">
        <f>ROUND(I230*H230,2)</f>
        <v>0</v>
      </c>
      <c r="BL230" s="18" t="s">
        <v>216</v>
      </c>
      <c r="BM230" s="230" t="s">
        <v>851</v>
      </c>
    </row>
    <row r="231" s="2" customFormat="1">
      <c r="A231" s="39"/>
      <c r="B231" s="40"/>
      <c r="C231" s="41"/>
      <c r="D231" s="232" t="s">
        <v>153</v>
      </c>
      <c r="E231" s="41"/>
      <c r="F231" s="233" t="s">
        <v>850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153</v>
      </c>
      <c r="AU231" s="18" t="s">
        <v>102</v>
      </c>
    </row>
    <row r="232" s="2" customFormat="1" ht="16.5" customHeight="1">
      <c r="A232" s="39"/>
      <c r="B232" s="40"/>
      <c r="C232" s="219" t="s">
        <v>408</v>
      </c>
      <c r="D232" s="219" t="s">
        <v>146</v>
      </c>
      <c r="E232" s="220" t="s">
        <v>852</v>
      </c>
      <c r="F232" s="221" t="s">
        <v>853</v>
      </c>
      <c r="G232" s="222" t="s">
        <v>192</v>
      </c>
      <c r="H232" s="223">
        <v>3</v>
      </c>
      <c r="I232" s="224"/>
      <c r="J232" s="225">
        <f>ROUND(I232*H232,2)</f>
        <v>0</v>
      </c>
      <c r="K232" s="221" t="s">
        <v>150</v>
      </c>
      <c r="L232" s="45"/>
      <c r="M232" s="226" t="s">
        <v>1</v>
      </c>
      <c r="N232" s="227" t="s">
        <v>46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0.00085999999999999998</v>
      </c>
      <c r="T232" s="229">
        <f>S232*H232</f>
        <v>0.0025799999999999998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216</v>
      </c>
      <c r="AT232" s="230" t="s">
        <v>146</v>
      </c>
      <c r="AU232" s="230" t="s">
        <v>102</v>
      </c>
      <c r="AY232" s="18" t="s">
        <v>143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102</v>
      </c>
      <c r="BK232" s="231">
        <f>ROUND(I232*H232,2)</f>
        <v>0</v>
      </c>
      <c r="BL232" s="18" t="s">
        <v>216</v>
      </c>
      <c r="BM232" s="230" t="s">
        <v>854</v>
      </c>
    </row>
    <row r="233" s="2" customFormat="1">
      <c r="A233" s="39"/>
      <c r="B233" s="40"/>
      <c r="C233" s="41"/>
      <c r="D233" s="232" t="s">
        <v>153</v>
      </c>
      <c r="E233" s="41"/>
      <c r="F233" s="233" t="s">
        <v>853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153</v>
      </c>
      <c r="AU233" s="18" t="s">
        <v>102</v>
      </c>
    </row>
    <row r="234" s="2" customFormat="1" ht="21.75" customHeight="1">
      <c r="A234" s="39"/>
      <c r="B234" s="40"/>
      <c r="C234" s="219" t="s">
        <v>412</v>
      </c>
      <c r="D234" s="219" t="s">
        <v>146</v>
      </c>
      <c r="E234" s="220" t="s">
        <v>855</v>
      </c>
      <c r="F234" s="221" t="s">
        <v>856</v>
      </c>
      <c r="G234" s="222" t="s">
        <v>192</v>
      </c>
      <c r="H234" s="223">
        <v>2</v>
      </c>
      <c r="I234" s="224"/>
      <c r="J234" s="225">
        <f>ROUND(I234*H234,2)</f>
        <v>0</v>
      </c>
      <c r="K234" s="221" t="s">
        <v>150</v>
      </c>
      <c r="L234" s="45"/>
      <c r="M234" s="226" t="s">
        <v>1</v>
      </c>
      <c r="N234" s="227" t="s">
        <v>46</v>
      </c>
      <c r="O234" s="92"/>
      <c r="P234" s="228">
        <f>O234*H234</f>
        <v>0</v>
      </c>
      <c r="Q234" s="228">
        <v>0.0018</v>
      </c>
      <c r="R234" s="228">
        <f>Q234*H234</f>
        <v>0.0035999999999999999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216</v>
      </c>
      <c r="AT234" s="230" t="s">
        <v>146</v>
      </c>
      <c r="AU234" s="230" t="s">
        <v>102</v>
      </c>
      <c r="AY234" s="18" t="s">
        <v>143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102</v>
      </c>
      <c r="BK234" s="231">
        <f>ROUND(I234*H234,2)</f>
        <v>0</v>
      </c>
      <c r="BL234" s="18" t="s">
        <v>216</v>
      </c>
      <c r="BM234" s="230" t="s">
        <v>857</v>
      </c>
    </row>
    <row r="235" s="2" customFormat="1">
      <c r="A235" s="39"/>
      <c r="B235" s="40"/>
      <c r="C235" s="41"/>
      <c r="D235" s="232" t="s">
        <v>153</v>
      </c>
      <c r="E235" s="41"/>
      <c r="F235" s="233" t="s">
        <v>856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153</v>
      </c>
      <c r="AU235" s="18" t="s">
        <v>102</v>
      </c>
    </row>
    <row r="236" s="2" customFormat="1" ht="24.15" customHeight="1">
      <c r="A236" s="39"/>
      <c r="B236" s="40"/>
      <c r="C236" s="219" t="s">
        <v>416</v>
      </c>
      <c r="D236" s="219" t="s">
        <v>146</v>
      </c>
      <c r="E236" s="220" t="s">
        <v>858</v>
      </c>
      <c r="F236" s="221" t="s">
        <v>859</v>
      </c>
      <c r="G236" s="222" t="s">
        <v>192</v>
      </c>
      <c r="H236" s="223">
        <v>1</v>
      </c>
      <c r="I236" s="224"/>
      <c r="J236" s="225">
        <f>ROUND(I236*H236,2)</f>
        <v>0</v>
      </c>
      <c r="K236" s="221" t="s">
        <v>150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0.00311014</v>
      </c>
      <c r="R236" s="228">
        <f>Q236*H236</f>
        <v>0.00311014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216</v>
      </c>
      <c r="AT236" s="230" t="s">
        <v>146</v>
      </c>
      <c r="AU236" s="230" t="s">
        <v>102</v>
      </c>
      <c r="AY236" s="18" t="s">
        <v>143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102</v>
      </c>
      <c r="BK236" s="231">
        <f>ROUND(I236*H236,2)</f>
        <v>0</v>
      </c>
      <c r="BL236" s="18" t="s">
        <v>216</v>
      </c>
      <c r="BM236" s="230" t="s">
        <v>860</v>
      </c>
    </row>
    <row r="237" s="2" customFormat="1">
      <c r="A237" s="39"/>
      <c r="B237" s="40"/>
      <c r="C237" s="41"/>
      <c r="D237" s="232" t="s">
        <v>153</v>
      </c>
      <c r="E237" s="41"/>
      <c r="F237" s="233" t="s">
        <v>859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153</v>
      </c>
      <c r="AU237" s="18" t="s">
        <v>102</v>
      </c>
    </row>
    <row r="238" s="2" customFormat="1" ht="33" customHeight="1">
      <c r="A238" s="39"/>
      <c r="B238" s="40"/>
      <c r="C238" s="219" t="s">
        <v>421</v>
      </c>
      <c r="D238" s="219" t="s">
        <v>146</v>
      </c>
      <c r="E238" s="220" t="s">
        <v>861</v>
      </c>
      <c r="F238" s="221" t="s">
        <v>862</v>
      </c>
      <c r="G238" s="222" t="s">
        <v>249</v>
      </c>
      <c r="H238" s="223">
        <v>0.107</v>
      </c>
      <c r="I238" s="224"/>
      <c r="J238" s="225">
        <f>ROUND(I238*H238,2)</f>
        <v>0</v>
      </c>
      <c r="K238" s="221" t="s">
        <v>150</v>
      </c>
      <c r="L238" s="45"/>
      <c r="M238" s="226" t="s">
        <v>1</v>
      </c>
      <c r="N238" s="227" t="s">
        <v>46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216</v>
      </c>
      <c r="AT238" s="230" t="s">
        <v>146</v>
      </c>
      <c r="AU238" s="230" t="s">
        <v>102</v>
      </c>
      <c r="AY238" s="18" t="s">
        <v>143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102</v>
      </c>
      <c r="BK238" s="231">
        <f>ROUND(I238*H238,2)</f>
        <v>0</v>
      </c>
      <c r="BL238" s="18" t="s">
        <v>216</v>
      </c>
      <c r="BM238" s="230" t="s">
        <v>863</v>
      </c>
    </row>
    <row r="239" s="2" customFormat="1">
      <c r="A239" s="39"/>
      <c r="B239" s="40"/>
      <c r="C239" s="41"/>
      <c r="D239" s="232" t="s">
        <v>153</v>
      </c>
      <c r="E239" s="41"/>
      <c r="F239" s="233" t="s">
        <v>864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153</v>
      </c>
      <c r="AU239" s="18" t="s">
        <v>102</v>
      </c>
    </row>
    <row r="240" s="12" customFormat="1" ht="22.8" customHeight="1">
      <c r="A240" s="12"/>
      <c r="B240" s="203"/>
      <c r="C240" s="204"/>
      <c r="D240" s="205" t="s">
        <v>79</v>
      </c>
      <c r="E240" s="217" t="s">
        <v>865</v>
      </c>
      <c r="F240" s="217" t="s">
        <v>866</v>
      </c>
      <c r="G240" s="204"/>
      <c r="H240" s="204"/>
      <c r="I240" s="207"/>
      <c r="J240" s="218">
        <f>BK240</f>
        <v>0</v>
      </c>
      <c r="K240" s="204"/>
      <c r="L240" s="209"/>
      <c r="M240" s="210"/>
      <c r="N240" s="211"/>
      <c r="O240" s="211"/>
      <c r="P240" s="212">
        <f>SUM(P241:P244)</f>
        <v>0</v>
      </c>
      <c r="Q240" s="211"/>
      <c r="R240" s="212">
        <f>SUM(R241:R244)</f>
        <v>0.0091999999999999998</v>
      </c>
      <c r="S240" s="211"/>
      <c r="T240" s="213">
        <f>SUM(T241:T244)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4" t="s">
        <v>102</v>
      </c>
      <c r="AT240" s="215" t="s">
        <v>79</v>
      </c>
      <c r="AU240" s="215" t="s">
        <v>88</v>
      </c>
      <c r="AY240" s="214" t="s">
        <v>143</v>
      </c>
      <c r="BK240" s="216">
        <f>SUM(BK241:BK244)</f>
        <v>0</v>
      </c>
    </row>
    <row r="241" s="2" customFormat="1" ht="33" customHeight="1">
      <c r="A241" s="39"/>
      <c r="B241" s="40"/>
      <c r="C241" s="219" t="s">
        <v>425</v>
      </c>
      <c r="D241" s="219" t="s">
        <v>146</v>
      </c>
      <c r="E241" s="220" t="s">
        <v>867</v>
      </c>
      <c r="F241" s="221" t="s">
        <v>868</v>
      </c>
      <c r="G241" s="222" t="s">
        <v>192</v>
      </c>
      <c r="H241" s="223">
        <v>1</v>
      </c>
      <c r="I241" s="224"/>
      <c r="J241" s="225">
        <f>ROUND(I241*H241,2)</f>
        <v>0</v>
      </c>
      <c r="K241" s="221" t="s">
        <v>150</v>
      </c>
      <c r="L241" s="45"/>
      <c r="M241" s="226" t="s">
        <v>1</v>
      </c>
      <c r="N241" s="227" t="s">
        <v>46</v>
      </c>
      <c r="O241" s="92"/>
      <c r="P241" s="228">
        <f>O241*H241</f>
        <v>0</v>
      </c>
      <c r="Q241" s="228">
        <v>0.0091999999999999998</v>
      </c>
      <c r="R241" s="228">
        <f>Q241*H241</f>
        <v>0.0091999999999999998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216</v>
      </c>
      <c r="AT241" s="230" t="s">
        <v>146</v>
      </c>
      <c r="AU241" s="230" t="s">
        <v>102</v>
      </c>
      <c r="AY241" s="18" t="s">
        <v>143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102</v>
      </c>
      <c r="BK241" s="231">
        <f>ROUND(I241*H241,2)</f>
        <v>0</v>
      </c>
      <c r="BL241" s="18" t="s">
        <v>216</v>
      </c>
      <c r="BM241" s="230" t="s">
        <v>869</v>
      </c>
    </row>
    <row r="242" s="2" customFormat="1">
      <c r="A242" s="39"/>
      <c r="B242" s="40"/>
      <c r="C242" s="41"/>
      <c r="D242" s="232" t="s">
        <v>153</v>
      </c>
      <c r="E242" s="41"/>
      <c r="F242" s="233" t="s">
        <v>868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153</v>
      </c>
      <c r="AU242" s="18" t="s">
        <v>102</v>
      </c>
    </row>
    <row r="243" s="2" customFormat="1" ht="33" customHeight="1">
      <c r="A243" s="39"/>
      <c r="B243" s="40"/>
      <c r="C243" s="219" t="s">
        <v>430</v>
      </c>
      <c r="D243" s="219" t="s">
        <v>146</v>
      </c>
      <c r="E243" s="220" t="s">
        <v>861</v>
      </c>
      <c r="F243" s="221" t="s">
        <v>862</v>
      </c>
      <c r="G243" s="222" t="s">
        <v>249</v>
      </c>
      <c r="H243" s="223">
        <v>0.0089999999999999993</v>
      </c>
      <c r="I243" s="224"/>
      <c r="J243" s="225">
        <f>ROUND(I243*H243,2)</f>
        <v>0</v>
      </c>
      <c r="K243" s="221" t="s">
        <v>150</v>
      </c>
      <c r="L243" s="45"/>
      <c r="M243" s="226" t="s">
        <v>1</v>
      </c>
      <c r="N243" s="227" t="s">
        <v>46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216</v>
      </c>
      <c r="AT243" s="230" t="s">
        <v>146</v>
      </c>
      <c r="AU243" s="230" t="s">
        <v>102</v>
      </c>
      <c r="AY243" s="18" t="s">
        <v>143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102</v>
      </c>
      <c r="BK243" s="231">
        <f>ROUND(I243*H243,2)</f>
        <v>0</v>
      </c>
      <c r="BL243" s="18" t="s">
        <v>216</v>
      </c>
      <c r="BM243" s="230" t="s">
        <v>870</v>
      </c>
    </row>
    <row r="244" s="2" customFormat="1">
      <c r="A244" s="39"/>
      <c r="B244" s="40"/>
      <c r="C244" s="41"/>
      <c r="D244" s="232" t="s">
        <v>153</v>
      </c>
      <c r="E244" s="41"/>
      <c r="F244" s="233" t="s">
        <v>864</v>
      </c>
      <c r="G244" s="41"/>
      <c r="H244" s="41"/>
      <c r="I244" s="234"/>
      <c r="J244" s="41"/>
      <c r="K244" s="41"/>
      <c r="L244" s="45"/>
      <c r="M244" s="280"/>
      <c r="N244" s="281"/>
      <c r="O244" s="282"/>
      <c r="P244" s="282"/>
      <c r="Q244" s="282"/>
      <c r="R244" s="282"/>
      <c r="S244" s="282"/>
      <c r="T244" s="28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153</v>
      </c>
      <c r="AU244" s="18" t="s">
        <v>102</v>
      </c>
    </row>
    <row r="245" s="2" customFormat="1" ht="6.96" customHeight="1">
      <c r="A245" s="39"/>
      <c r="B245" s="67"/>
      <c r="C245" s="68"/>
      <c r="D245" s="68"/>
      <c r="E245" s="68"/>
      <c r="F245" s="68"/>
      <c r="G245" s="68"/>
      <c r="H245" s="68"/>
      <c r="I245" s="68"/>
      <c r="J245" s="68"/>
      <c r="K245" s="68"/>
      <c r="L245" s="45"/>
      <c r="M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</row>
  </sheetData>
  <sheetProtection sheet="1" autoFilter="0" formatColumns="0" formatRows="0" objects="1" scenarios="1" spinCount="100000" saltValue="Fe2AXG32vjZyngooKTe+6Br20thKMLs0FnToY5gw+uy5lUqZwgH6dRpkF6b76rYWkRSvhMfv1hkD43e8+KPP9g==" hashValue="jQG7/kabZjo3mMssrlb0GGJJYToP5fSqfVp8AFIh07uXnDF8rvUZS8cgpF1hXreLO4f3RdXYUhH+l8VMI2NHwQ==" algorithmName="SHA-512" password="CC35"/>
  <autoFilter ref="C121:K24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Stavební úpravy vnitřních prostor bytové jednotky č.9, 26.dubna 1305/27 pro DOZP Vilík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871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24. 10. 2024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">
        <v>37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ROUND((SUM(BE124:BE245)),  2)</f>
        <v>0</v>
      </c>
      <c r="G33" s="39"/>
      <c r="H33" s="39"/>
      <c r="I33" s="156">
        <v>0.20999999999999999</v>
      </c>
      <c r="J33" s="155">
        <f>ROUND(((SUM(BE124:BE245))*I33),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ROUND((SUM(BF124:BF245)),  2)</f>
        <v>0</v>
      </c>
      <c r="G34" s="39"/>
      <c r="H34" s="39"/>
      <c r="I34" s="156">
        <v>0.12</v>
      </c>
      <c r="J34" s="155">
        <f>ROUND(((SUM(BF124:BF245))*I34),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ROUND((SUM(BG124:BG245)),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ROUND((SUM(BH124:BH245)),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ROUND((SUM(BI124:BI245)),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Stavební úpravy vnitřních prostor bytové jednotky č.9, 26.dubna 1305/27 pro DOZP Vilík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ÚT a VZT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Cheb</v>
      </c>
      <c r="G89" s="41"/>
      <c r="H89" s="41"/>
      <c r="I89" s="33" t="s">
        <v>22</v>
      </c>
      <c r="J89" s="80" t="str">
        <f>IF(J12="","",J12)</f>
        <v>24. 10. 2024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Krajský úřad KV kraj,Závodní 353/88, K. Vary</v>
      </c>
      <c r="G91" s="41"/>
      <c r="H91" s="41"/>
      <c r="I91" s="33" t="s">
        <v>32</v>
      </c>
      <c r="J91" s="37" t="str">
        <f>E21</f>
        <v>ARCHEB s.r.o., Mlýnská 16/98, Cheb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V. Rakyta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116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685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6"/>
      <c r="C99" s="187"/>
      <c r="D99" s="188" t="s">
        <v>872</v>
      </c>
      <c r="E99" s="189"/>
      <c r="F99" s="189"/>
      <c r="G99" s="189"/>
      <c r="H99" s="189"/>
      <c r="I99" s="189"/>
      <c r="J99" s="190">
        <f>J127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21.84" customHeight="1">
      <c r="A100" s="10"/>
      <c r="B100" s="186"/>
      <c r="C100" s="187"/>
      <c r="D100" s="188" t="s">
        <v>873</v>
      </c>
      <c r="E100" s="189"/>
      <c r="F100" s="189"/>
      <c r="G100" s="189"/>
      <c r="H100" s="189"/>
      <c r="I100" s="189"/>
      <c r="J100" s="190">
        <f>J144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6"/>
      <c r="C101" s="187"/>
      <c r="D101" s="188" t="s">
        <v>874</v>
      </c>
      <c r="E101" s="189"/>
      <c r="F101" s="189"/>
      <c r="G101" s="189"/>
      <c r="H101" s="189"/>
      <c r="I101" s="189"/>
      <c r="J101" s="190">
        <f>J145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875</v>
      </c>
      <c r="E102" s="189"/>
      <c r="F102" s="189"/>
      <c r="G102" s="189"/>
      <c r="H102" s="189"/>
      <c r="I102" s="189"/>
      <c r="J102" s="190">
        <f>J167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876</v>
      </c>
      <c r="E103" s="189"/>
      <c r="F103" s="189"/>
      <c r="G103" s="189"/>
      <c r="H103" s="189"/>
      <c r="I103" s="189"/>
      <c r="J103" s="190">
        <f>J202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877</v>
      </c>
      <c r="E104" s="189"/>
      <c r="F104" s="189"/>
      <c r="G104" s="189"/>
      <c r="H104" s="189"/>
      <c r="I104" s="189"/>
      <c r="J104" s="190">
        <f>J213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128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75" t="str">
        <f>E7</f>
        <v>Stavební úpravy vnitřních prostor bytové jednotky č.9, 26.dubna 1305/27 pro DOZP Vilík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104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03 - ÚT a VZT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>Cheb</v>
      </c>
      <c r="G118" s="41"/>
      <c r="H118" s="41"/>
      <c r="I118" s="33" t="s">
        <v>22</v>
      </c>
      <c r="J118" s="80" t="str">
        <f>IF(J12="","",J12)</f>
        <v>24. 10. 2024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24</v>
      </c>
      <c r="D120" s="41"/>
      <c r="E120" s="41"/>
      <c r="F120" s="28" t="str">
        <f>E15</f>
        <v>Krajský úřad KV kraj,Závodní 353/88, K. Vary</v>
      </c>
      <c r="G120" s="41"/>
      <c r="H120" s="41"/>
      <c r="I120" s="33" t="s">
        <v>32</v>
      </c>
      <c r="J120" s="37" t="str">
        <f>E21</f>
        <v>ARCHEB s.r.o., Mlýnská 16/98, Cheb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30</v>
      </c>
      <c r="D121" s="41"/>
      <c r="E121" s="41"/>
      <c r="F121" s="28" t="str">
        <f>IF(E18="","",E18)</f>
        <v>Vyplň údaj</v>
      </c>
      <c r="G121" s="41"/>
      <c r="H121" s="41"/>
      <c r="I121" s="33" t="s">
        <v>36</v>
      </c>
      <c r="J121" s="37" t="str">
        <f>E24</f>
        <v>V. Rakyta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129</v>
      </c>
      <c r="D123" s="195" t="s">
        <v>65</v>
      </c>
      <c r="E123" s="195" t="s">
        <v>61</v>
      </c>
      <c r="F123" s="195" t="s">
        <v>62</v>
      </c>
      <c r="G123" s="195" t="s">
        <v>130</v>
      </c>
      <c r="H123" s="195" t="s">
        <v>131</v>
      </c>
      <c r="I123" s="195" t="s">
        <v>132</v>
      </c>
      <c r="J123" s="195" t="s">
        <v>108</v>
      </c>
      <c r="K123" s="196" t="s">
        <v>133</v>
      </c>
      <c r="L123" s="197"/>
      <c r="M123" s="101" t="s">
        <v>1</v>
      </c>
      <c r="N123" s="102" t="s">
        <v>44</v>
      </c>
      <c r="O123" s="102" t="s">
        <v>134</v>
      </c>
      <c r="P123" s="102" t="s">
        <v>135</v>
      </c>
      <c r="Q123" s="102" t="s">
        <v>136</v>
      </c>
      <c r="R123" s="102" t="s">
        <v>137</v>
      </c>
      <c r="S123" s="102" t="s">
        <v>138</v>
      </c>
      <c r="T123" s="103" t="s">
        <v>139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140</v>
      </c>
      <c r="D124" s="41"/>
      <c r="E124" s="41"/>
      <c r="F124" s="41"/>
      <c r="G124" s="41"/>
      <c r="H124" s="41"/>
      <c r="I124" s="41"/>
      <c r="J124" s="198">
        <f>BK124</f>
        <v>0</v>
      </c>
      <c r="K124" s="41"/>
      <c r="L124" s="45"/>
      <c r="M124" s="104"/>
      <c r="N124" s="199"/>
      <c r="O124" s="105"/>
      <c r="P124" s="200">
        <f>P125</f>
        <v>0</v>
      </c>
      <c r="Q124" s="105"/>
      <c r="R124" s="200">
        <f>R125</f>
        <v>0.33432099747999999</v>
      </c>
      <c r="S124" s="105"/>
      <c r="T124" s="201">
        <f>T125</f>
        <v>0.36345809999999995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79</v>
      </c>
      <c r="AU124" s="18" t="s">
        <v>110</v>
      </c>
      <c r="BK124" s="202">
        <f>BK125</f>
        <v>0</v>
      </c>
    </row>
    <row r="125" s="12" customFormat="1" ht="25.92" customHeight="1">
      <c r="A125" s="12"/>
      <c r="B125" s="203"/>
      <c r="C125" s="204"/>
      <c r="D125" s="205" t="s">
        <v>79</v>
      </c>
      <c r="E125" s="206" t="s">
        <v>276</v>
      </c>
      <c r="F125" s="206" t="s">
        <v>277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P126+P167+P202+P213</f>
        <v>0</v>
      </c>
      <c r="Q125" s="211"/>
      <c r="R125" s="212">
        <f>R126+R167+R202+R213</f>
        <v>0.33432099747999999</v>
      </c>
      <c r="S125" s="211"/>
      <c r="T125" s="213">
        <f>T126+T167+T202+T213</f>
        <v>0.36345809999999995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102</v>
      </c>
      <c r="AT125" s="215" t="s">
        <v>79</v>
      </c>
      <c r="AU125" s="215" t="s">
        <v>80</v>
      </c>
      <c r="AY125" s="214" t="s">
        <v>143</v>
      </c>
      <c r="BK125" s="216">
        <f>BK126+BK167+BK202+BK213</f>
        <v>0</v>
      </c>
    </row>
    <row r="126" s="12" customFormat="1" ht="22.8" customHeight="1">
      <c r="A126" s="12"/>
      <c r="B126" s="203"/>
      <c r="C126" s="204"/>
      <c r="D126" s="205" t="s">
        <v>79</v>
      </c>
      <c r="E126" s="217" t="s">
        <v>865</v>
      </c>
      <c r="F126" s="217" t="s">
        <v>866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P127+P145</f>
        <v>0</v>
      </c>
      <c r="Q126" s="211"/>
      <c r="R126" s="212">
        <f>R127+R145</f>
        <v>0.29734296399999999</v>
      </c>
      <c r="S126" s="211"/>
      <c r="T126" s="213">
        <f>T127+T145</f>
        <v>0.36343009999999998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102</v>
      </c>
      <c r="AT126" s="215" t="s">
        <v>79</v>
      </c>
      <c r="AU126" s="215" t="s">
        <v>88</v>
      </c>
      <c r="AY126" s="214" t="s">
        <v>143</v>
      </c>
      <c r="BK126" s="216">
        <f>BK127+BK145</f>
        <v>0</v>
      </c>
    </row>
    <row r="127" s="12" customFormat="1" ht="20.88" customHeight="1">
      <c r="A127" s="12"/>
      <c r="B127" s="203"/>
      <c r="C127" s="204"/>
      <c r="D127" s="205" t="s">
        <v>79</v>
      </c>
      <c r="E127" s="217" t="s">
        <v>878</v>
      </c>
      <c r="F127" s="217" t="s">
        <v>879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SUM(P128:P144)</f>
        <v>0</v>
      </c>
      <c r="Q127" s="211"/>
      <c r="R127" s="212">
        <f>SUM(R128:R144)</f>
        <v>0.041122963999999998</v>
      </c>
      <c r="S127" s="211"/>
      <c r="T127" s="213">
        <f>SUM(T128:T144)</f>
        <v>0.29017999999999999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102</v>
      </c>
      <c r="AT127" s="215" t="s">
        <v>79</v>
      </c>
      <c r="AU127" s="215" t="s">
        <v>102</v>
      </c>
      <c r="AY127" s="214" t="s">
        <v>143</v>
      </c>
      <c r="BK127" s="216">
        <f>SUM(BK128:BK144)</f>
        <v>0</v>
      </c>
    </row>
    <row r="128" s="2" customFormat="1" ht="16.5" customHeight="1">
      <c r="A128" s="39"/>
      <c r="B128" s="40"/>
      <c r="C128" s="219" t="s">
        <v>88</v>
      </c>
      <c r="D128" s="219" t="s">
        <v>146</v>
      </c>
      <c r="E128" s="220" t="s">
        <v>880</v>
      </c>
      <c r="F128" s="221" t="s">
        <v>881</v>
      </c>
      <c r="G128" s="222" t="s">
        <v>401</v>
      </c>
      <c r="H128" s="223">
        <v>2</v>
      </c>
      <c r="I128" s="224"/>
      <c r="J128" s="225">
        <f>ROUND(I128*H128,2)</f>
        <v>0</v>
      </c>
      <c r="K128" s="221" t="s">
        <v>150</v>
      </c>
      <c r="L128" s="45"/>
      <c r="M128" s="226" t="s">
        <v>1</v>
      </c>
      <c r="N128" s="227" t="s">
        <v>46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0.059999999999999998</v>
      </c>
      <c r="T128" s="229">
        <f>S128*H128</f>
        <v>0.12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216</v>
      </c>
      <c r="AT128" s="230" t="s">
        <v>146</v>
      </c>
      <c r="AU128" s="230" t="s">
        <v>144</v>
      </c>
      <c r="AY128" s="18" t="s">
        <v>143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102</v>
      </c>
      <c r="BK128" s="231">
        <f>ROUND(I128*H128,2)</f>
        <v>0</v>
      </c>
      <c r="BL128" s="18" t="s">
        <v>216</v>
      </c>
      <c r="BM128" s="230" t="s">
        <v>882</v>
      </c>
    </row>
    <row r="129" s="2" customFormat="1">
      <c r="A129" s="39"/>
      <c r="B129" s="40"/>
      <c r="C129" s="41"/>
      <c r="D129" s="232" t="s">
        <v>153</v>
      </c>
      <c r="E129" s="41"/>
      <c r="F129" s="233" t="s">
        <v>881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153</v>
      </c>
      <c r="AU129" s="18" t="s">
        <v>144</v>
      </c>
    </row>
    <row r="130" s="2" customFormat="1" ht="16.5" customHeight="1">
      <c r="A130" s="39"/>
      <c r="B130" s="40"/>
      <c r="C130" s="219" t="s">
        <v>102</v>
      </c>
      <c r="D130" s="219" t="s">
        <v>146</v>
      </c>
      <c r="E130" s="220" t="s">
        <v>883</v>
      </c>
      <c r="F130" s="221" t="s">
        <v>884</v>
      </c>
      <c r="G130" s="222" t="s">
        <v>197</v>
      </c>
      <c r="H130" s="223">
        <v>67</v>
      </c>
      <c r="I130" s="224"/>
      <c r="J130" s="225">
        <f>ROUND(I130*H130,2)</f>
        <v>0</v>
      </c>
      <c r="K130" s="221" t="s">
        <v>150</v>
      </c>
      <c r="L130" s="45"/>
      <c r="M130" s="226" t="s">
        <v>1</v>
      </c>
      <c r="N130" s="227" t="s">
        <v>46</v>
      </c>
      <c r="O130" s="92"/>
      <c r="P130" s="228">
        <f>O130*H130</f>
        <v>0</v>
      </c>
      <c r="Q130" s="228">
        <v>3.8000000000000002E-05</v>
      </c>
      <c r="R130" s="228">
        <f>Q130*H130</f>
        <v>0.0025460000000000001</v>
      </c>
      <c r="S130" s="228">
        <v>0.0025400000000000002</v>
      </c>
      <c r="T130" s="229">
        <f>S130*H130</f>
        <v>0.17018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216</v>
      </c>
      <c r="AT130" s="230" t="s">
        <v>146</v>
      </c>
      <c r="AU130" s="230" t="s">
        <v>144</v>
      </c>
      <c r="AY130" s="18" t="s">
        <v>143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102</v>
      </c>
      <c r="BK130" s="231">
        <f>ROUND(I130*H130,2)</f>
        <v>0</v>
      </c>
      <c r="BL130" s="18" t="s">
        <v>216</v>
      </c>
      <c r="BM130" s="230" t="s">
        <v>885</v>
      </c>
    </row>
    <row r="131" s="2" customFormat="1">
      <c r="A131" s="39"/>
      <c r="B131" s="40"/>
      <c r="C131" s="41"/>
      <c r="D131" s="232" t="s">
        <v>153</v>
      </c>
      <c r="E131" s="41"/>
      <c r="F131" s="233" t="s">
        <v>884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153</v>
      </c>
      <c r="AU131" s="18" t="s">
        <v>144</v>
      </c>
    </row>
    <row r="132" s="14" customFormat="1">
      <c r="A132" s="14"/>
      <c r="B132" s="247"/>
      <c r="C132" s="248"/>
      <c r="D132" s="232" t="s">
        <v>159</v>
      </c>
      <c r="E132" s="249" t="s">
        <v>1</v>
      </c>
      <c r="F132" s="250" t="s">
        <v>886</v>
      </c>
      <c r="G132" s="248"/>
      <c r="H132" s="251">
        <v>67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159</v>
      </c>
      <c r="AU132" s="257" t="s">
        <v>144</v>
      </c>
      <c r="AV132" s="14" t="s">
        <v>102</v>
      </c>
      <c r="AW132" s="14" t="s">
        <v>35</v>
      </c>
      <c r="AX132" s="14" t="s">
        <v>88</v>
      </c>
      <c r="AY132" s="257" t="s">
        <v>143</v>
      </c>
    </row>
    <row r="133" s="2" customFormat="1" ht="24.15" customHeight="1">
      <c r="A133" s="39"/>
      <c r="B133" s="40"/>
      <c r="C133" s="219" t="s">
        <v>144</v>
      </c>
      <c r="D133" s="219" t="s">
        <v>146</v>
      </c>
      <c r="E133" s="220" t="s">
        <v>887</v>
      </c>
      <c r="F133" s="221" t="s">
        <v>888</v>
      </c>
      <c r="G133" s="222" t="s">
        <v>197</v>
      </c>
      <c r="H133" s="223">
        <v>51.200000000000003</v>
      </c>
      <c r="I133" s="224"/>
      <c r="J133" s="225">
        <f>ROUND(I133*H133,2)</f>
        <v>0</v>
      </c>
      <c r="K133" s="221" t="s">
        <v>150</v>
      </c>
      <c r="L133" s="45"/>
      <c r="M133" s="226" t="s">
        <v>1</v>
      </c>
      <c r="N133" s="227" t="s">
        <v>46</v>
      </c>
      <c r="O133" s="92"/>
      <c r="P133" s="228">
        <f>O133*H133</f>
        <v>0</v>
      </c>
      <c r="Q133" s="228">
        <v>0.00045601499999999999</v>
      </c>
      <c r="R133" s="228">
        <f>Q133*H133</f>
        <v>0.023347968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216</v>
      </c>
      <c r="AT133" s="230" t="s">
        <v>146</v>
      </c>
      <c r="AU133" s="230" t="s">
        <v>144</v>
      </c>
      <c r="AY133" s="18" t="s">
        <v>143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102</v>
      </c>
      <c r="BK133" s="231">
        <f>ROUND(I133*H133,2)</f>
        <v>0</v>
      </c>
      <c r="BL133" s="18" t="s">
        <v>216</v>
      </c>
      <c r="BM133" s="230" t="s">
        <v>889</v>
      </c>
    </row>
    <row r="134" s="2" customFormat="1">
      <c r="A134" s="39"/>
      <c r="B134" s="40"/>
      <c r="C134" s="41"/>
      <c r="D134" s="232" t="s">
        <v>153</v>
      </c>
      <c r="E134" s="41"/>
      <c r="F134" s="233" t="s">
        <v>888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153</v>
      </c>
      <c r="AU134" s="18" t="s">
        <v>144</v>
      </c>
    </row>
    <row r="135" s="14" customFormat="1">
      <c r="A135" s="14"/>
      <c r="B135" s="247"/>
      <c r="C135" s="248"/>
      <c r="D135" s="232" t="s">
        <v>159</v>
      </c>
      <c r="E135" s="249" t="s">
        <v>1</v>
      </c>
      <c r="F135" s="250" t="s">
        <v>890</v>
      </c>
      <c r="G135" s="248"/>
      <c r="H135" s="251">
        <v>51.200000000000003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7" t="s">
        <v>159</v>
      </c>
      <c r="AU135" s="257" t="s">
        <v>144</v>
      </c>
      <c r="AV135" s="14" t="s">
        <v>102</v>
      </c>
      <c r="AW135" s="14" t="s">
        <v>35</v>
      </c>
      <c r="AX135" s="14" t="s">
        <v>88</v>
      </c>
      <c r="AY135" s="257" t="s">
        <v>143</v>
      </c>
    </row>
    <row r="136" s="2" customFormat="1" ht="24.15" customHeight="1">
      <c r="A136" s="39"/>
      <c r="B136" s="40"/>
      <c r="C136" s="219" t="s">
        <v>151</v>
      </c>
      <c r="D136" s="219" t="s">
        <v>146</v>
      </c>
      <c r="E136" s="220" t="s">
        <v>891</v>
      </c>
      <c r="F136" s="221" t="s">
        <v>892</v>
      </c>
      <c r="G136" s="222" t="s">
        <v>197</v>
      </c>
      <c r="H136" s="223">
        <v>23.800000000000001</v>
      </c>
      <c r="I136" s="224"/>
      <c r="J136" s="225">
        <f>ROUND(I136*H136,2)</f>
        <v>0</v>
      </c>
      <c r="K136" s="221" t="s">
        <v>150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0.00055189499999999995</v>
      </c>
      <c r="R136" s="228">
        <f>Q136*H136</f>
        <v>0.013135101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216</v>
      </c>
      <c r="AT136" s="230" t="s">
        <v>146</v>
      </c>
      <c r="AU136" s="230" t="s">
        <v>144</v>
      </c>
      <c r="AY136" s="18" t="s">
        <v>143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102</v>
      </c>
      <c r="BK136" s="231">
        <f>ROUND(I136*H136,2)</f>
        <v>0</v>
      </c>
      <c r="BL136" s="18" t="s">
        <v>216</v>
      </c>
      <c r="BM136" s="230" t="s">
        <v>893</v>
      </c>
    </row>
    <row r="137" s="2" customFormat="1">
      <c r="A137" s="39"/>
      <c r="B137" s="40"/>
      <c r="C137" s="41"/>
      <c r="D137" s="232" t="s">
        <v>153</v>
      </c>
      <c r="E137" s="41"/>
      <c r="F137" s="233" t="s">
        <v>892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153</v>
      </c>
      <c r="AU137" s="18" t="s">
        <v>144</v>
      </c>
    </row>
    <row r="138" s="14" customFormat="1">
      <c r="A138" s="14"/>
      <c r="B138" s="247"/>
      <c r="C138" s="248"/>
      <c r="D138" s="232" t="s">
        <v>159</v>
      </c>
      <c r="E138" s="249" t="s">
        <v>1</v>
      </c>
      <c r="F138" s="250" t="s">
        <v>894</v>
      </c>
      <c r="G138" s="248"/>
      <c r="H138" s="251">
        <v>23.800000000000001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159</v>
      </c>
      <c r="AU138" s="257" t="s">
        <v>144</v>
      </c>
      <c r="AV138" s="14" t="s">
        <v>102</v>
      </c>
      <c r="AW138" s="14" t="s">
        <v>35</v>
      </c>
      <c r="AX138" s="14" t="s">
        <v>88</v>
      </c>
      <c r="AY138" s="257" t="s">
        <v>143</v>
      </c>
    </row>
    <row r="139" s="2" customFormat="1" ht="24.15" customHeight="1">
      <c r="A139" s="39"/>
      <c r="B139" s="40"/>
      <c r="C139" s="219" t="s">
        <v>185</v>
      </c>
      <c r="D139" s="219" t="s">
        <v>146</v>
      </c>
      <c r="E139" s="220" t="s">
        <v>895</v>
      </c>
      <c r="F139" s="221" t="s">
        <v>896</v>
      </c>
      <c r="G139" s="222" t="s">
        <v>197</v>
      </c>
      <c r="H139" s="223">
        <v>3</v>
      </c>
      <c r="I139" s="224"/>
      <c r="J139" s="225">
        <f>ROUND(I139*H139,2)</f>
        <v>0</v>
      </c>
      <c r="K139" s="221" t="s">
        <v>150</v>
      </c>
      <c r="L139" s="45"/>
      <c r="M139" s="226" t="s">
        <v>1</v>
      </c>
      <c r="N139" s="227" t="s">
        <v>46</v>
      </c>
      <c r="O139" s="92"/>
      <c r="P139" s="228">
        <f>O139*H139</f>
        <v>0</v>
      </c>
      <c r="Q139" s="228">
        <v>0.00069796500000000004</v>
      </c>
      <c r="R139" s="228">
        <f>Q139*H139</f>
        <v>0.0020938950000000001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216</v>
      </c>
      <c r="AT139" s="230" t="s">
        <v>146</v>
      </c>
      <c r="AU139" s="230" t="s">
        <v>144</v>
      </c>
      <c r="AY139" s="18" t="s">
        <v>143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102</v>
      </c>
      <c r="BK139" s="231">
        <f>ROUND(I139*H139,2)</f>
        <v>0</v>
      </c>
      <c r="BL139" s="18" t="s">
        <v>216</v>
      </c>
      <c r="BM139" s="230" t="s">
        <v>897</v>
      </c>
    </row>
    <row r="140" s="2" customFormat="1">
      <c r="A140" s="39"/>
      <c r="B140" s="40"/>
      <c r="C140" s="41"/>
      <c r="D140" s="232" t="s">
        <v>153</v>
      </c>
      <c r="E140" s="41"/>
      <c r="F140" s="233" t="s">
        <v>896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153</v>
      </c>
      <c r="AU140" s="18" t="s">
        <v>144</v>
      </c>
    </row>
    <row r="141" s="14" customFormat="1">
      <c r="A141" s="14"/>
      <c r="B141" s="247"/>
      <c r="C141" s="248"/>
      <c r="D141" s="232" t="s">
        <v>159</v>
      </c>
      <c r="E141" s="249" t="s">
        <v>1</v>
      </c>
      <c r="F141" s="250" t="s">
        <v>898</v>
      </c>
      <c r="G141" s="248"/>
      <c r="H141" s="251">
        <v>3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7" t="s">
        <v>159</v>
      </c>
      <c r="AU141" s="257" t="s">
        <v>144</v>
      </c>
      <c r="AV141" s="14" t="s">
        <v>102</v>
      </c>
      <c r="AW141" s="14" t="s">
        <v>35</v>
      </c>
      <c r="AX141" s="14" t="s">
        <v>88</v>
      </c>
      <c r="AY141" s="257" t="s">
        <v>143</v>
      </c>
    </row>
    <row r="142" s="2" customFormat="1" ht="33" customHeight="1">
      <c r="A142" s="39"/>
      <c r="B142" s="40"/>
      <c r="C142" s="219" t="s">
        <v>154</v>
      </c>
      <c r="D142" s="219" t="s">
        <v>146</v>
      </c>
      <c r="E142" s="220" t="s">
        <v>899</v>
      </c>
      <c r="F142" s="221" t="s">
        <v>900</v>
      </c>
      <c r="G142" s="222" t="s">
        <v>249</v>
      </c>
      <c r="H142" s="223">
        <v>0.041000000000000002</v>
      </c>
      <c r="I142" s="224"/>
      <c r="J142" s="225">
        <f>ROUND(I142*H142,2)</f>
        <v>0</v>
      </c>
      <c r="K142" s="221" t="s">
        <v>150</v>
      </c>
      <c r="L142" s="45"/>
      <c r="M142" s="226" t="s">
        <v>1</v>
      </c>
      <c r="N142" s="227" t="s">
        <v>46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216</v>
      </c>
      <c r="AT142" s="230" t="s">
        <v>146</v>
      </c>
      <c r="AU142" s="230" t="s">
        <v>144</v>
      </c>
      <c r="AY142" s="18" t="s">
        <v>143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102</v>
      </c>
      <c r="BK142" s="231">
        <f>ROUND(I142*H142,2)</f>
        <v>0</v>
      </c>
      <c r="BL142" s="18" t="s">
        <v>216</v>
      </c>
      <c r="BM142" s="230" t="s">
        <v>901</v>
      </c>
    </row>
    <row r="143" s="2" customFormat="1">
      <c r="A143" s="39"/>
      <c r="B143" s="40"/>
      <c r="C143" s="41"/>
      <c r="D143" s="232" t="s">
        <v>153</v>
      </c>
      <c r="E143" s="41"/>
      <c r="F143" s="233" t="s">
        <v>902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153</v>
      </c>
      <c r="AU143" s="18" t="s">
        <v>144</v>
      </c>
    </row>
    <row r="144" s="16" customFormat="1" ht="20.88" customHeight="1">
      <c r="A144" s="16"/>
      <c r="B144" s="284"/>
      <c r="C144" s="285"/>
      <c r="D144" s="286" t="s">
        <v>79</v>
      </c>
      <c r="E144" s="286" t="s">
        <v>903</v>
      </c>
      <c r="F144" s="286" t="s">
        <v>904</v>
      </c>
      <c r="G144" s="285"/>
      <c r="H144" s="285"/>
      <c r="I144" s="287"/>
      <c r="J144" s="288">
        <f>BK144</f>
        <v>0</v>
      </c>
      <c r="K144" s="285"/>
      <c r="L144" s="289"/>
      <c r="M144" s="290"/>
      <c r="N144" s="291"/>
      <c r="O144" s="291"/>
      <c r="P144" s="292">
        <v>0</v>
      </c>
      <c r="Q144" s="291"/>
      <c r="R144" s="292">
        <v>0</v>
      </c>
      <c r="S144" s="291"/>
      <c r="T144" s="293">
        <v>0</v>
      </c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R144" s="294" t="s">
        <v>88</v>
      </c>
      <c r="AT144" s="295" t="s">
        <v>79</v>
      </c>
      <c r="AU144" s="295" t="s">
        <v>144</v>
      </c>
      <c r="AY144" s="294" t="s">
        <v>143</v>
      </c>
      <c r="BK144" s="296">
        <v>0</v>
      </c>
    </row>
    <row r="145" s="12" customFormat="1" ht="20.88" customHeight="1">
      <c r="A145" s="12"/>
      <c r="B145" s="203"/>
      <c r="C145" s="204"/>
      <c r="D145" s="205" t="s">
        <v>79</v>
      </c>
      <c r="E145" s="217" t="s">
        <v>905</v>
      </c>
      <c r="F145" s="217" t="s">
        <v>906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SUM(P146:P166)</f>
        <v>0</v>
      </c>
      <c r="Q145" s="211"/>
      <c r="R145" s="212">
        <f>SUM(R146:R166)</f>
        <v>0.25622</v>
      </c>
      <c r="S145" s="211"/>
      <c r="T145" s="213">
        <f>SUM(T146:T166)</f>
        <v>0.073250099999999999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102</v>
      </c>
      <c r="AT145" s="215" t="s">
        <v>79</v>
      </c>
      <c r="AU145" s="215" t="s">
        <v>102</v>
      </c>
      <c r="AY145" s="214" t="s">
        <v>143</v>
      </c>
      <c r="BK145" s="216">
        <f>SUM(BK146:BK166)</f>
        <v>0</v>
      </c>
    </row>
    <row r="146" s="2" customFormat="1" ht="16.5" customHeight="1">
      <c r="A146" s="39"/>
      <c r="B146" s="40"/>
      <c r="C146" s="219" t="s">
        <v>194</v>
      </c>
      <c r="D146" s="219" t="s">
        <v>146</v>
      </c>
      <c r="E146" s="220" t="s">
        <v>907</v>
      </c>
      <c r="F146" s="221" t="s">
        <v>908</v>
      </c>
      <c r="G146" s="222" t="s">
        <v>149</v>
      </c>
      <c r="H146" s="223">
        <v>6.9299999999999997</v>
      </c>
      <c r="I146" s="224"/>
      <c r="J146" s="225">
        <f>ROUND(I146*H146,2)</f>
        <v>0</v>
      </c>
      <c r="K146" s="221" t="s">
        <v>150</v>
      </c>
      <c r="L146" s="45"/>
      <c r="M146" s="226" t="s">
        <v>1</v>
      </c>
      <c r="N146" s="227" t="s">
        <v>46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0.01057</v>
      </c>
      <c r="T146" s="229">
        <f>S146*H146</f>
        <v>0.073250099999999999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216</v>
      </c>
      <c r="AT146" s="230" t="s">
        <v>146</v>
      </c>
      <c r="AU146" s="230" t="s">
        <v>144</v>
      </c>
      <c r="AY146" s="18" t="s">
        <v>143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102</v>
      </c>
      <c r="BK146" s="231">
        <f>ROUND(I146*H146,2)</f>
        <v>0</v>
      </c>
      <c r="BL146" s="18" t="s">
        <v>216</v>
      </c>
      <c r="BM146" s="230" t="s">
        <v>909</v>
      </c>
    </row>
    <row r="147" s="2" customFormat="1">
      <c r="A147" s="39"/>
      <c r="B147" s="40"/>
      <c r="C147" s="41"/>
      <c r="D147" s="232" t="s">
        <v>153</v>
      </c>
      <c r="E147" s="41"/>
      <c r="F147" s="233" t="s">
        <v>908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153</v>
      </c>
      <c r="AU147" s="18" t="s">
        <v>144</v>
      </c>
    </row>
    <row r="148" s="14" customFormat="1">
      <c r="A148" s="14"/>
      <c r="B148" s="247"/>
      <c r="C148" s="248"/>
      <c r="D148" s="232" t="s">
        <v>159</v>
      </c>
      <c r="E148" s="249" t="s">
        <v>1</v>
      </c>
      <c r="F148" s="250" t="s">
        <v>910</v>
      </c>
      <c r="G148" s="248"/>
      <c r="H148" s="251">
        <v>6.9299999999999997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159</v>
      </c>
      <c r="AU148" s="257" t="s">
        <v>144</v>
      </c>
      <c r="AV148" s="14" t="s">
        <v>102</v>
      </c>
      <c r="AW148" s="14" t="s">
        <v>35</v>
      </c>
      <c r="AX148" s="14" t="s">
        <v>88</v>
      </c>
      <c r="AY148" s="257" t="s">
        <v>143</v>
      </c>
    </row>
    <row r="149" s="2" customFormat="1" ht="24.15" customHeight="1">
      <c r="A149" s="39"/>
      <c r="B149" s="40"/>
      <c r="C149" s="219" t="s">
        <v>199</v>
      </c>
      <c r="D149" s="219" t="s">
        <v>146</v>
      </c>
      <c r="E149" s="220" t="s">
        <v>911</v>
      </c>
      <c r="F149" s="221" t="s">
        <v>912</v>
      </c>
      <c r="G149" s="222" t="s">
        <v>401</v>
      </c>
      <c r="H149" s="223">
        <v>7</v>
      </c>
      <c r="I149" s="224"/>
      <c r="J149" s="225">
        <f>ROUND(I149*H149,2)</f>
        <v>0</v>
      </c>
      <c r="K149" s="221" t="s">
        <v>150</v>
      </c>
      <c r="L149" s="45"/>
      <c r="M149" s="226" t="s">
        <v>1</v>
      </c>
      <c r="N149" s="227" t="s">
        <v>46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216</v>
      </c>
      <c r="AT149" s="230" t="s">
        <v>146</v>
      </c>
      <c r="AU149" s="230" t="s">
        <v>144</v>
      </c>
      <c r="AY149" s="18" t="s">
        <v>143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102</v>
      </c>
      <c r="BK149" s="231">
        <f>ROUND(I149*H149,2)</f>
        <v>0</v>
      </c>
      <c r="BL149" s="18" t="s">
        <v>216</v>
      </c>
      <c r="BM149" s="230" t="s">
        <v>913</v>
      </c>
    </row>
    <row r="150" s="2" customFormat="1">
      <c r="A150" s="39"/>
      <c r="B150" s="40"/>
      <c r="C150" s="41"/>
      <c r="D150" s="232" t="s">
        <v>153</v>
      </c>
      <c r="E150" s="41"/>
      <c r="F150" s="233" t="s">
        <v>914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153</v>
      </c>
      <c r="AU150" s="18" t="s">
        <v>144</v>
      </c>
    </row>
    <row r="151" s="2" customFormat="1" ht="33" customHeight="1">
      <c r="A151" s="39"/>
      <c r="B151" s="40"/>
      <c r="C151" s="269" t="s">
        <v>179</v>
      </c>
      <c r="D151" s="269" t="s">
        <v>286</v>
      </c>
      <c r="E151" s="270" t="s">
        <v>915</v>
      </c>
      <c r="F151" s="271" t="s">
        <v>916</v>
      </c>
      <c r="G151" s="272" t="s">
        <v>401</v>
      </c>
      <c r="H151" s="273">
        <v>5</v>
      </c>
      <c r="I151" s="274"/>
      <c r="J151" s="275">
        <f>ROUND(I151*H151,2)</f>
        <v>0</v>
      </c>
      <c r="K151" s="271" t="s">
        <v>150</v>
      </c>
      <c r="L151" s="276"/>
      <c r="M151" s="277" t="s">
        <v>1</v>
      </c>
      <c r="N151" s="278" t="s">
        <v>46</v>
      </c>
      <c r="O151" s="92"/>
      <c r="P151" s="228">
        <f>O151*H151</f>
        <v>0</v>
      </c>
      <c r="Q151" s="228">
        <v>0.031</v>
      </c>
      <c r="R151" s="228">
        <f>Q151*H151</f>
        <v>0.155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199</v>
      </c>
      <c r="AT151" s="230" t="s">
        <v>286</v>
      </c>
      <c r="AU151" s="230" t="s">
        <v>144</v>
      </c>
      <c r="AY151" s="18" t="s">
        <v>143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102</v>
      </c>
      <c r="BK151" s="231">
        <f>ROUND(I151*H151,2)</f>
        <v>0</v>
      </c>
      <c r="BL151" s="18" t="s">
        <v>151</v>
      </c>
      <c r="BM151" s="230" t="s">
        <v>917</v>
      </c>
    </row>
    <row r="152" s="2" customFormat="1">
      <c r="A152" s="39"/>
      <c r="B152" s="40"/>
      <c r="C152" s="41"/>
      <c r="D152" s="232" t="s">
        <v>153</v>
      </c>
      <c r="E152" s="41"/>
      <c r="F152" s="233" t="s">
        <v>916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153</v>
      </c>
      <c r="AU152" s="18" t="s">
        <v>144</v>
      </c>
    </row>
    <row r="153" s="2" customFormat="1" ht="33" customHeight="1">
      <c r="A153" s="39"/>
      <c r="B153" s="40"/>
      <c r="C153" s="269" t="s">
        <v>208</v>
      </c>
      <c r="D153" s="269" t="s">
        <v>286</v>
      </c>
      <c r="E153" s="270" t="s">
        <v>918</v>
      </c>
      <c r="F153" s="271" t="s">
        <v>919</v>
      </c>
      <c r="G153" s="272" t="s">
        <v>401</v>
      </c>
      <c r="H153" s="273">
        <v>1</v>
      </c>
      <c r="I153" s="274"/>
      <c r="J153" s="275">
        <f>ROUND(I153*H153,2)</f>
        <v>0</v>
      </c>
      <c r="K153" s="271" t="s">
        <v>150</v>
      </c>
      <c r="L153" s="276"/>
      <c r="M153" s="277" t="s">
        <v>1</v>
      </c>
      <c r="N153" s="278" t="s">
        <v>46</v>
      </c>
      <c r="O153" s="92"/>
      <c r="P153" s="228">
        <f>O153*H153</f>
        <v>0</v>
      </c>
      <c r="Q153" s="228">
        <v>0.032599999999999997</v>
      </c>
      <c r="R153" s="228">
        <f>Q153*H153</f>
        <v>0.032599999999999997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199</v>
      </c>
      <c r="AT153" s="230" t="s">
        <v>286</v>
      </c>
      <c r="AU153" s="230" t="s">
        <v>144</v>
      </c>
      <c r="AY153" s="18" t="s">
        <v>143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102</v>
      </c>
      <c r="BK153" s="231">
        <f>ROUND(I153*H153,2)</f>
        <v>0</v>
      </c>
      <c r="BL153" s="18" t="s">
        <v>151</v>
      </c>
      <c r="BM153" s="230" t="s">
        <v>920</v>
      </c>
    </row>
    <row r="154" s="2" customFormat="1">
      <c r="A154" s="39"/>
      <c r="B154" s="40"/>
      <c r="C154" s="41"/>
      <c r="D154" s="232" t="s">
        <v>153</v>
      </c>
      <c r="E154" s="41"/>
      <c r="F154" s="233" t="s">
        <v>919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153</v>
      </c>
      <c r="AU154" s="18" t="s">
        <v>144</v>
      </c>
    </row>
    <row r="155" s="2" customFormat="1" ht="24.15" customHeight="1">
      <c r="A155" s="39"/>
      <c r="B155" s="40"/>
      <c r="C155" s="269" t="s">
        <v>213</v>
      </c>
      <c r="D155" s="269" t="s">
        <v>286</v>
      </c>
      <c r="E155" s="270" t="s">
        <v>921</v>
      </c>
      <c r="F155" s="271" t="s">
        <v>922</v>
      </c>
      <c r="G155" s="272" t="s">
        <v>401</v>
      </c>
      <c r="H155" s="273">
        <v>1</v>
      </c>
      <c r="I155" s="274"/>
      <c r="J155" s="275">
        <f>ROUND(I155*H155,2)</f>
        <v>0</v>
      </c>
      <c r="K155" s="271" t="s">
        <v>150</v>
      </c>
      <c r="L155" s="276"/>
      <c r="M155" s="277" t="s">
        <v>1</v>
      </c>
      <c r="N155" s="278" t="s">
        <v>46</v>
      </c>
      <c r="O155" s="92"/>
      <c r="P155" s="228">
        <f>O155*H155</f>
        <v>0</v>
      </c>
      <c r="Q155" s="228">
        <v>0.0068999999999999999</v>
      </c>
      <c r="R155" s="228">
        <f>Q155*H155</f>
        <v>0.0068999999999999999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199</v>
      </c>
      <c r="AT155" s="230" t="s">
        <v>286</v>
      </c>
      <c r="AU155" s="230" t="s">
        <v>144</v>
      </c>
      <c r="AY155" s="18" t="s">
        <v>143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102</v>
      </c>
      <c r="BK155" s="231">
        <f>ROUND(I155*H155,2)</f>
        <v>0</v>
      </c>
      <c r="BL155" s="18" t="s">
        <v>151</v>
      </c>
      <c r="BM155" s="230" t="s">
        <v>923</v>
      </c>
    </row>
    <row r="156" s="2" customFormat="1">
      <c r="A156" s="39"/>
      <c r="B156" s="40"/>
      <c r="C156" s="41"/>
      <c r="D156" s="232" t="s">
        <v>153</v>
      </c>
      <c r="E156" s="41"/>
      <c r="F156" s="233" t="s">
        <v>922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153</v>
      </c>
      <c r="AU156" s="18" t="s">
        <v>144</v>
      </c>
    </row>
    <row r="157" s="2" customFormat="1" ht="24.15" customHeight="1">
      <c r="A157" s="39"/>
      <c r="B157" s="40"/>
      <c r="C157" s="219" t="s">
        <v>8</v>
      </c>
      <c r="D157" s="219" t="s">
        <v>146</v>
      </c>
      <c r="E157" s="220" t="s">
        <v>924</v>
      </c>
      <c r="F157" s="221" t="s">
        <v>925</v>
      </c>
      <c r="G157" s="222" t="s">
        <v>401</v>
      </c>
      <c r="H157" s="223">
        <v>1</v>
      </c>
      <c r="I157" s="224"/>
      <c r="J157" s="225">
        <f>ROUND(I157*H157,2)</f>
        <v>0</v>
      </c>
      <c r="K157" s="221" t="s">
        <v>150</v>
      </c>
      <c r="L157" s="45"/>
      <c r="M157" s="226" t="s">
        <v>1</v>
      </c>
      <c r="N157" s="227" t="s">
        <v>46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216</v>
      </c>
      <c r="AT157" s="230" t="s">
        <v>146</v>
      </c>
      <c r="AU157" s="230" t="s">
        <v>144</v>
      </c>
      <c r="AY157" s="18" t="s">
        <v>143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102</v>
      </c>
      <c r="BK157" s="231">
        <f>ROUND(I157*H157,2)</f>
        <v>0</v>
      </c>
      <c r="BL157" s="18" t="s">
        <v>216</v>
      </c>
      <c r="BM157" s="230" t="s">
        <v>926</v>
      </c>
    </row>
    <row r="158" s="2" customFormat="1">
      <c r="A158" s="39"/>
      <c r="B158" s="40"/>
      <c r="C158" s="41"/>
      <c r="D158" s="232" t="s">
        <v>153</v>
      </c>
      <c r="E158" s="41"/>
      <c r="F158" s="233" t="s">
        <v>927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153</v>
      </c>
      <c r="AU158" s="18" t="s">
        <v>144</v>
      </c>
    </row>
    <row r="159" s="2" customFormat="1" ht="33" customHeight="1">
      <c r="A159" s="39"/>
      <c r="B159" s="40"/>
      <c r="C159" s="269" t="s">
        <v>225</v>
      </c>
      <c r="D159" s="269" t="s">
        <v>286</v>
      </c>
      <c r="E159" s="270" t="s">
        <v>928</v>
      </c>
      <c r="F159" s="271" t="s">
        <v>929</v>
      </c>
      <c r="G159" s="272" t="s">
        <v>401</v>
      </c>
      <c r="H159" s="273">
        <v>1</v>
      </c>
      <c r="I159" s="274"/>
      <c r="J159" s="275">
        <f>ROUND(I159*H159,2)</f>
        <v>0</v>
      </c>
      <c r="K159" s="271" t="s">
        <v>150</v>
      </c>
      <c r="L159" s="276"/>
      <c r="M159" s="277" t="s">
        <v>1</v>
      </c>
      <c r="N159" s="278" t="s">
        <v>46</v>
      </c>
      <c r="O159" s="92"/>
      <c r="P159" s="228">
        <f>O159*H159</f>
        <v>0</v>
      </c>
      <c r="Q159" s="228">
        <v>0.039120000000000002</v>
      </c>
      <c r="R159" s="228">
        <f>Q159*H159</f>
        <v>0.039120000000000002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199</v>
      </c>
      <c r="AT159" s="230" t="s">
        <v>286</v>
      </c>
      <c r="AU159" s="230" t="s">
        <v>144</v>
      </c>
      <c r="AY159" s="18" t="s">
        <v>143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102</v>
      </c>
      <c r="BK159" s="231">
        <f>ROUND(I159*H159,2)</f>
        <v>0</v>
      </c>
      <c r="BL159" s="18" t="s">
        <v>151</v>
      </c>
      <c r="BM159" s="230" t="s">
        <v>930</v>
      </c>
    </row>
    <row r="160" s="2" customFormat="1">
      <c r="A160" s="39"/>
      <c r="B160" s="40"/>
      <c r="C160" s="41"/>
      <c r="D160" s="232" t="s">
        <v>153</v>
      </c>
      <c r="E160" s="41"/>
      <c r="F160" s="233" t="s">
        <v>929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153</v>
      </c>
      <c r="AU160" s="18" t="s">
        <v>144</v>
      </c>
    </row>
    <row r="161" s="2" customFormat="1" ht="24.15" customHeight="1">
      <c r="A161" s="39"/>
      <c r="B161" s="40"/>
      <c r="C161" s="219" t="s">
        <v>231</v>
      </c>
      <c r="D161" s="219" t="s">
        <v>146</v>
      </c>
      <c r="E161" s="220" t="s">
        <v>931</v>
      </c>
      <c r="F161" s="221" t="s">
        <v>932</v>
      </c>
      <c r="G161" s="222" t="s">
        <v>401</v>
      </c>
      <c r="H161" s="223">
        <v>1</v>
      </c>
      <c r="I161" s="224"/>
      <c r="J161" s="225">
        <f>ROUND(I161*H161,2)</f>
        <v>0</v>
      </c>
      <c r="K161" s="221" t="s">
        <v>150</v>
      </c>
      <c r="L161" s="45"/>
      <c r="M161" s="226" t="s">
        <v>1</v>
      </c>
      <c r="N161" s="227" t="s">
        <v>46</v>
      </c>
      <c r="O161" s="92"/>
      <c r="P161" s="228">
        <f>O161*H161</f>
        <v>0</v>
      </c>
      <c r="Q161" s="228">
        <v>0.0147</v>
      </c>
      <c r="R161" s="228">
        <f>Q161*H161</f>
        <v>0.0147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216</v>
      </c>
      <c r="AT161" s="230" t="s">
        <v>146</v>
      </c>
      <c r="AU161" s="230" t="s">
        <v>144</v>
      </c>
      <c r="AY161" s="18" t="s">
        <v>143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102</v>
      </c>
      <c r="BK161" s="231">
        <f>ROUND(I161*H161,2)</f>
        <v>0</v>
      </c>
      <c r="BL161" s="18" t="s">
        <v>216</v>
      </c>
      <c r="BM161" s="230" t="s">
        <v>933</v>
      </c>
    </row>
    <row r="162" s="2" customFormat="1">
      <c r="A162" s="39"/>
      <c r="B162" s="40"/>
      <c r="C162" s="41"/>
      <c r="D162" s="232" t="s">
        <v>153</v>
      </c>
      <c r="E162" s="41"/>
      <c r="F162" s="233" t="s">
        <v>934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153</v>
      </c>
      <c r="AU162" s="18" t="s">
        <v>144</v>
      </c>
    </row>
    <row r="163" s="2" customFormat="1" ht="24.15" customHeight="1">
      <c r="A163" s="39"/>
      <c r="B163" s="40"/>
      <c r="C163" s="269" t="s">
        <v>237</v>
      </c>
      <c r="D163" s="269" t="s">
        <v>286</v>
      </c>
      <c r="E163" s="270" t="s">
        <v>935</v>
      </c>
      <c r="F163" s="271" t="s">
        <v>936</v>
      </c>
      <c r="G163" s="272" t="s">
        <v>401</v>
      </c>
      <c r="H163" s="273">
        <v>1</v>
      </c>
      <c r="I163" s="274"/>
      <c r="J163" s="275">
        <f>ROUND(I163*H163,2)</f>
        <v>0</v>
      </c>
      <c r="K163" s="271" t="s">
        <v>150</v>
      </c>
      <c r="L163" s="276"/>
      <c r="M163" s="277" t="s">
        <v>1</v>
      </c>
      <c r="N163" s="278" t="s">
        <v>46</v>
      </c>
      <c r="O163" s="92"/>
      <c r="P163" s="228">
        <f>O163*H163</f>
        <v>0</v>
      </c>
      <c r="Q163" s="228">
        <v>0.0079000000000000008</v>
      </c>
      <c r="R163" s="228">
        <f>Q163*H163</f>
        <v>0.0079000000000000008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199</v>
      </c>
      <c r="AT163" s="230" t="s">
        <v>286</v>
      </c>
      <c r="AU163" s="230" t="s">
        <v>144</v>
      </c>
      <c r="AY163" s="18" t="s">
        <v>143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102</v>
      </c>
      <c r="BK163" s="231">
        <f>ROUND(I163*H163,2)</f>
        <v>0</v>
      </c>
      <c r="BL163" s="18" t="s">
        <v>151</v>
      </c>
      <c r="BM163" s="230" t="s">
        <v>937</v>
      </c>
    </row>
    <row r="164" s="2" customFormat="1">
      <c r="A164" s="39"/>
      <c r="B164" s="40"/>
      <c r="C164" s="41"/>
      <c r="D164" s="232" t="s">
        <v>153</v>
      </c>
      <c r="E164" s="41"/>
      <c r="F164" s="233" t="s">
        <v>936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153</v>
      </c>
      <c r="AU164" s="18" t="s">
        <v>144</v>
      </c>
    </row>
    <row r="165" s="2" customFormat="1" ht="33" customHeight="1">
      <c r="A165" s="39"/>
      <c r="B165" s="40"/>
      <c r="C165" s="219" t="s">
        <v>216</v>
      </c>
      <c r="D165" s="219" t="s">
        <v>146</v>
      </c>
      <c r="E165" s="220" t="s">
        <v>938</v>
      </c>
      <c r="F165" s="221" t="s">
        <v>939</v>
      </c>
      <c r="G165" s="222" t="s">
        <v>249</v>
      </c>
      <c r="H165" s="223">
        <v>0.014999999999999999</v>
      </c>
      <c r="I165" s="224"/>
      <c r="J165" s="225">
        <f>ROUND(I165*H165,2)</f>
        <v>0</v>
      </c>
      <c r="K165" s="221" t="s">
        <v>150</v>
      </c>
      <c r="L165" s="45"/>
      <c r="M165" s="226" t="s">
        <v>1</v>
      </c>
      <c r="N165" s="227" t="s">
        <v>46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216</v>
      </c>
      <c r="AT165" s="230" t="s">
        <v>146</v>
      </c>
      <c r="AU165" s="230" t="s">
        <v>144</v>
      </c>
      <c r="AY165" s="18" t="s">
        <v>143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102</v>
      </c>
      <c r="BK165" s="231">
        <f>ROUND(I165*H165,2)</f>
        <v>0</v>
      </c>
      <c r="BL165" s="18" t="s">
        <v>216</v>
      </c>
      <c r="BM165" s="230" t="s">
        <v>940</v>
      </c>
    </row>
    <row r="166" s="2" customFormat="1">
      <c r="A166" s="39"/>
      <c r="B166" s="40"/>
      <c r="C166" s="41"/>
      <c r="D166" s="232" t="s">
        <v>153</v>
      </c>
      <c r="E166" s="41"/>
      <c r="F166" s="233" t="s">
        <v>941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153</v>
      </c>
      <c r="AU166" s="18" t="s">
        <v>144</v>
      </c>
    </row>
    <row r="167" s="12" customFormat="1" ht="22.8" customHeight="1">
      <c r="A167" s="12"/>
      <c r="B167" s="203"/>
      <c r="C167" s="204"/>
      <c r="D167" s="205" t="s">
        <v>79</v>
      </c>
      <c r="E167" s="217" t="s">
        <v>942</v>
      </c>
      <c r="F167" s="217" t="s">
        <v>943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SUM(P168:P201)</f>
        <v>0</v>
      </c>
      <c r="Q167" s="211"/>
      <c r="R167" s="212">
        <f>SUM(R168:R201)</f>
        <v>0</v>
      </c>
      <c r="S167" s="211"/>
      <c r="T167" s="213">
        <f>SUM(T168:T201)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102</v>
      </c>
      <c r="AT167" s="215" t="s">
        <v>79</v>
      </c>
      <c r="AU167" s="215" t="s">
        <v>88</v>
      </c>
      <c r="AY167" s="214" t="s">
        <v>143</v>
      </c>
      <c r="BK167" s="216">
        <f>SUM(BK168:BK201)</f>
        <v>0</v>
      </c>
    </row>
    <row r="168" s="2" customFormat="1" ht="21.75" customHeight="1">
      <c r="A168" s="39"/>
      <c r="B168" s="40"/>
      <c r="C168" s="219" t="s">
        <v>252</v>
      </c>
      <c r="D168" s="219" t="s">
        <v>146</v>
      </c>
      <c r="E168" s="220" t="s">
        <v>944</v>
      </c>
      <c r="F168" s="221" t="s">
        <v>945</v>
      </c>
      <c r="G168" s="222" t="s">
        <v>192</v>
      </c>
      <c r="H168" s="223">
        <v>1</v>
      </c>
      <c r="I168" s="224"/>
      <c r="J168" s="225">
        <f>ROUND(I168*H168,2)</f>
        <v>0</v>
      </c>
      <c r="K168" s="221" t="s">
        <v>150</v>
      </c>
      <c r="L168" s="45"/>
      <c r="M168" s="226" t="s">
        <v>1</v>
      </c>
      <c r="N168" s="227" t="s">
        <v>46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487</v>
      </c>
      <c r="AT168" s="230" t="s">
        <v>146</v>
      </c>
      <c r="AU168" s="230" t="s">
        <v>102</v>
      </c>
      <c r="AY168" s="18" t="s">
        <v>143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102</v>
      </c>
      <c r="BK168" s="231">
        <f>ROUND(I168*H168,2)</f>
        <v>0</v>
      </c>
      <c r="BL168" s="18" t="s">
        <v>487</v>
      </c>
      <c r="BM168" s="230" t="s">
        <v>946</v>
      </c>
    </row>
    <row r="169" s="2" customFormat="1">
      <c r="A169" s="39"/>
      <c r="B169" s="40"/>
      <c r="C169" s="41"/>
      <c r="D169" s="232" t="s">
        <v>153</v>
      </c>
      <c r="E169" s="41"/>
      <c r="F169" s="233" t="s">
        <v>945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153</v>
      </c>
      <c r="AU169" s="18" t="s">
        <v>102</v>
      </c>
    </row>
    <row r="170" s="2" customFormat="1" ht="24.15" customHeight="1">
      <c r="A170" s="39"/>
      <c r="B170" s="40"/>
      <c r="C170" s="219" t="s">
        <v>256</v>
      </c>
      <c r="D170" s="219" t="s">
        <v>146</v>
      </c>
      <c r="E170" s="220" t="s">
        <v>947</v>
      </c>
      <c r="F170" s="221" t="s">
        <v>948</v>
      </c>
      <c r="G170" s="222" t="s">
        <v>401</v>
      </c>
      <c r="H170" s="223">
        <v>1</v>
      </c>
      <c r="I170" s="224"/>
      <c r="J170" s="225">
        <f>ROUND(I170*H170,2)</f>
        <v>0</v>
      </c>
      <c r="K170" s="221" t="s">
        <v>150</v>
      </c>
      <c r="L170" s="45"/>
      <c r="M170" s="226" t="s">
        <v>1</v>
      </c>
      <c r="N170" s="227" t="s">
        <v>46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487</v>
      </c>
      <c r="AT170" s="230" t="s">
        <v>146</v>
      </c>
      <c r="AU170" s="230" t="s">
        <v>102</v>
      </c>
      <c r="AY170" s="18" t="s">
        <v>143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102</v>
      </c>
      <c r="BK170" s="231">
        <f>ROUND(I170*H170,2)</f>
        <v>0</v>
      </c>
      <c r="BL170" s="18" t="s">
        <v>487</v>
      </c>
      <c r="BM170" s="230" t="s">
        <v>949</v>
      </c>
    </row>
    <row r="171" s="2" customFormat="1">
      <c r="A171" s="39"/>
      <c r="B171" s="40"/>
      <c r="C171" s="41"/>
      <c r="D171" s="232" t="s">
        <v>153</v>
      </c>
      <c r="E171" s="41"/>
      <c r="F171" s="233" t="s">
        <v>948</v>
      </c>
      <c r="G171" s="41"/>
      <c r="H171" s="41"/>
      <c r="I171" s="234"/>
      <c r="J171" s="41"/>
      <c r="K171" s="41"/>
      <c r="L171" s="45"/>
      <c r="M171" s="235"/>
      <c r="N171" s="236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153</v>
      </c>
      <c r="AU171" s="18" t="s">
        <v>102</v>
      </c>
    </row>
    <row r="172" s="2" customFormat="1" ht="24.15" customHeight="1">
      <c r="A172" s="39"/>
      <c r="B172" s="40"/>
      <c r="C172" s="219" t="s">
        <v>261</v>
      </c>
      <c r="D172" s="219" t="s">
        <v>146</v>
      </c>
      <c r="E172" s="220" t="s">
        <v>950</v>
      </c>
      <c r="F172" s="221" t="s">
        <v>951</v>
      </c>
      <c r="G172" s="222" t="s">
        <v>401</v>
      </c>
      <c r="H172" s="223">
        <v>1</v>
      </c>
      <c r="I172" s="224"/>
      <c r="J172" s="225">
        <f>ROUND(I172*H172,2)</f>
        <v>0</v>
      </c>
      <c r="K172" s="221" t="s">
        <v>150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487</v>
      </c>
      <c r="AT172" s="230" t="s">
        <v>146</v>
      </c>
      <c r="AU172" s="230" t="s">
        <v>102</v>
      </c>
      <c r="AY172" s="18" t="s">
        <v>143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102</v>
      </c>
      <c r="BK172" s="231">
        <f>ROUND(I172*H172,2)</f>
        <v>0</v>
      </c>
      <c r="BL172" s="18" t="s">
        <v>487</v>
      </c>
      <c r="BM172" s="230" t="s">
        <v>952</v>
      </c>
    </row>
    <row r="173" s="2" customFormat="1">
      <c r="A173" s="39"/>
      <c r="B173" s="40"/>
      <c r="C173" s="41"/>
      <c r="D173" s="232" t="s">
        <v>153</v>
      </c>
      <c r="E173" s="41"/>
      <c r="F173" s="233" t="s">
        <v>951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153</v>
      </c>
      <c r="AU173" s="18" t="s">
        <v>102</v>
      </c>
    </row>
    <row r="174" s="2" customFormat="1" ht="16.5" customHeight="1">
      <c r="A174" s="39"/>
      <c r="B174" s="40"/>
      <c r="C174" s="219" t="s">
        <v>265</v>
      </c>
      <c r="D174" s="219" t="s">
        <v>146</v>
      </c>
      <c r="E174" s="220" t="s">
        <v>953</v>
      </c>
      <c r="F174" s="221" t="s">
        <v>954</v>
      </c>
      <c r="G174" s="222" t="s">
        <v>401</v>
      </c>
      <c r="H174" s="223">
        <v>1</v>
      </c>
      <c r="I174" s="224"/>
      <c r="J174" s="225">
        <f>ROUND(I174*H174,2)</f>
        <v>0</v>
      </c>
      <c r="K174" s="221" t="s">
        <v>150</v>
      </c>
      <c r="L174" s="45"/>
      <c r="M174" s="226" t="s">
        <v>1</v>
      </c>
      <c r="N174" s="227" t="s">
        <v>46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487</v>
      </c>
      <c r="AT174" s="230" t="s">
        <v>146</v>
      </c>
      <c r="AU174" s="230" t="s">
        <v>102</v>
      </c>
      <c r="AY174" s="18" t="s">
        <v>143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102</v>
      </c>
      <c r="BK174" s="231">
        <f>ROUND(I174*H174,2)</f>
        <v>0</v>
      </c>
      <c r="BL174" s="18" t="s">
        <v>487</v>
      </c>
      <c r="BM174" s="230" t="s">
        <v>955</v>
      </c>
    </row>
    <row r="175" s="2" customFormat="1">
      <c r="A175" s="39"/>
      <c r="B175" s="40"/>
      <c r="C175" s="41"/>
      <c r="D175" s="232" t="s">
        <v>153</v>
      </c>
      <c r="E175" s="41"/>
      <c r="F175" s="233" t="s">
        <v>954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153</v>
      </c>
      <c r="AU175" s="18" t="s">
        <v>102</v>
      </c>
    </row>
    <row r="176" s="2" customFormat="1" ht="24.15" customHeight="1">
      <c r="A176" s="39"/>
      <c r="B176" s="40"/>
      <c r="C176" s="219" t="s">
        <v>7</v>
      </c>
      <c r="D176" s="219" t="s">
        <v>146</v>
      </c>
      <c r="E176" s="220" t="s">
        <v>956</v>
      </c>
      <c r="F176" s="221" t="s">
        <v>957</v>
      </c>
      <c r="G176" s="222" t="s">
        <v>401</v>
      </c>
      <c r="H176" s="223">
        <v>1</v>
      </c>
      <c r="I176" s="224"/>
      <c r="J176" s="225">
        <f>ROUND(I176*H176,2)</f>
        <v>0</v>
      </c>
      <c r="K176" s="221" t="s">
        <v>150</v>
      </c>
      <c r="L176" s="45"/>
      <c r="M176" s="226" t="s">
        <v>1</v>
      </c>
      <c r="N176" s="227" t="s">
        <v>46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487</v>
      </c>
      <c r="AT176" s="230" t="s">
        <v>146</v>
      </c>
      <c r="AU176" s="230" t="s">
        <v>102</v>
      </c>
      <c r="AY176" s="18" t="s">
        <v>143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102</v>
      </c>
      <c r="BK176" s="231">
        <f>ROUND(I176*H176,2)</f>
        <v>0</v>
      </c>
      <c r="BL176" s="18" t="s">
        <v>487</v>
      </c>
      <c r="BM176" s="230" t="s">
        <v>958</v>
      </c>
    </row>
    <row r="177" s="2" customFormat="1">
      <c r="A177" s="39"/>
      <c r="B177" s="40"/>
      <c r="C177" s="41"/>
      <c r="D177" s="232" t="s">
        <v>153</v>
      </c>
      <c r="E177" s="41"/>
      <c r="F177" s="233" t="s">
        <v>957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153</v>
      </c>
      <c r="AU177" s="18" t="s">
        <v>102</v>
      </c>
    </row>
    <row r="178" s="2" customFormat="1" ht="24.15" customHeight="1">
      <c r="A178" s="39"/>
      <c r="B178" s="40"/>
      <c r="C178" s="219" t="s">
        <v>280</v>
      </c>
      <c r="D178" s="219" t="s">
        <v>146</v>
      </c>
      <c r="E178" s="220" t="s">
        <v>959</v>
      </c>
      <c r="F178" s="221" t="s">
        <v>960</v>
      </c>
      <c r="G178" s="222" t="s">
        <v>401</v>
      </c>
      <c r="H178" s="223">
        <v>1</v>
      </c>
      <c r="I178" s="224"/>
      <c r="J178" s="225">
        <f>ROUND(I178*H178,2)</f>
        <v>0</v>
      </c>
      <c r="K178" s="221" t="s">
        <v>150</v>
      </c>
      <c r="L178" s="45"/>
      <c r="M178" s="226" t="s">
        <v>1</v>
      </c>
      <c r="N178" s="227" t="s">
        <v>46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487</v>
      </c>
      <c r="AT178" s="230" t="s">
        <v>146</v>
      </c>
      <c r="AU178" s="230" t="s">
        <v>102</v>
      </c>
      <c r="AY178" s="18" t="s">
        <v>143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102</v>
      </c>
      <c r="BK178" s="231">
        <f>ROUND(I178*H178,2)</f>
        <v>0</v>
      </c>
      <c r="BL178" s="18" t="s">
        <v>487</v>
      </c>
      <c r="BM178" s="230" t="s">
        <v>961</v>
      </c>
    </row>
    <row r="179" s="2" customFormat="1">
      <c r="A179" s="39"/>
      <c r="B179" s="40"/>
      <c r="C179" s="41"/>
      <c r="D179" s="232" t="s">
        <v>153</v>
      </c>
      <c r="E179" s="41"/>
      <c r="F179" s="233" t="s">
        <v>960</v>
      </c>
      <c r="G179" s="41"/>
      <c r="H179" s="41"/>
      <c r="I179" s="234"/>
      <c r="J179" s="41"/>
      <c r="K179" s="41"/>
      <c r="L179" s="45"/>
      <c r="M179" s="235"/>
      <c r="N179" s="23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153</v>
      </c>
      <c r="AU179" s="18" t="s">
        <v>102</v>
      </c>
    </row>
    <row r="180" s="2" customFormat="1" ht="24.15" customHeight="1">
      <c r="A180" s="39"/>
      <c r="B180" s="40"/>
      <c r="C180" s="219" t="s">
        <v>285</v>
      </c>
      <c r="D180" s="219" t="s">
        <v>146</v>
      </c>
      <c r="E180" s="220" t="s">
        <v>962</v>
      </c>
      <c r="F180" s="221" t="s">
        <v>963</v>
      </c>
      <c r="G180" s="222" t="s">
        <v>401</v>
      </c>
      <c r="H180" s="223">
        <v>1</v>
      </c>
      <c r="I180" s="224"/>
      <c r="J180" s="225">
        <f>ROUND(I180*H180,2)</f>
        <v>0</v>
      </c>
      <c r="K180" s="221" t="s">
        <v>150</v>
      </c>
      <c r="L180" s="45"/>
      <c r="M180" s="226" t="s">
        <v>1</v>
      </c>
      <c r="N180" s="227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487</v>
      </c>
      <c r="AT180" s="230" t="s">
        <v>146</v>
      </c>
      <c r="AU180" s="230" t="s">
        <v>102</v>
      </c>
      <c r="AY180" s="18" t="s">
        <v>143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102</v>
      </c>
      <c r="BK180" s="231">
        <f>ROUND(I180*H180,2)</f>
        <v>0</v>
      </c>
      <c r="BL180" s="18" t="s">
        <v>487</v>
      </c>
      <c r="BM180" s="230" t="s">
        <v>964</v>
      </c>
    </row>
    <row r="181" s="2" customFormat="1">
      <c r="A181" s="39"/>
      <c r="B181" s="40"/>
      <c r="C181" s="41"/>
      <c r="D181" s="232" t="s">
        <v>153</v>
      </c>
      <c r="E181" s="41"/>
      <c r="F181" s="233" t="s">
        <v>963</v>
      </c>
      <c r="G181" s="41"/>
      <c r="H181" s="41"/>
      <c r="I181" s="234"/>
      <c r="J181" s="41"/>
      <c r="K181" s="41"/>
      <c r="L181" s="45"/>
      <c r="M181" s="235"/>
      <c r="N181" s="236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153</v>
      </c>
      <c r="AU181" s="18" t="s">
        <v>102</v>
      </c>
    </row>
    <row r="182" s="2" customFormat="1" ht="24.15" customHeight="1">
      <c r="A182" s="39"/>
      <c r="B182" s="40"/>
      <c r="C182" s="219" t="s">
        <v>292</v>
      </c>
      <c r="D182" s="219" t="s">
        <v>146</v>
      </c>
      <c r="E182" s="220" t="s">
        <v>965</v>
      </c>
      <c r="F182" s="221" t="s">
        <v>966</v>
      </c>
      <c r="G182" s="222" t="s">
        <v>401</v>
      </c>
      <c r="H182" s="223">
        <v>1</v>
      </c>
      <c r="I182" s="224"/>
      <c r="J182" s="225">
        <f>ROUND(I182*H182,2)</f>
        <v>0</v>
      </c>
      <c r="K182" s="221" t="s">
        <v>150</v>
      </c>
      <c r="L182" s="45"/>
      <c r="M182" s="226" t="s">
        <v>1</v>
      </c>
      <c r="N182" s="227" t="s">
        <v>46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487</v>
      </c>
      <c r="AT182" s="230" t="s">
        <v>146</v>
      </c>
      <c r="AU182" s="230" t="s">
        <v>102</v>
      </c>
      <c r="AY182" s="18" t="s">
        <v>143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102</v>
      </c>
      <c r="BK182" s="231">
        <f>ROUND(I182*H182,2)</f>
        <v>0</v>
      </c>
      <c r="BL182" s="18" t="s">
        <v>487</v>
      </c>
      <c r="BM182" s="230" t="s">
        <v>967</v>
      </c>
    </row>
    <row r="183" s="2" customFormat="1">
      <c r="A183" s="39"/>
      <c r="B183" s="40"/>
      <c r="C183" s="41"/>
      <c r="D183" s="232" t="s">
        <v>153</v>
      </c>
      <c r="E183" s="41"/>
      <c r="F183" s="233" t="s">
        <v>966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153</v>
      </c>
      <c r="AU183" s="18" t="s">
        <v>102</v>
      </c>
    </row>
    <row r="184" s="2" customFormat="1" ht="24.15" customHeight="1">
      <c r="A184" s="39"/>
      <c r="B184" s="40"/>
      <c r="C184" s="219" t="s">
        <v>296</v>
      </c>
      <c r="D184" s="219" t="s">
        <v>146</v>
      </c>
      <c r="E184" s="220" t="s">
        <v>968</v>
      </c>
      <c r="F184" s="221" t="s">
        <v>969</v>
      </c>
      <c r="G184" s="222" t="s">
        <v>401</v>
      </c>
      <c r="H184" s="223">
        <v>1</v>
      </c>
      <c r="I184" s="224"/>
      <c r="J184" s="225">
        <f>ROUND(I184*H184,2)</f>
        <v>0</v>
      </c>
      <c r="K184" s="221" t="s">
        <v>150</v>
      </c>
      <c r="L184" s="45"/>
      <c r="M184" s="226" t="s">
        <v>1</v>
      </c>
      <c r="N184" s="227" t="s">
        <v>46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487</v>
      </c>
      <c r="AT184" s="230" t="s">
        <v>146</v>
      </c>
      <c r="AU184" s="230" t="s">
        <v>102</v>
      </c>
      <c r="AY184" s="18" t="s">
        <v>143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102</v>
      </c>
      <c r="BK184" s="231">
        <f>ROUND(I184*H184,2)</f>
        <v>0</v>
      </c>
      <c r="BL184" s="18" t="s">
        <v>487</v>
      </c>
      <c r="BM184" s="230" t="s">
        <v>970</v>
      </c>
    </row>
    <row r="185" s="2" customFormat="1">
      <c r="A185" s="39"/>
      <c r="B185" s="40"/>
      <c r="C185" s="41"/>
      <c r="D185" s="232" t="s">
        <v>153</v>
      </c>
      <c r="E185" s="41"/>
      <c r="F185" s="233" t="s">
        <v>969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153</v>
      </c>
      <c r="AU185" s="18" t="s">
        <v>102</v>
      </c>
    </row>
    <row r="186" s="2" customFormat="1" ht="24.15" customHeight="1">
      <c r="A186" s="39"/>
      <c r="B186" s="40"/>
      <c r="C186" s="219" t="s">
        <v>301</v>
      </c>
      <c r="D186" s="219" t="s">
        <v>146</v>
      </c>
      <c r="E186" s="220" t="s">
        <v>971</v>
      </c>
      <c r="F186" s="221" t="s">
        <v>972</v>
      </c>
      <c r="G186" s="222" t="s">
        <v>401</v>
      </c>
      <c r="H186" s="223">
        <v>1</v>
      </c>
      <c r="I186" s="224"/>
      <c r="J186" s="225">
        <f>ROUND(I186*H186,2)</f>
        <v>0</v>
      </c>
      <c r="K186" s="221" t="s">
        <v>150</v>
      </c>
      <c r="L186" s="45"/>
      <c r="M186" s="226" t="s">
        <v>1</v>
      </c>
      <c r="N186" s="227" t="s">
        <v>46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487</v>
      </c>
      <c r="AT186" s="230" t="s">
        <v>146</v>
      </c>
      <c r="AU186" s="230" t="s">
        <v>102</v>
      </c>
      <c r="AY186" s="18" t="s">
        <v>143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102</v>
      </c>
      <c r="BK186" s="231">
        <f>ROUND(I186*H186,2)</f>
        <v>0</v>
      </c>
      <c r="BL186" s="18" t="s">
        <v>487</v>
      </c>
      <c r="BM186" s="230" t="s">
        <v>973</v>
      </c>
    </row>
    <row r="187" s="2" customFormat="1">
      <c r="A187" s="39"/>
      <c r="B187" s="40"/>
      <c r="C187" s="41"/>
      <c r="D187" s="232" t="s">
        <v>153</v>
      </c>
      <c r="E187" s="41"/>
      <c r="F187" s="233" t="s">
        <v>972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153</v>
      </c>
      <c r="AU187" s="18" t="s">
        <v>102</v>
      </c>
    </row>
    <row r="188" s="2" customFormat="1" ht="24.15" customHeight="1">
      <c r="A188" s="39"/>
      <c r="B188" s="40"/>
      <c r="C188" s="219" t="s">
        <v>308</v>
      </c>
      <c r="D188" s="219" t="s">
        <v>146</v>
      </c>
      <c r="E188" s="220" t="s">
        <v>974</v>
      </c>
      <c r="F188" s="221" t="s">
        <v>975</v>
      </c>
      <c r="G188" s="222" t="s">
        <v>401</v>
      </c>
      <c r="H188" s="223">
        <v>1</v>
      </c>
      <c r="I188" s="224"/>
      <c r="J188" s="225">
        <f>ROUND(I188*H188,2)</f>
        <v>0</v>
      </c>
      <c r="K188" s="221" t="s">
        <v>150</v>
      </c>
      <c r="L188" s="45"/>
      <c r="M188" s="226" t="s">
        <v>1</v>
      </c>
      <c r="N188" s="227" t="s">
        <v>46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487</v>
      </c>
      <c r="AT188" s="230" t="s">
        <v>146</v>
      </c>
      <c r="AU188" s="230" t="s">
        <v>102</v>
      </c>
      <c r="AY188" s="18" t="s">
        <v>143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102</v>
      </c>
      <c r="BK188" s="231">
        <f>ROUND(I188*H188,2)</f>
        <v>0</v>
      </c>
      <c r="BL188" s="18" t="s">
        <v>487</v>
      </c>
      <c r="BM188" s="230" t="s">
        <v>976</v>
      </c>
    </row>
    <row r="189" s="2" customFormat="1">
      <c r="A189" s="39"/>
      <c r="B189" s="40"/>
      <c r="C189" s="41"/>
      <c r="D189" s="232" t="s">
        <v>153</v>
      </c>
      <c r="E189" s="41"/>
      <c r="F189" s="233" t="s">
        <v>975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153</v>
      </c>
      <c r="AU189" s="18" t="s">
        <v>102</v>
      </c>
    </row>
    <row r="190" s="2" customFormat="1" ht="24.15" customHeight="1">
      <c r="A190" s="39"/>
      <c r="B190" s="40"/>
      <c r="C190" s="219" t="s">
        <v>312</v>
      </c>
      <c r="D190" s="219" t="s">
        <v>146</v>
      </c>
      <c r="E190" s="220" t="s">
        <v>977</v>
      </c>
      <c r="F190" s="221" t="s">
        <v>978</v>
      </c>
      <c r="G190" s="222" t="s">
        <v>979</v>
      </c>
      <c r="H190" s="223">
        <v>1</v>
      </c>
      <c r="I190" s="224"/>
      <c r="J190" s="225">
        <f>ROUND(I190*H190,2)</f>
        <v>0</v>
      </c>
      <c r="K190" s="221" t="s">
        <v>150</v>
      </c>
      <c r="L190" s="45"/>
      <c r="M190" s="226" t="s">
        <v>1</v>
      </c>
      <c r="N190" s="227" t="s">
        <v>46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487</v>
      </c>
      <c r="AT190" s="230" t="s">
        <v>146</v>
      </c>
      <c r="AU190" s="230" t="s">
        <v>102</v>
      </c>
      <c r="AY190" s="18" t="s">
        <v>143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102</v>
      </c>
      <c r="BK190" s="231">
        <f>ROUND(I190*H190,2)</f>
        <v>0</v>
      </c>
      <c r="BL190" s="18" t="s">
        <v>487</v>
      </c>
      <c r="BM190" s="230" t="s">
        <v>980</v>
      </c>
    </row>
    <row r="191" s="2" customFormat="1">
      <c r="A191" s="39"/>
      <c r="B191" s="40"/>
      <c r="C191" s="41"/>
      <c r="D191" s="232" t="s">
        <v>153</v>
      </c>
      <c r="E191" s="41"/>
      <c r="F191" s="233" t="s">
        <v>978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153</v>
      </c>
      <c r="AU191" s="18" t="s">
        <v>102</v>
      </c>
    </row>
    <row r="192" s="2" customFormat="1" ht="24.15" customHeight="1">
      <c r="A192" s="39"/>
      <c r="B192" s="40"/>
      <c r="C192" s="219" t="s">
        <v>316</v>
      </c>
      <c r="D192" s="219" t="s">
        <v>146</v>
      </c>
      <c r="E192" s="220" t="s">
        <v>981</v>
      </c>
      <c r="F192" s="221" t="s">
        <v>982</v>
      </c>
      <c r="G192" s="222" t="s">
        <v>979</v>
      </c>
      <c r="H192" s="223">
        <v>1</v>
      </c>
      <c r="I192" s="224"/>
      <c r="J192" s="225">
        <f>ROUND(I192*H192,2)</f>
        <v>0</v>
      </c>
      <c r="K192" s="221" t="s">
        <v>150</v>
      </c>
      <c r="L192" s="45"/>
      <c r="M192" s="226" t="s">
        <v>1</v>
      </c>
      <c r="N192" s="227" t="s">
        <v>46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487</v>
      </c>
      <c r="AT192" s="230" t="s">
        <v>146</v>
      </c>
      <c r="AU192" s="230" t="s">
        <v>102</v>
      </c>
      <c r="AY192" s="18" t="s">
        <v>143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102</v>
      </c>
      <c r="BK192" s="231">
        <f>ROUND(I192*H192,2)</f>
        <v>0</v>
      </c>
      <c r="BL192" s="18" t="s">
        <v>487</v>
      </c>
      <c r="BM192" s="230" t="s">
        <v>983</v>
      </c>
    </row>
    <row r="193" s="2" customFormat="1">
      <c r="A193" s="39"/>
      <c r="B193" s="40"/>
      <c r="C193" s="41"/>
      <c r="D193" s="232" t="s">
        <v>153</v>
      </c>
      <c r="E193" s="41"/>
      <c r="F193" s="233" t="s">
        <v>982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153</v>
      </c>
      <c r="AU193" s="18" t="s">
        <v>102</v>
      </c>
    </row>
    <row r="194" s="2" customFormat="1" ht="49.05" customHeight="1">
      <c r="A194" s="39"/>
      <c r="B194" s="40"/>
      <c r="C194" s="219" t="s">
        <v>322</v>
      </c>
      <c r="D194" s="219" t="s">
        <v>146</v>
      </c>
      <c r="E194" s="220" t="s">
        <v>984</v>
      </c>
      <c r="F194" s="221" t="s">
        <v>985</v>
      </c>
      <c r="G194" s="222" t="s">
        <v>986</v>
      </c>
      <c r="H194" s="223">
        <v>5</v>
      </c>
      <c r="I194" s="224"/>
      <c r="J194" s="225">
        <f>ROUND(I194*H194,2)</f>
        <v>0</v>
      </c>
      <c r="K194" s="221" t="s">
        <v>445</v>
      </c>
      <c r="L194" s="45"/>
      <c r="M194" s="226" t="s">
        <v>1</v>
      </c>
      <c r="N194" s="227" t="s">
        <v>46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151</v>
      </c>
      <c r="AT194" s="230" t="s">
        <v>146</v>
      </c>
      <c r="AU194" s="230" t="s">
        <v>102</v>
      </c>
      <c r="AY194" s="18" t="s">
        <v>143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102</v>
      </c>
      <c r="BK194" s="231">
        <f>ROUND(I194*H194,2)</f>
        <v>0</v>
      </c>
      <c r="BL194" s="18" t="s">
        <v>151</v>
      </c>
      <c r="BM194" s="230" t="s">
        <v>987</v>
      </c>
    </row>
    <row r="195" s="2" customFormat="1">
      <c r="A195" s="39"/>
      <c r="B195" s="40"/>
      <c r="C195" s="41"/>
      <c r="D195" s="232" t="s">
        <v>153</v>
      </c>
      <c r="E195" s="41"/>
      <c r="F195" s="233" t="s">
        <v>985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153</v>
      </c>
      <c r="AU195" s="18" t="s">
        <v>102</v>
      </c>
    </row>
    <row r="196" s="2" customFormat="1" ht="66.75" customHeight="1">
      <c r="A196" s="39"/>
      <c r="B196" s="40"/>
      <c r="C196" s="219" t="s">
        <v>327</v>
      </c>
      <c r="D196" s="219" t="s">
        <v>146</v>
      </c>
      <c r="E196" s="220" t="s">
        <v>988</v>
      </c>
      <c r="F196" s="221" t="s">
        <v>989</v>
      </c>
      <c r="G196" s="222" t="s">
        <v>986</v>
      </c>
      <c r="H196" s="223">
        <v>1</v>
      </c>
      <c r="I196" s="224"/>
      <c r="J196" s="225">
        <f>ROUND(I196*H196,2)</f>
        <v>0</v>
      </c>
      <c r="K196" s="221" t="s">
        <v>445</v>
      </c>
      <c r="L196" s="45"/>
      <c r="M196" s="226" t="s">
        <v>1</v>
      </c>
      <c r="N196" s="227" t="s">
        <v>46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151</v>
      </c>
      <c r="AT196" s="230" t="s">
        <v>146</v>
      </c>
      <c r="AU196" s="230" t="s">
        <v>102</v>
      </c>
      <c r="AY196" s="18" t="s">
        <v>143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102</v>
      </c>
      <c r="BK196" s="231">
        <f>ROUND(I196*H196,2)</f>
        <v>0</v>
      </c>
      <c r="BL196" s="18" t="s">
        <v>151</v>
      </c>
      <c r="BM196" s="230" t="s">
        <v>990</v>
      </c>
    </row>
    <row r="197" s="2" customFormat="1">
      <c r="A197" s="39"/>
      <c r="B197" s="40"/>
      <c r="C197" s="41"/>
      <c r="D197" s="232" t="s">
        <v>153</v>
      </c>
      <c r="E197" s="41"/>
      <c r="F197" s="233" t="s">
        <v>989</v>
      </c>
      <c r="G197" s="41"/>
      <c r="H197" s="41"/>
      <c r="I197" s="234"/>
      <c r="J197" s="41"/>
      <c r="K197" s="41"/>
      <c r="L197" s="45"/>
      <c r="M197" s="235"/>
      <c r="N197" s="236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153</v>
      </c>
      <c r="AU197" s="18" t="s">
        <v>102</v>
      </c>
    </row>
    <row r="198" s="2" customFormat="1" ht="49.05" customHeight="1">
      <c r="A198" s="39"/>
      <c r="B198" s="40"/>
      <c r="C198" s="219" t="s">
        <v>289</v>
      </c>
      <c r="D198" s="219" t="s">
        <v>146</v>
      </c>
      <c r="E198" s="220" t="s">
        <v>991</v>
      </c>
      <c r="F198" s="221" t="s">
        <v>992</v>
      </c>
      <c r="G198" s="222" t="s">
        <v>993</v>
      </c>
      <c r="H198" s="223">
        <v>1</v>
      </c>
      <c r="I198" s="224"/>
      <c r="J198" s="225">
        <f>ROUND(I198*H198,2)</f>
        <v>0</v>
      </c>
      <c r="K198" s="221" t="s">
        <v>445</v>
      </c>
      <c r="L198" s="45"/>
      <c r="M198" s="226" t="s">
        <v>1</v>
      </c>
      <c r="N198" s="227" t="s">
        <v>46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151</v>
      </c>
      <c r="AT198" s="230" t="s">
        <v>146</v>
      </c>
      <c r="AU198" s="230" t="s">
        <v>102</v>
      </c>
      <c r="AY198" s="18" t="s">
        <v>143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102</v>
      </c>
      <c r="BK198" s="231">
        <f>ROUND(I198*H198,2)</f>
        <v>0</v>
      </c>
      <c r="BL198" s="18" t="s">
        <v>151</v>
      </c>
      <c r="BM198" s="230" t="s">
        <v>994</v>
      </c>
    </row>
    <row r="199" s="2" customFormat="1">
      <c r="A199" s="39"/>
      <c r="B199" s="40"/>
      <c r="C199" s="41"/>
      <c r="D199" s="232" t="s">
        <v>153</v>
      </c>
      <c r="E199" s="41"/>
      <c r="F199" s="233" t="s">
        <v>992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153</v>
      </c>
      <c r="AU199" s="18" t="s">
        <v>102</v>
      </c>
    </row>
    <row r="200" s="2" customFormat="1" ht="44.25" customHeight="1">
      <c r="A200" s="39"/>
      <c r="B200" s="40"/>
      <c r="C200" s="219" t="s">
        <v>338</v>
      </c>
      <c r="D200" s="219" t="s">
        <v>146</v>
      </c>
      <c r="E200" s="220" t="s">
        <v>995</v>
      </c>
      <c r="F200" s="221" t="s">
        <v>996</v>
      </c>
      <c r="G200" s="222" t="s">
        <v>993</v>
      </c>
      <c r="H200" s="223">
        <v>1</v>
      </c>
      <c r="I200" s="224"/>
      <c r="J200" s="225">
        <f>ROUND(I200*H200,2)</f>
        <v>0</v>
      </c>
      <c r="K200" s="221" t="s">
        <v>445</v>
      </c>
      <c r="L200" s="45"/>
      <c r="M200" s="226" t="s">
        <v>1</v>
      </c>
      <c r="N200" s="227" t="s">
        <v>46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151</v>
      </c>
      <c r="AT200" s="230" t="s">
        <v>146</v>
      </c>
      <c r="AU200" s="230" t="s">
        <v>102</v>
      </c>
      <c r="AY200" s="18" t="s">
        <v>143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102</v>
      </c>
      <c r="BK200" s="231">
        <f>ROUND(I200*H200,2)</f>
        <v>0</v>
      </c>
      <c r="BL200" s="18" t="s">
        <v>151</v>
      </c>
      <c r="BM200" s="230" t="s">
        <v>997</v>
      </c>
    </row>
    <row r="201" s="2" customFormat="1">
      <c r="A201" s="39"/>
      <c r="B201" s="40"/>
      <c r="C201" s="41"/>
      <c r="D201" s="232" t="s">
        <v>153</v>
      </c>
      <c r="E201" s="41"/>
      <c r="F201" s="233" t="s">
        <v>996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153</v>
      </c>
      <c r="AU201" s="18" t="s">
        <v>102</v>
      </c>
    </row>
    <row r="202" s="12" customFormat="1" ht="22.8" customHeight="1">
      <c r="A202" s="12"/>
      <c r="B202" s="203"/>
      <c r="C202" s="204"/>
      <c r="D202" s="205" t="s">
        <v>79</v>
      </c>
      <c r="E202" s="217" t="s">
        <v>998</v>
      </c>
      <c r="F202" s="217" t="s">
        <v>999</v>
      </c>
      <c r="G202" s="204"/>
      <c r="H202" s="204"/>
      <c r="I202" s="207"/>
      <c r="J202" s="218">
        <f>BK202</f>
        <v>0</v>
      </c>
      <c r="K202" s="204"/>
      <c r="L202" s="209"/>
      <c r="M202" s="210"/>
      <c r="N202" s="211"/>
      <c r="O202" s="211"/>
      <c r="P202" s="212">
        <f>SUM(P203:P212)</f>
        <v>0</v>
      </c>
      <c r="Q202" s="211"/>
      <c r="R202" s="212">
        <f>SUM(R203:R212)</f>
        <v>3.3479999999999999E-08</v>
      </c>
      <c r="S202" s="211"/>
      <c r="T202" s="213">
        <f>SUM(T203:T212)</f>
        <v>2.8E-05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102</v>
      </c>
      <c r="AT202" s="215" t="s">
        <v>79</v>
      </c>
      <c r="AU202" s="215" t="s">
        <v>88</v>
      </c>
      <c r="AY202" s="214" t="s">
        <v>143</v>
      </c>
      <c r="BK202" s="216">
        <f>SUM(BK203:BK212)</f>
        <v>0</v>
      </c>
    </row>
    <row r="203" s="2" customFormat="1" ht="21.75" customHeight="1">
      <c r="A203" s="39"/>
      <c r="B203" s="40"/>
      <c r="C203" s="219" t="s">
        <v>344</v>
      </c>
      <c r="D203" s="219" t="s">
        <v>146</v>
      </c>
      <c r="E203" s="220" t="s">
        <v>1000</v>
      </c>
      <c r="F203" s="221" t="s">
        <v>1001</v>
      </c>
      <c r="G203" s="222" t="s">
        <v>993</v>
      </c>
      <c r="H203" s="223">
        <v>9</v>
      </c>
      <c r="I203" s="224"/>
      <c r="J203" s="225">
        <f>ROUND(I203*H203,2)</f>
        <v>0</v>
      </c>
      <c r="K203" s="221" t="s">
        <v>445</v>
      </c>
      <c r="L203" s="45"/>
      <c r="M203" s="226" t="s">
        <v>1</v>
      </c>
      <c r="N203" s="227" t="s">
        <v>46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151</v>
      </c>
      <c r="AT203" s="230" t="s">
        <v>146</v>
      </c>
      <c r="AU203" s="230" t="s">
        <v>102</v>
      </c>
      <c r="AY203" s="18" t="s">
        <v>143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102</v>
      </c>
      <c r="BK203" s="231">
        <f>ROUND(I203*H203,2)</f>
        <v>0</v>
      </c>
      <c r="BL203" s="18" t="s">
        <v>151</v>
      </c>
      <c r="BM203" s="230" t="s">
        <v>1002</v>
      </c>
    </row>
    <row r="204" s="2" customFormat="1">
      <c r="A204" s="39"/>
      <c r="B204" s="40"/>
      <c r="C204" s="41"/>
      <c r="D204" s="232" t="s">
        <v>153</v>
      </c>
      <c r="E204" s="41"/>
      <c r="F204" s="233" t="s">
        <v>1001</v>
      </c>
      <c r="G204" s="41"/>
      <c r="H204" s="41"/>
      <c r="I204" s="234"/>
      <c r="J204" s="41"/>
      <c r="K204" s="41"/>
      <c r="L204" s="45"/>
      <c r="M204" s="235"/>
      <c r="N204" s="236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153</v>
      </c>
      <c r="AU204" s="18" t="s">
        <v>102</v>
      </c>
    </row>
    <row r="205" s="2" customFormat="1" ht="24.15" customHeight="1">
      <c r="A205" s="39"/>
      <c r="B205" s="40"/>
      <c r="C205" s="219" t="s">
        <v>351</v>
      </c>
      <c r="D205" s="219" t="s">
        <v>146</v>
      </c>
      <c r="E205" s="220" t="s">
        <v>1003</v>
      </c>
      <c r="F205" s="221" t="s">
        <v>1004</v>
      </c>
      <c r="G205" s="222" t="s">
        <v>993</v>
      </c>
      <c r="H205" s="223">
        <v>9</v>
      </c>
      <c r="I205" s="224"/>
      <c r="J205" s="225">
        <f>ROUND(I205*H205,2)</f>
        <v>0</v>
      </c>
      <c r="K205" s="221" t="s">
        <v>445</v>
      </c>
      <c r="L205" s="45"/>
      <c r="M205" s="226" t="s">
        <v>1</v>
      </c>
      <c r="N205" s="227" t="s">
        <v>46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151</v>
      </c>
      <c r="AT205" s="230" t="s">
        <v>146</v>
      </c>
      <c r="AU205" s="230" t="s">
        <v>102</v>
      </c>
      <c r="AY205" s="18" t="s">
        <v>143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102</v>
      </c>
      <c r="BK205" s="231">
        <f>ROUND(I205*H205,2)</f>
        <v>0</v>
      </c>
      <c r="BL205" s="18" t="s">
        <v>151</v>
      </c>
      <c r="BM205" s="230" t="s">
        <v>1005</v>
      </c>
    </row>
    <row r="206" s="2" customFormat="1">
      <c r="A206" s="39"/>
      <c r="B206" s="40"/>
      <c r="C206" s="41"/>
      <c r="D206" s="232" t="s">
        <v>153</v>
      </c>
      <c r="E206" s="41"/>
      <c r="F206" s="233" t="s">
        <v>1004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153</v>
      </c>
      <c r="AU206" s="18" t="s">
        <v>102</v>
      </c>
    </row>
    <row r="207" s="2" customFormat="1" ht="16.5" customHeight="1">
      <c r="A207" s="39"/>
      <c r="B207" s="40"/>
      <c r="C207" s="219" t="s">
        <v>355</v>
      </c>
      <c r="D207" s="219" t="s">
        <v>146</v>
      </c>
      <c r="E207" s="220" t="s">
        <v>1006</v>
      </c>
      <c r="F207" s="221" t="s">
        <v>1007</v>
      </c>
      <c r="G207" s="222" t="s">
        <v>993</v>
      </c>
      <c r="H207" s="223">
        <v>2</v>
      </c>
      <c r="I207" s="224"/>
      <c r="J207" s="225">
        <f>ROUND(I207*H207,2)</f>
        <v>0</v>
      </c>
      <c r="K207" s="221" t="s">
        <v>445</v>
      </c>
      <c r="L207" s="45"/>
      <c r="M207" s="226" t="s">
        <v>1</v>
      </c>
      <c r="N207" s="227" t="s">
        <v>46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151</v>
      </c>
      <c r="AT207" s="230" t="s">
        <v>146</v>
      </c>
      <c r="AU207" s="230" t="s">
        <v>102</v>
      </c>
      <c r="AY207" s="18" t="s">
        <v>143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102</v>
      </c>
      <c r="BK207" s="231">
        <f>ROUND(I207*H207,2)</f>
        <v>0</v>
      </c>
      <c r="BL207" s="18" t="s">
        <v>151</v>
      </c>
      <c r="BM207" s="230" t="s">
        <v>1008</v>
      </c>
    </row>
    <row r="208" s="2" customFormat="1">
      <c r="A208" s="39"/>
      <c r="B208" s="40"/>
      <c r="C208" s="41"/>
      <c r="D208" s="232" t="s">
        <v>153</v>
      </c>
      <c r="E208" s="41"/>
      <c r="F208" s="233" t="s">
        <v>1007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153</v>
      </c>
      <c r="AU208" s="18" t="s">
        <v>102</v>
      </c>
    </row>
    <row r="209" s="2" customFormat="1" ht="16.5" customHeight="1">
      <c r="A209" s="39"/>
      <c r="B209" s="40"/>
      <c r="C209" s="219" t="s">
        <v>359</v>
      </c>
      <c r="D209" s="219" t="s">
        <v>146</v>
      </c>
      <c r="E209" s="220" t="s">
        <v>1009</v>
      </c>
      <c r="F209" s="221" t="s">
        <v>1010</v>
      </c>
      <c r="G209" s="222" t="s">
        <v>993</v>
      </c>
      <c r="H209" s="223">
        <v>1</v>
      </c>
      <c r="I209" s="224"/>
      <c r="J209" s="225">
        <f>ROUND(I209*H209,2)</f>
        <v>0</v>
      </c>
      <c r="K209" s="221" t="s">
        <v>445</v>
      </c>
      <c r="L209" s="45"/>
      <c r="M209" s="226" t="s">
        <v>1</v>
      </c>
      <c r="N209" s="227" t="s">
        <v>46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151</v>
      </c>
      <c r="AT209" s="230" t="s">
        <v>146</v>
      </c>
      <c r="AU209" s="230" t="s">
        <v>102</v>
      </c>
      <c r="AY209" s="18" t="s">
        <v>143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102</v>
      </c>
      <c r="BK209" s="231">
        <f>ROUND(I209*H209,2)</f>
        <v>0</v>
      </c>
      <c r="BL209" s="18" t="s">
        <v>151</v>
      </c>
      <c r="BM209" s="230" t="s">
        <v>1011</v>
      </c>
    </row>
    <row r="210" s="2" customFormat="1">
      <c r="A210" s="39"/>
      <c r="B210" s="40"/>
      <c r="C210" s="41"/>
      <c r="D210" s="232" t="s">
        <v>153</v>
      </c>
      <c r="E210" s="41"/>
      <c r="F210" s="233" t="s">
        <v>1010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153</v>
      </c>
      <c r="AU210" s="18" t="s">
        <v>102</v>
      </c>
    </row>
    <row r="211" s="2" customFormat="1" ht="24.15" customHeight="1">
      <c r="A211" s="39"/>
      <c r="B211" s="40"/>
      <c r="C211" s="219" t="s">
        <v>363</v>
      </c>
      <c r="D211" s="219" t="s">
        <v>146</v>
      </c>
      <c r="E211" s="220" t="s">
        <v>1012</v>
      </c>
      <c r="F211" s="221" t="s">
        <v>1013</v>
      </c>
      <c r="G211" s="222" t="s">
        <v>401</v>
      </c>
      <c r="H211" s="223">
        <v>0.002</v>
      </c>
      <c r="I211" s="224"/>
      <c r="J211" s="225">
        <f>ROUND(I211*H211,2)</f>
        <v>0</v>
      </c>
      <c r="K211" s="221" t="s">
        <v>150</v>
      </c>
      <c r="L211" s="45"/>
      <c r="M211" s="226" t="s">
        <v>1</v>
      </c>
      <c r="N211" s="227" t="s">
        <v>46</v>
      </c>
      <c r="O211" s="92"/>
      <c r="P211" s="228">
        <f>O211*H211</f>
        <v>0</v>
      </c>
      <c r="Q211" s="228">
        <v>1.6739999999999999E-05</v>
      </c>
      <c r="R211" s="228">
        <f>Q211*H211</f>
        <v>3.3479999999999999E-08</v>
      </c>
      <c r="S211" s="228">
        <v>0.014</v>
      </c>
      <c r="T211" s="229">
        <f>S211*H211</f>
        <v>2.8E-05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216</v>
      </c>
      <c r="AT211" s="230" t="s">
        <v>146</v>
      </c>
      <c r="AU211" s="230" t="s">
        <v>102</v>
      </c>
      <c r="AY211" s="18" t="s">
        <v>143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102</v>
      </c>
      <c r="BK211" s="231">
        <f>ROUND(I211*H211,2)</f>
        <v>0</v>
      </c>
      <c r="BL211" s="18" t="s">
        <v>216</v>
      </c>
      <c r="BM211" s="230" t="s">
        <v>1014</v>
      </c>
    </row>
    <row r="212" s="2" customFormat="1">
      <c r="A212" s="39"/>
      <c r="B212" s="40"/>
      <c r="C212" s="41"/>
      <c r="D212" s="232" t="s">
        <v>153</v>
      </c>
      <c r="E212" s="41"/>
      <c r="F212" s="233" t="s">
        <v>1015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153</v>
      </c>
      <c r="AU212" s="18" t="s">
        <v>102</v>
      </c>
    </row>
    <row r="213" s="12" customFormat="1" ht="22.8" customHeight="1">
      <c r="A213" s="12"/>
      <c r="B213" s="203"/>
      <c r="C213" s="204"/>
      <c r="D213" s="205" t="s">
        <v>79</v>
      </c>
      <c r="E213" s="217" t="s">
        <v>1016</v>
      </c>
      <c r="F213" s="217" t="s">
        <v>1017</v>
      </c>
      <c r="G213" s="204"/>
      <c r="H213" s="204"/>
      <c r="I213" s="207"/>
      <c r="J213" s="218">
        <f>BK213</f>
        <v>0</v>
      </c>
      <c r="K213" s="204"/>
      <c r="L213" s="209"/>
      <c r="M213" s="210"/>
      <c r="N213" s="211"/>
      <c r="O213" s="211"/>
      <c r="P213" s="212">
        <f>SUM(P214:P245)</f>
        <v>0</v>
      </c>
      <c r="Q213" s="211"/>
      <c r="R213" s="212">
        <f>SUM(R214:R245)</f>
        <v>0.036977999999999997</v>
      </c>
      <c r="S213" s="211"/>
      <c r="T213" s="213">
        <f>SUM(T214:T245)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4" t="s">
        <v>102</v>
      </c>
      <c r="AT213" s="215" t="s">
        <v>79</v>
      </c>
      <c r="AU213" s="215" t="s">
        <v>88</v>
      </c>
      <c r="AY213" s="214" t="s">
        <v>143</v>
      </c>
      <c r="BK213" s="216">
        <f>SUM(BK214:BK245)</f>
        <v>0</v>
      </c>
    </row>
    <row r="214" s="2" customFormat="1" ht="37.8" customHeight="1">
      <c r="A214" s="39"/>
      <c r="B214" s="40"/>
      <c r="C214" s="219" t="s">
        <v>367</v>
      </c>
      <c r="D214" s="219" t="s">
        <v>146</v>
      </c>
      <c r="E214" s="220" t="s">
        <v>1018</v>
      </c>
      <c r="F214" s="221" t="s">
        <v>1019</v>
      </c>
      <c r="G214" s="222" t="s">
        <v>197</v>
      </c>
      <c r="H214" s="223">
        <v>10</v>
      </c>
      <c r="I214" s="224"/>
      <c r="J214" s="225">
        <f>ROUND(I214*H214,2)</f>
        <v>0</v>
      </c>
      <c r="K214" s="221" t="s">
        <v>150</v>
      </c>
      <c r="L214" s="45"/>
      <c r="M214" s="226" t="s">
        <v>1</v>
      </c>
      <c r="N214" s="227" t="s">
        <v>46</v>
      </c>
      <c r="O214" s="92"/>
      <c r="P214" s="228">
        <f>O214*H214</f>
        <v>0</v>
      </c>
      <c r="Q214" s="228">
        <v>0.0034499999999999999</v>
      </c>
      <c r="R214" s="228">
        <f>Q214*H214</f>
        <v>0.034500000000000003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216</v>
      </c>
      <c r="AT214" s="230" t="s">
        <v>146</v>
      </c>
      <c r="AU214" s="230" t="s">
        <v>102</v>
      </c>
      <c r="AY214" s="18" t="s">
        <v>143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102</v>
      </c>
      <c r="BK214" s="231">
        <f>ROUND(I214*H214,2)</f>
        <v>0</v>
      </c>
      <c r="BL214" s="18" t="s">
        <v>216</v>
      </c>
      <c r="BM214" s="230" t="s">
        <v>1020</v>
      </c>
    </row>
    <row r="215" s="2" customFormat="1">
      <c r="A215" s="39"/>
      <c r="B215" s="40"/>
      <c r="C215" s="41"/>
      <c r="D215" s="232" t="s">
        <v>153</v>
      </c>
      <c r="E215" s="41"/>
      <c r="F215" s="233" t="s">
        <v>1021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153</v>
      </c>
      <c r="AU215" s="18" t="s">
        <v>102</v>
      </c>
    </row>
    <row r="216" s="2" customFormat="1" ht="24.15" customHeight="1">
      <c r="A216" s="39"/>
      <c r="B216" s="40"/>
      <c r="C216" s="219" t="s">
        <v>371</v>
      </c>
      <c r="D216" s="219" t="s">
        <v>146</v>
      </c>
      <c r="E216" s="220" t="s">
        <v>1022</v>
      </c>
      <c r="F216" s="221" t="s">
        <v>1023</v>
      </c>
      <c r="G216" s="222" t="s">
        <v>197</v>
      </c>
      <c r="H216" s="223">
        <v>10</v>
      </c>
      <c r="I216" s="224"/>
      <c r="J216" s="225">
        <f>ROUND(I216*H216,2)</f>
        <v>0</v>
      </c>
      <c r="K216" s="221" t="s">
        <v>150</v>
      </c>
      <c r="L216" s="45"/>
      <c r="M216" s="226" t="s">
        <v>1</v>
      </c>
      <c r="N216" s="227" t="s">
        <v>46</v>
      </c>
      <c r="O216" s="92"/>
      <c r="P216" s="228">
        <f>O216*H216</f>
        <v>0</v>
      </c>
      <c r="Q216" s="228">
        <v>0.00020780000000000001</v>
      </c>
      <c r="R216" s="228">
        <f>Q216*H216</f>
        <v>0.002078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216</v>
      </c>
      <c r="AT216" s="230" t="s">
        <v>146</v>
      </c>
      <c r="AU216" s="230" t="s">
        <v>102</v>
      </c>
      <c r="AY216" s="18" t="s">
        <v>143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102</v>
      </c>
      <c r="BK216" s="231">
        <f>ROUND(I216*H216,2)</f>
        <v>0</v>
      </c>
      <c r="BL216" s="18" t="s">
        <v>216</v>
      </c>
      <c r="BM216" s="230" t="s">
        <v>1024</v>
      </c>
    </row>
    <row r="217" s="2" customFormat="1">
      <c r="A217" s="39"/>
      <c r="B217" s="40"/>
      <c r="C217" s="41"/>
      <c r="D217" s="232" t="s">
        <v>153</v>
      </c>
      <c r="E217" s="41"/>
      <c r="F217" s="233" t="s">
        <v>1025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153</v>
      </c>
      <c r="AU217" s="18" t="s">
        <v>102</v>
      </c>
    </row>
    <row r="218" s="2" customFormat="1" ht="21.75" customHeight="1">
      <c r="A218" s="39"/>
      <c r="B218" s="40"/>
      <c r="C218" s="219" t="s">
        <v>378</v>
      </c>
      <c r="D218" s="219" t="s">
        <v>146</v>
      </c>
      <c r="E218" s="220" t="s">
        <v>1026</v>
      </c>
      <c r="F218" s="221" t="s">
        <v>1027</v>
      </c>
      <c r="G218" s="222" t="s">
        <v>993</v>
      </c>
      <c r="H218" s="223">
        <v>1</v>
      </c>
      <c r="I218" s="224"/>
      <c r="J218" s="225">
        <f>ROUND(I218*H218,2)</f>
        <v>0</v>
      </c>
      <c r="K218" s="221" t="s">
        <v>445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151</v>
      </c>
      <c r="AT218" s="230" t="s">
        <v>146</v>
      </c>
      <c r="AU218" s="230" t="s">
        <v>102</v>
      </c>
      <c r="AY218" s="18" t="s">
        <v>143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102</v>
      </c>
      <c r="BK218" s="231">
        <f>ROUND(I218*H218,2)</f>
        <v>0</v>
      </c>
      <c r="BL218" s="18" t="s">
        <v>151</v>
      </c>
      <c r="BM218" s="230" t="s">
        <v>1028</v>
      </c>
    </row>
    <row r="219" s="2" customFormat="1">
      <c r="A219" s="39"/>
      <c r="B219" s="40"/>
      <c r="C219" s="41"/>
      <c r="D219" s="232" t="s">
        <v>153</v>
      </c>
      <c r="E219" s="41"/>
      <c r="F219" s="233" t="s">
        <v>1029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153</v>
      </c>
      <c r="AU219" s="18" t="s">
        <v>102</v>
      </c>
    </row>
    <row r="220" s="2" customFormat="1" ht="49.05" customHeight="1">
      <c r="A220" s="39"/>
      <c r="B220" s="40"/>
      <c r="C220" s="269" t="s">
        <v>384</v>
      </c>
      <c r="D220" s="269" t="s">
        <v>286</v>
      </c>
      <c r="E220" s="270" t="s">
        <v>1030</v>
      </c>
      <c r="F220" s="271" t="s">
        <v>1031</v>
      </c>
      <c r="G220" s="272" t="s">
        <v>993</v>
      </c>
      <c r="H220" s="273">
        <v>1</v>
      </c>
      <c r="I220" s="274"/>
      <c r="J220" s="275">
        <f>ROUND(I220*H220,2)</f>
        <v>0</v>
      </c>
      <c r="K220" s="271" t="s">
        <v>445</v>
      </c>
      <c r="L220" s="276"/>
      <c r="M220" s="277" t="s">
        <v>1</v>
      </c>
      <c r="N220" s="278" t="s">
        <v>46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199</v>
      </c>
      <c r="AT220" s="230" t="s">
        <v>286</v>
      </c>
      <c r="AU220" s="230" t="s">
        <v>102</v>
      </c>
      <c r="AY220" s="18" t="s">
        <v>143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102</v>
      </c>
      <c r="BK220" s="231">
        <f>ROUND(I220*H220,2)</f>
        <v>0</v>
      </c>
      <c r="BL220" s="18" t="s">
        <v>151</v>
      </c>
      <c r="BM220" s="230" t="s">
        <v>1032</v>
      </c>
    </row>
    <row r="221" s="2" customFormat="1">
      <c r="A221" s="39"/>
      <c r="B221" s="40"/>
      <c r="C221" s="41"/>
      <c r="D221" s="232" t="s">
        <v>153</v>
      </c>
      <c r="E221" s="41"/>
      <c r="F221" s="233" t="s">
        <v>1029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153</v>
      </c>
      <c r="AU221" s="18" t="s">
        <v>102</v>
      </c>
    </row>
    <row r="222" s="2" customFormat="1" ht="21.75" customHeight="1">
      <c r="A222" s="39"/>
      <c r="B222" s="40"/>
      <c r="C222" s="219" t="s">
        <v>388</v>
      </c>
      <c r="D222" s="219" t="s">
        <v>146</v>
      </c>
      <c r="E222" s="220" t="s">
        <v>1033</v>
      </c>
      <c r="F222" s="221" t="s">
        <v>1034</v>
      </c>
      <c r="G222" s="222" t="s">
        <v>993</v>
      </c>
      <c r="H222" s="223">
        <v>5</v>
      </c>
      <c r="I222" s="224"/>
      <c r="J222" s="225">
        <f>ROUND(I222*H222,2)</f>
        <v>0</v>
      </c>
      <c r="K222" s="221" t="s">
        <v>445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151</v>
      </c>
      <c r="AT222" s="230" t="s">
        <v>146</v>
      </c>
      <c r="AU222" s="230" t="s">
        <v>102</v>
      </c>
      <c r="AY222" s="18" t="s">
        <v>143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102</v>
      </c>
      <c r="BK222" s="231">
        <f>ROUND(I222*H222,2)</f>
        <v>0</v>
      </c>
      <c r="BL222" s="18" t="s">
        <v>151</v>
      </c>
      <c r="BM222" s="230" t="s">
        <v>1035</v>
      </c>
    </row>
    <row r="223" s="2" customFormat="1">
      <c r="A223" s="39"/>
      <c r="B223" s="40"/>
      <c r="C223" s="41"/>
      <c r="D223" s="232" t="s">
        <v>153</v>
      </c>
      <c r="E223" s="41"/>
      <c r="F223" s="233" t="s">
        <v>1034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153</v>
      </c>
      <c r="AU223" s="18" t="s">
        <v>102</v>
      </c>
    </row>
    <row r="224" s="2" customFormat="1" ht="16.5" customHeight="1">
      <c r="A224" s="39"/>
      <c r="B224" s="40"/>
      <c r="C224" s="219" t="s">
        <v>394</v>
      </c>
      <c r="D224" s="219" t="s">
        <v>146</v>
      </c>
      <c r="E224" s="220" t="s">
        <v>1036</v>
      </c>
      <c r="F224" s="221" t="s">
        <v>1037</v>
      </c>
      <c r="G224" s="222" t="s">
        <v>993</v>
      </c>
      <c r="H224" s="223">
        <v>3</v>
      </c>
      <c r="I224" s="224"/>
      <c r="J224" s="225">
        <f>ROUND(I224*H224,2)</f>
        <v>0</v>
      </c>
      <c r="K224" s="221" t="s">
        <v>445</v>
      </c>
      <c r="L224" s="45"/>
      <c r="M224" s="226" t="s">
        <v>1</v>
      </c>
      <c r="N224" s="227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151</v>
      </c>
      <c r="AT224" s="230" t="s">
        <v>146</v>
      </c>
      <c r="AU224" s="230" t="s">
        <v>102</v>
      </c>
      <c r="AY224" s="18" t="s">
        <v>143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102</v>
      </c>
      <c r="BK224" s="231">
        <f>ROUND(I224*H224,2)</f>
        <v>0</v>
      </c>
      <c r="BL224" s="18" t="s">
        <v>151</v>
      </c>
      <c r="BM224" s="230" t="s">
        <v>1038</v>
      </c>
    </row>
    <row r="225" s="2" customFormat="1">
      <c r="A225" s="39"/>
      <c r="B225" s="40"/>
      <c r="C225" s="41"/>
      <c r="D225" s="232" t="s">
        <v>153</v>
      </c>
      <c r="E225" s="41"/>
      <c r="F225" s="233" t="s">
        <v>1037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153</v>
      </c>
      <c r="AU225" s="18" t="s">
        <v>102</v>
      </c>
    </row>
    <row r="226" s="14" customFormat="1">
      <c r="A226" s="14"/>
      <c r="B226" s="247"/>
      <c r="C226" s="248"/>
      <c r="D226" s="232" t="s">
        <v>159</v>
      </c>
      <c r="E226" s="249" t="s">
        <v>1</v>
      </c>
      <c r="F226" s="250" t="s">
        <v>144</v>
      </c>
      <c r="G226" s="248"/>
      <c r="H226" s="251">
        <v>3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159</v>
      </c>
      <c r="AU226" s="257" t="s">
        <v>102</v>
      </c>
      <c r="AV226" s="14" t="s">
        <v>102</v>
      </c>
      <c r="AW226" s="14" t="s">
        <v>35</v>
      </c>
      <c r="AX226" s="14" t="s">
        <v>88</v>
      </c>
      <c r="AY226" s="257" t="s">
        <v>143</v>
      </c>
    </row>
    <row r="227" s="2" customFormat="1" ht="16.5" customHeight="1">
      <c r="A227" s="39"/>
      <c r="B227" s="40"/>
      <c r="C227" s="219" t="s">
        <v>398</v>
      </c>
      <c r="D227" s="219" t="s">
        <v>146</v>
      </c>
      <c r="E227" s="220" t="s">
        <v>1039</v>
      </c>
      <c r="F227" s="221" t="s">
        <v>1040</v>
      </c>
      <c r="G227" s="222" t="s">
        <v>993</v>
      </c>
      <c r="H227" s="223">
        <v>1</v>
      </c>
      <c r="I227" s="224"/>
      <c r="J227" s="225">
        <f>ROUND(I227*H227,2)</f>
        <v>0</v>
      </c>
      <c r="K227" s="221" t="s">
        <v>445</v>
      </c>
      <c r="L227" s="45"/>
      <c r="M227" s="226" t="s">
        <v>1</v>
      </c>
      <c r="N227" s="227" t="s">
        <v>46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151</v>
      </c>
      <c r="AT227" s="230" t="s">
        <v>146</v>
      </c>
      <c r="AU227" s="230" t="s">
        <v>102</v>
      </c>
      <c r="AY227" s="18" t="s">
        <v>143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102</v>
      </c>
      <c r="BK227" s="231">
        <f>ROUND(I227*H227,2)</f>
        <v>0</v>
      </c>
      <c r="BL227" s="18" t="s">
        <v>151</v>
      </c>
      <c r="BM227" s="230" t="s">
        <v>1041</v>
      </c>
    </row>
    <row r="228" s="2" customFormat="1">
      <c r="A228" s="39"/>
      <c r="B228" s="40"/>
      <c r="C228" s="41"/>
      <c r="D228" s="232" t="s">
        <v>153</v>
      </c>
      <c r="E228" s="41"/>
      <c r="F228" s="233" t="s">
        <v>1040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153</v>
      </c>
      <c r="AU228" s="18" t="s">
        <v>102</v>
      </c>
    </row>
    <row r="229" s="14" customFormat="1">
      <c r="A229" s="14"/>
      <c r="B229" s="247"/>
      <c r="C229" s="248"/>
      <c r="D229" s="232" t="s">
        <v>159</v>
      </c>
      <c r="E229" s="249" t="s">
        <v>1</v>
      </c>
      <c r="F229" s="250" t="s">
        <v>88</v>
      </c>
      <c r="G229" s="248"/>
      <c r="H229" s="251">
        <v>1</v>
      </c>
      <c r="I229" s="252"/>
      <c r="J229" s="248"/>
      <c r="K229" s="248"/>
      <c r="L229" s="253"/>
      <c r="M229" s="254"/>
      <c r="N229" s="255"/>
      <c r="O229" s="255"/>
      <c r="P229" s="255"/>
      <c r="Q229" s="255"/>
      <c r="R229" s="255"/>
      <c r="S229" s="255"/>
      <c r="T229" s="25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7" t="s">
        <v>159</v>
      </c>
      <c r="AU229" s="257" t="s">
        <v>102</v>
      </c>
      <c r="AV229" s="14" t="s">
        <v>102</v>
      </c>
      <c r="AW229" s="14" t="s">
        <v>35</v>
      </c>
      <c r="AX229" s="14" t="s">
        <v>88</v>
      </c>
      <c r="AY229" s="257" t="s">
        <v>143</v>
      </c>
    </row>
    <row r="230" s="2" customFormat="1" ht="21.75" customHeight="1">
      <c r="A230" s="39"/>
      <c r="B230" s="40"/>
      <c r="C230" s="219" t="s">
        <v>404</v>
      </c>
      <c r="D230" s="219" t="s">
        <v>146</v>
      </c>
      <c r="E230" s="220" t="s">
        <v>1042</v>
      </c>
      <c r="F230" s="221" t="s">
        <v>1043</v>
      </c>
      <c r="G230" s="222" t="s">
        <v>993</v>
      </c>
      <c r="H230" s="223">
        <v>5</v>
      </c>
      <c r="I230" s="224"/>
      <c r="J230" s="225">
        <f>ROUND(I230*H230,2)</f>
        <v>0</v>
      </c>
      <c r="K230" s="221" t="s">
        <v>445</v>
      </c>
      <c r="L230" s="45"/>
      <c r="M230" s="226" t="s">
        <v>1</v>
      </c>
      <c r="N230" s="227" t="s">
        <v>46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151</v>
      </c>
      <c r="AT230" s="230" t="s">
        <v>146</v>
      </c>
      <c r="AU230" s="230" t="s">
        <v>102</v>
      </c>
      <c r="AY230" s="18" t="s">
        <v>143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102</v>
      </c>
      <c r="BK230" s="231">
        <f>ROUND(I230*H230,2)</f>
        <v>0</v>
      </c>
      <c r="BL230" s="18" t="s">
        <v>151</v>
      </c>
      <c r="BM230" s="230" t="s">
        <v>1044</v>
      </c>
    </row>
    <row r="231" s="2" customFormat="1">
      <c r="A231" s="39"/>
      <c r="B231" s="40"/>
      <c r="C231" s="41"/>
      <c r="D231" s="232" t="s">
        <v>153</v>
      </c>
      <c r="E231" s="41"/>
      <c r="F231" s="233" t="s">
        <v>1043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153</v>
      </c>
      <c r="AU231" s="18" t="s">
        <v>102</v>
      </c>
    </row>
    <row r="232" s="2" customFormat="1" ht="24.15" customHeight="1">
      <c r="A232" s="39"/>
      <c r="B232" s="40"/>
      <c r="C232" s="219" t="s">
        <v>408</v>
      </c>
      <c r="D232" s="219" t="s">
        <v>146</v>
      </c>
      <c r="E232" s="220" t="s">
        <v>1045</v>
      </c>
      <c r="F232" s="221" t="s">
        <v>1046</v>
      </c>
      <c r="G232" s="222" t="s">
        <v>197</v>
      </c>
      <c r="H232" s="223">
        <v>6</v>
      </c>
      <c r="I232" s="224"/>
      <c r="J232" s="225">
        <f>ROUND(I232*H232,2)</f>
        <v>0</v>
      </c>
      <c r="K232" s="221" t="s">
        <v>445</v>
      </c>
      <c r="L232" s="45"/>
      <c r="M232" s="226" t="s">
        <v>1</v>
      </c>
      <c r="N232" s="227" t="s">
        <v>46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151</v>
      </c>
      <c r="AT232" s="230" t="s">
        <v>146</v>
      </c>
      <c r="AU232" s="230" t="s">
        <v>102</v>
      </c>
      <c r="AY232" s="18" t="s">
        <v>143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102</v>
      </c>
      <c r="BK232" s="231">
        <f>ROUND(I232*H232,2)</f>
        <v>0</v>
      </c>
      <c r="BL232" s="18" t="s">
        <v>151</v>
      </c>
      <c r="BM232" s="230" t="s">
        <v>1047</v>
      </c>
    </row>
    <row r="233" s="2" customFormat="1">
      <c r="A233" s="39"/>
      <c r="B233" s="40"/>
      <c r="C233" s="41"/>
      <c r="D233" s="232" t="s">
        <v>153</v>
      </c>
      <c r="E233" s="41"/>
      <c r="F233" s="233" t="s">
        <v>1046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153</v>
      </c>
      <c r="AU233" s="18" t="s">
        <v>102</v>
      </c>
    </row>
    <row r="234" s="2" customFormat="1" ht="16.5" customHeight="1">
      <c r="A234" s="39"/>
      <c r="B234" s="40"/>
      <c r="C234" s="219" t="s">
        <v>412</v>
      </c>
      <c r="D234" s="219" t="s">
        <v>146</v>
      </c>
      <c r="E234" s="220" t="s">
        <v>1048</v>
      </c>
      <c r="F234" s="221" t="s">
        <v>1049</v>
      </c>
      <c r="G234" s="222" t="s">
        <v>993</v>
      </c>
      <c r="H234" s="223">
        <v>1</v>
      </c>
      <c r="I234" s="224"/>
      <c r="J234" s="225">
        <f>ROUND(I234*H234,2)</f>
        <v>0</v>
      </c>
      <c r="K234" s="221" t="s">
        <v>445</v>
      </c>
      <c r="L234" s="45"/>
      <c r="M234" s="226" t="s">
        <v>1</v>
      </c>
      <c r="N234" s="227" t="s">
        <v>46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151</v>
      </c>
      <c r="AT234" s="230" t="s">
        <v>146</v>
      </c>
      <c r="AU234" s="230" t="s">
        <v>102</v>
      </c>
      <c r="AY234" s="18" t="s">
        <v>143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102</v>
      </c>
      <c r="BK234" s="231">
        <f>ROUND(I234*H234,2)</f>
        <v>0</v>
      </c>
      <c r="BL234" s="18" t="s">
        <v>151</v>
      </c>
      <c r="BM234" s="230" t="s">
        <v>1050</v>
      </c>
    </row>
    <row r="235" s="2" customFormat="1">
      <c r="A235" s="39"/>
      <c r="B235" s="40"/>
      <c r="C235" s="41"/>
      <c r="D235" s="232" t="s">
        <v>153</v>
      </c>
      <c r="E235" s="41"/>
      <c r="F235" s="233" t="s">
        <v>1049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153</v>
      </c>
      <c r="AU235" s="18" t="s">
        <v>102</v>
      </c>
    </row>
    <row r="236" s="2" customFormat="1" ht="21.75" customHeight="1">
      <c r="A236" s="39"/>
      <c r="B236" s="40"/>
      <c r="C236" s="219" t="s">
        <v>416</v>
      </c>
      <c r="D236" s="219" t="s">
        <v>146</v>
      </c>
      <c r="E236" s="220" t="s">
        <v>1051</v>
      </c>
      <c r="F236" s="221" t="s">
        <v>1052</v>
      </c>
      <c r="G236" s="222" t="s">
        <v>401</v>
      </c>
      <c r="H236" s="223">
        <v>2</v>
      </c>
      <c r="I236" s="224"/>
      <c r="J236" s="225">
        <f>ROUND(I236*H236,2)</f>
        <v>0</v>
      </c>
      <c r="K236" s="221" t="s">
        <v>150</v>
      </c>
      <c r="L236" s="45"/>
      <c r="M236" s="226" t="s">
        <v>1</v>
      </c>
      <c r="N236" s="227" t="s">
        <v>46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216</v>
      </c>
      <c r="AT236" s="230" t="s">
        <v>146</v>
      </c>
      <c r="AU236" s="230" t="s">
        <v>102</v>
      </c>
      <c r="AY236" s="18" t="s">
        <v>143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102</v>
      </c>
      <c r="BK236" s="231">
        <f>ROUND(I236*H236,2)</f>
        <v>0</v>
      </c>
      <c r="BL236" s="18" t="s">
        <v>216</v>
      </c>
      <c r="BM236" s="230" t="s">
        <v>1053</v>
      </c>
    </row>
    <row r="237" s="2" customFormat="1">
      <c r="A237" s="39"/>
      <c r="B237" s="40"/>
      <c r="C237" s="41"/>
      <c r="D237" s="232" t="s">
        <v>153</v>
      </c>
      <c r="E237" s="41"/>
      <c r="F237" s="233" t="s">
        <v>1054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153</v>
      </c>
      <c r="AU237" s="18" t="s">
        <v>102</v>
      </c>
    </row>
    <row r="238" s="2" customFormat="1" ht="24.15" customHeight="1">
      <c r="A238" s="39"/>
      <c r="B238" s="40"/>
      <c r="C238" s="269" t="s">
        <v>421</v>
      </c>
      <c r="D238" s="269" t="s">
        <v>286</v>
      </c>
      <c r="E238" s="270" t="s">
        <v>1055</v>
      </c>
      <c r="F238" s="271" t="s">
        <v>1056</v>
      </c>
      <c r="G238" s="272" t="s">
        <v>401</v>
      </c>
      <c r="H238" s="273">
        <v>2</v>
      </c>
      <c r="I238" s="274"/>
      <c r="J238" s="275">
        <f>ROUND(I238*H238,2)</f>
        <v>0</v>
      </c>
      <c r="K238" s="271" t="s">
        <v>150</v>
      </c>
      <c r="L238" s="276"/>
      <c r="M238" s="277" t="s">
        <v>1</v>
      </c>
      <c r="N238" s="278" t="s">
        <v>46</v>
      </c>
      <c r="O238" s="92"/>
      <c r="P238" s="228">
        <f>O238*H238</f>
        <v>0</v>
      </c>
      <c r="Q238" s="228">
        <v>0.00020000000000000001</v>
      </c>
      <c r="R238" s="228">
        <f>Q238*H238</f>
        <v>0.00040000000000000002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289</v>
      </c>
      <c r="AT238" s="230" t="s">
        <v>286</v>
      </c>
      <c r="AU238" s="230" t="s">
        <v>102</v>
      </c>
      <c r="AY238" s="18" t="s">
        <v>143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102</v>
      </c>
      <c r="BK238" s="231">
        <f>ROUND(I238*H238,2)</f>
        <v>0</v>
      </c>
      <c r="BL238" s="18" t="s">
        <v>216</v>
      </c>
      <c r="BM238" s="230" t="s">
        <v>1057</v>
      </c>
    </row>
    <row r="239" s="2" customFormat="1">
      <c r="A239" s="39"/>
      <c r="B239" s="40"/>
      <c r="C239" s="41"/>
      <c r="D239" s="232" t="s">
        <v>153</v>
      </c>
      <c r="E239" s="41"/>
      <c r="F239" s="233" t="s">
        <v>1056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153</v>
      </c>
      <c r="AU239" s="18" t="s">
        <v>102</v>
      </c>
    </row>
    <row r="240" s="2" customFormat="1" ht="16.5" customHeight="1">
      <c r="A240" s="39"/>
      <c r="B240" s="40"/>
      <c r="C240" s="219" t="s">
        <v>425</v>
      </c>
      <c r="D240" s="219" t="s">
        <v>146</v>
      </c>
      <c r="E240" s="220" t="s">
        <v>1058</v>
      </c>
      <c r="F240" s="221" t="s">
        <v>1059</v>
      </c>
      <c r="G240" s="222" t="s">
        <v>993</v>
      </c>
      <c r="H240" s="223">
        <v>1</v>
      </c>
      <c r="I240" s="224"/>
      <c r="J240" s="225">
        <f>ROUND(I240*H240,2)</f>
        <v>0</v>
      </c>
      <c r="K240" s="221" t="s">
        <v>445</v>
      </c>
      <c r="L240" s="45"/>
      <c r="M240" s="226" t="s">
        <v>1</v>
      </c>
      <c r="N240" s="227" t="s">
        <v>46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151</v>
      </c>
      <c r="AT240" s="230" t="s">
        <v>146</v>
      </c>
      <c r="AU240" s="230" t="s">
        <v>102</v>
      </c>
      <c r="AY240" s="18" t="s">
        <v>143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102</v>
      </c>
      <c r="BK240" s="231">
        <f>ROUND(I240*H240,2)</f>
        <v>0</v>
      </c>
      <c r="BL240" s="18" t="s">
        <v>151</v>
      </c>
      <c r="BM240" s="230" t="s">
        <v>1060</v>
      </c>
    </row>
    <row r="241" s="2" customFormat="1">
      <c r="A241" s="39"/>
      <c r="B241" s="40"/>
      <c r="C241" s="41"/>
      <c r="D241" s="232" t="s">
        <v>153</v>
      </c>
      <c r="E241" s="41"/>
      <c r="F241" s="233" t="s">
        <v>1059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153</v>
      </c>
      <c r="AU241" s="18" t="s">
        <v>102</v>
      </c>
    </row>
    <row r="242" s="2" customFormat="1" ht="24.15" customHeight="1">
      <c r="A242" s="39"/>
      <c r="B242" s="40"/>
      <c r="C242" s="219" t="s">
        <v>430</v>
      </c>
      <c r="D242" s="219" t="s">
        <v>146</v>
      </c>
      <c r="E242" s="220" t="s">
        <v>1061</v>
      </c>
      <c r="F242" s="221" t="s">
        <v>1062</v>
      </c>
      <c r="G242" s="222" t="s">
        <v>993</v>
      </c>
      <c r="H242" s="223">
        <v>1</v>
      </c>
      <c r="I242" s="224"/>
      <c r="J242" s="225">
        <f>ROUND(I242*H242,2)</f>
        <v>0</v>
      </c>
      <c r="K242" s="221" t="s">
        <v>445</v>
      </c>
      <c r="L242" s="45"/>
      <c r="M242" s="226" t="s">
        <v>1</v>
      </c>
      <c r="N242" s="227" t="s">
        <v>46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151</v>
      </c>
      <c r="AT242" s="230" t="s">
        <v>146</v>
      </c>
      <c r="AU242" s="230" t="s">
        <v>102</v>
      </c>
      <c r="AY242" s="18" t="s">
        <v>143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102</v>
      </c>
      <c r="BK242" s="231">
        <f>ROUND(I242*H242,2)</f>
        <v>0</v>
      </c>
      <c r="BL242" s="18" t="s">
        <v>151</v>
      </c>
      <c r="BM242" s="230" t="s">
        <v>1063</v>
      </c>
    </row>
    <row r="243" s="2" customFormat="1">
      <c r="A243" s="39"/>
      <c r="B243" s="40"/>
      <c r="C243" s="41"/>
      <c r="D243" s="232" t="s">
        <v>153</v>
      </c>
      <c r="E243" s="41"/>
      <c r="F243" s="233" t="s">
        <v>1062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153</v>
      </c>
      <c r="AU243" s="18" t="s">
        <v>102</v>
      </c>
    </row>
    <row r="244" s="2" customFormat="1" ht="24.15" customHeight="1">
      <c r="A244" s="39"/>
      <c r="B244" s="40"/>
      <c r="C244" s="219" t="s">
        <v>434</v>
      </c>
      <c r="D244" s="219" t="s">
        <v>146</v>
      </c>
      <c r="E244" s="220" t="s">
        <v>1064</v>
      </c>
      <c r="F244" s="221" t="s">
        <v>1065</v>
      </c>
      <c r="G244" s="222" t="s">
        <v>249</v>
      </c>
      <c r="H244" s="223">
        <v>0.036999999999999998</v>
      </c>
      <c r="I244" s="224"/>
      <c r="J244" s="225">
        <f>ROUND(I244*H244,2)</f>
        <v>0</v>
      </c>
      <c r="K244" s="221" t="s">
        <v>150</v>
      </c>
      <c r="L244" s="45"/>
      <c r="M244" s="226" t="s">
        <v>1</v>
      </c>
      <c r="N244" s="227" t="s">
        <v>46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216</v>
      </c>
      <c r="AT244" s="230" t="s">
        <v>146</v>
      </c>
      <c r="AU244" s="230" t="s">
        <v>102</v>
      </c>
      <c r="AY244" s="18" t="s">
        <v>143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102</v>
      </c>
      <c r="BK244" s="231">
        <f>ROUND(I244*H244,2)</f>
        <v>0</v>
      </c>
      <c r="BL244" s="18" t="s">
        <v>216</v>
      </c>
      <c r="BM244" s="230" t="s">
        <v>1066</v>
      </c>
    </row>
    <row r="245" s="2" customFormat="1">
      <c r="A245" s="39"/>
      <c r="B245" s="40"/>
      <c r="C245" s="41"/>
      <c r="D245" s="232" t="s">
        <v>153</v>
      </c>
      <c r="E245" s="41"/>
      <c r="F245" s="233" t="s">
        <v>1067</v>
      </c>
      <c r="G245" s="41"/>
      <c r="H245" s="41"/>
      <c r="I245" s="234"/>
      <c r="J245" s="41"/>
      <c r="K245" s="41"/>
      <c r="L245" s="45"/>
      <c r="M245" s="280"/>
      <c r="N245" s="281"/>
      <c r="O245" s="282"/>
      <c r="P245" s="282"/>
      <c r="Q245" s="282"/>
      <c r="R245" s="282"/>
      <c r="S245" s="282"/>
      <c r="T245" s="28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153</v>
      </c>
      <c r="AU245" s="18" t="s">
        <v>102</v>
      </c>
    </row>
    <row r="246" s="2" customFormat="1" ht="6.96" customHeight="1">
      <c r="A246" s="39"/>
      <c r="B246" s="67"/>
      <c r="C246" s="68"/>
      <c r="D246" s="68"/>
      <c r="E246" s="68"/>
      <c r="F246" s="68"/>
      <c r="G246" s="68"/>
      <c r="H246" s="68"/>
      <c r="I246" s="68"/>
      <c r="J246" s="68"/>
      <c r="K246" s="68"/>
      <c r="L246" s="45"/>
      <c r="M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</row>
  </sheetData>
  <sheetProtection sheet="1" autoFilter="0" formatColumns="0" formatRows="0" objects="1" scenarios="1" spinCount="100000" saltValue="/Wz2cZjLTrxOGU9HTEFqE312rCmL+2zlrrHpgY5w+q52o0cwFy7UzZKF7SlMI895axz7mGbTzp6zuP2TWRGuvg==" hashValue="WSt/x3Z6hmnBteZWrvsKY16hBrBRG6mBtc/jMNNOwCa0U0uJqw6Czvuz2YIq288Bjz5Ji2AJUb2nItRdVgkthQ==" algorithmName="SHA-512" password="CC35"/>
  <autoFilter ref="C123:K24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Stavební úpravy vnitřních prostor bytové jednotky č.9, 26.dubna 1305/27 pro DOZP Vilík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1068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24. 10. 2024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">
        <v>37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ROUND((SUM(BE119:BE227)),  2)</f>
        <v>0</v>
      </c>
      <c r="G33" s="39"/>
      <c r="H33" s="39"/>
      <c r="I33" s="156">
        <v>0.20999999999999999</v>
      </c>
      <c r="J33" s="155">
        <f>ROUND(((SUM(BE119:BE227))*I33),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ROUND((SUM(BF119:BF227)),  2)</f>
        <v>0</v>
      </c>
      <c r="G34" s="39"/>
      <c r="H34" s="39"/>
      <c r="I34" s="156">
        <v>0.12</v>
      </c>
      <c r="J34" s="155">
        <f>ROUND(((SUM(BF119:BF227))*I34),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ROUND((SUM(BG119:BG227)),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ROUND((SUM(BH119:BH227)),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ROUND((SUM(BI119:BI227)),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Stavební úpravy vnitřních prostor bytové jednotky č.9, 26.dubna 1305/27 pro DOZP Vilík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04 - Elektro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Cheb</v>
      </c>
      <c r="G89" s="41"/>
      <c r="H89" s="41"/>
      <c r="I89" s="33" t="s">
        <v>22</v>
      </c>
      <c r="J89" s="80" t="str">
        <f>IF(J12="","",J12)</f>
        <v>24. 10. 2024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Krajský úřad KV kraj,Závodní 353/88, K. Vary</v>
      </c>
      <c r="G91" s="41"/>
      <c r="H91" s="41"/>
      <c r="I91" s="33" t="s">
        <v>32</v>
      </c>
      <c r="J91" s="37" t="str">
        <f>E21</f>
        <v>ARCHEB s.r.o., Mlýnská 16/98, Cheb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V. Rakyta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116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1069</v>
      </c>
      <c r="E98" s="189"/>
      <c r="F98" s="189"/>
      <c r="G98" s="189"/>
      <c r="H98" s="189"/>
      <c r="I98" s="189"/>
      <c r="J98" s="190">
        <f>J121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1070</v>
      </c>
      <c r="E99" s="189"/>
      <c r="F99" s="189"/>
      <c r="G99" s="189"/>
      <c r="H99" s="189"/>
      <c r="I99" s="189"/>
      <c r="J99" s="190">
        <f>J198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128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6.25" customHeight="1">
      <c r="A109" s="39"/>
      <c r="B109" s="40"/>
      <c r="C109" s="41"/>
      <c r="D109" s="41"/>
      <c r="E109" s="175" t="str">
        <f>E7</f>
        <v>Stavební úpravy vnitřních prostor bytové jednotky č.9, 26.dubna 1305/27 pro DOZP Vilík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104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04 - Elektro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Cheb</v>
      </c>
      <c r="G113" s="41"/>
      <c r="H113" s="41"/>
      <c r="I113" s="33" t="s">
        <v>22</v>
      </c>
      <c r="J113" s="80" t="str">
        <f>IF(J12="","",J12)</f>
        <v>24. 10. 2024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5.65" customHeight="1">
      <c r="A115" s="39"/>
      <c r="B115" s="40"/>
      <c r="C115" s="33" t="s">
        <v>24</v>
      </c>
      <c r="D115" s="41"/>
      <c r="E115" s="41"/>
      <c r="F115" s="28" t="str">
        <f>E15</f>
        <v>Krajský úřad KV kraj,Závodní 353/88, K. Vary</v>
      </c>
      <c r="G115" s="41"/>
      <c r="H115" s="41"/>
      <c r="I115" s="33" t="s">
        <v>32</v>
      </c>
      <c r="J115" s="37" t="str">
        <f>E21</f>
        <v>ARCHEB s.r.o., Mlýnská 16/98, Cheb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30</v>
      </c>
      <c r="D116" s="41"/>
      <c r="E116" s="41"/>
      <c r="F116" s="28" t="str">
        <f>IF(E18="","",E18)</f>
        <v>Vyplň údaj</v>
      </c>
      <c r="G116" s="41"/>
      <c r="H116" s="41"/>
      <c r="I116" s="33" t="s">
        <v>36</v>
      </c>
      <c r="J116" s="37" t="str">
        <f>E24</f>
        <v>V. Rakyta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2"/>
      <c r="B118" s="193"/>
      <c r="C118" s="194" t="s">
        <v>129</v>
      </c>
      <c r="D118" s="195" t="s">
        <v>65</v>
      </c>
      <c r="E118" s="195" t="s">
        <v>61</v>
      </c>
      <c r="F118" s="195" t="s">
        <v>62</v>
      </c>
      <c r="G118" s="195" t="s">
        <v>130</v>
      </c>
      <c r="H118" s="195" t="s">
        <v>131</v>
      </c>
      <c r="I118" s="195" t="s">
        <v>132</v>
      </c>
      <c r="J118" s="195" t="s">
        <v>108</v>
      </c>
      <c r="K118" s="196" t="s">
        <v>133</v>
      </c>
      <c r="L118" s="197"/>
      <c r="M118" s="101" t="s">
        <v>1</v>
      </c>
      <c r="N118" s="102" t="s">
        <v>44</v>
      </c>
      <c r="O118" s="102" t="s">
        <v>134</v>
      </c>
      <c r="P118" s="102" t="s">
        <v>135</v>
      </c>
      <c r="Q118" s="102" t="s">
        <v>136</v>
      </c>
      <c r="R118" s="102" t="s">
        <v>137</v>
      </c>
      <c r="S118" s="102" t="s">
        <v>138</v>
      </c>
      <c r="T118" s="103" t="s">
        <v>139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9"/>
      <c r="B119" s="40"/>
      <c r="C119" s="108" t="s">
        <v>140</v>
      </c>
      <c r="D119" s="41"/>
      <c r="E119" s="41"/>
      <c r="F119" s="41"/>
      <c r="G119" s="41"/>
      <c r="H119" s="41"/>
      <c r="I119" s="41"/>
      <c r="J119" s="198">
        <f>BK119</f>
        <v>0</v>
      </c>
      <c r="K119" s="41"/>
      <c r="L119" s="45"/>
      <c r="M119" s="104"/>
      <c r="N119" s="199"/>
      <c r="O119" s="105"/>
      <c r="P119" s="200">
        <f>P120</f>
        <v>0</v>
      </c>
      <c r="Q119" s="105"/>
      <c r="R119" s="200">
        <f>R120</f>
        <v>0.035277500000000003</v>
      </c>
      <c r="S119" s="105"/>
      <c r="T119" s="201">
        <f>T120</f>
        <v>1.0000000000000001E-05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79</v>
      </c>
      <c r="AU119" s="18" t="s">
        <v>110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79</v>
      </c>
      <c r="E120" s="206" t="s">
        <v>276</v>
      </c>
      <c r="F120" s="206" t="s">
        <v>277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P121+P198</f>
        <v>0</v>
      </c>
      <c r="Q120" s="211"/>
      <c r="R120" s="212">
        <f>R121+R198</f>
        <v>0.035277500000000003</v>
      </c>
      <c r="S120" s="211"/>
      <c r="T120" s="213">
        <f>T121+T198</f>
        <v>1.0000000000000001E-05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102</v>
      </c>
      <c r="AT120" s="215" t="s">
        <v>79</v>
      </c>
      <c r="AU120" s="215" t="s">
        <v>80</v>
      </c>
      <c r="AY120" s="214" t="s">
        <v>143</v>
      </c>
      <c r="BK120" s="216">
        <f>BK121+BK198</f>
        <v>0</v>
      </c>
    </row>
    <row r="121" s="12" customFormat="1" ht="22.8" customHeight="1">
      <c r="A121" s="12"/>
      <c r="B121" s="203"/>
      <c r="C121" s="204"/>
      <c r="D121" s="205" t="s">
        <v>79</v>
      </c>
      <c r="E121" s="217" t="s">
        <v>1071</v>
      </c>
      <c r="F121" s="217" t="s">
        <v>1072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SUM(P122:P197)</f>
        <v>0</v>
      </c>
      <c r="Q121" s="211"/>
      <c r="R121" s="212">
        <f>SUM(R122:R197)</f>
        <v>0.021980000000000003</v>
      </c>
      <c r="S121" s="211"/>
      <c r="T121" s="213">
        <f>SUM(T122:T197)</f>
        <v>1.0000000000000001E-05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102</v>
      </c>
      <c r="AT121" s="215" t="s">
        <v>79</v>
      </c>
      <c r="AU121" s="215" t="s">
        <v>88</v>
      </c>
      <c r="AY121" s="214" t="s">
        <v>143</v>
      </c>
      <c r="BK121" s="216">
        <f>SUM(BK122:BK197)</f>
        <v>0</v>
      </c>
    </row>
    <row r="122" s="2" customFormat="1" ht="24.15" customHeight="1">
      <c r="A122" s="39"/>
      <c r="B122" s="40"/>
      <c r="C122" s="219" t="s">
        <v>88</v>
      </c>
      <c r="D122" s="219" t="s">
        <v>146</v>
      </c>
      <c r="E122" s="220" t="s">
        <v>1073</v>
      </c>
      <c r="F122" s="221" t="s">
        <v>1074</v>
      </c>
      <c r="G122" s="222" t="s">
        <v>197</v>
      </c>
      <c r="H122" s="223">
        <v>10</v>
      </c>
      <c r="I122" s="224"/>
      <c r="J122" s="225">
        <f>ROUND(I122*H122,2)</f>
        <v>0</v>
      </c>
      <c r="K122" s="221" t="s">
        <v>150</v>
      </c>
      <c r="L122" s="45"/>
      <c r="M122" s="226" t="s">
        <v>1</v>
      </c>
      <c r="N122" s="227" t="s">
        <v>46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216</v>
      </c>
      <c r="AT122" s="230" t="s">
        <v>146</v>
      </c>
      <c r="AU122" s="230" t="s">
        <v>102</v>
      </c>
      <c r="AY122" s="18" t="s">
        <v>143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102</v>
      </c>
      <c r="BK122" s="231">
        <f>ROUND(I122*H122,2)</f>
        <v>0</v>
      </c>
      <c r="BL122" s="18" t="s">
        <v>216</v>
      </c>
      <c r="BM122" s="230" t="s">
        <v>1075</v>
      </c>
    </row>
    <row r="123" s="2" customFormat="1">
      <c r="A123" s="39"/>
      <c r="B123" s="40"/>
      <c r="C123" s="41"/>
      <c r="D123" s="232" t="s">
        <v>153</v>
      </c>
      <c r="E123" s="41"/>
      <c r="F123" s="233" t="s">
        <v>1076</v>
      </c>
      <c r="G123" s="41"/>
      <c r="H123" s="41"/>
      <c r="I123" s="234"/>
      <c r="J123" s="41"/>
      <c r="K123" s="41"/>
      <c r="L123" s="45"/>
      <c r="M123" s="235"/>
      <c r="N123" s="236"/>
      <c r="O123" s="92"/>
      <c r="P123" s="92"/>
      <c r="Q123" s="92"/>
      <c r="R123" s="92"/>
      <c r="S123" s="92"/>
      <c r="T123" s="93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153</v>
      </c>
      <c r="AU123" s="18" t="s">
        <v>102</v>
      </c>
    </row>
    <row r="124" s="2" customFormat="1" ht="21.75" customHeight="1">
      <c r="A124" s="39"/>
      <c r="B124" s="40"/>
      <c r="C124" s="269" t="s">
        <v>102</v>
      </c>
      <c r="D124" s="269" t="s">
        <v>286</v>
      </c>
      <c r="E124" s="270" t="s">
        <v>1077</v>
      </c>
      <c r="F124" s="271" t="s">
        <v>1078</v>
      </c>
      <c r="G124" s="272" t="s">
        <v>197</v>
      </c>
      <c r="H124" s="273">
        <v>10</v>
      </c>
      <c r="I124" s="274"/>
      <c r="J124" s="275">
        <f>ROUND(I124*H124,2)</f>
        <v>0</v>
      </c>
      <c r="K124" s="271" t="s">
        <v>150</v>
      </c>
      <c r="L124" s="276"/>
      <c r="M124" s="277" t="s">
        <v>1</v>
      </c>
      <c r="N124" s="278" t="s">
        <v>46</v>
      </c>
      <c r="O124" s="92"/>
      <c r="P124" s="228">
        <f>O124*H124</f>
        <v>0</v>
      </c>
      <c r="Q124" s="228">
        <v>6.9999999999999994E-05</v>
      </c>
      <c r="R124" s="228">
        <f>Q124*H124</f>
        <v>0.00069999999999999988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289</v>
      </c>
      <c r="AT124" s="230" t="s">
        <v>286</v>
      </c>
      <c r="AU124" s="230" t="s">
        <v>102</v>
      </c>
      <c r="AY124" s="18" t="s">
        <v>143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102</v>
      </c>
      <c r="BK124" s="231">
        <f>ROUND(I124*H124,2)</f>
        <v>0</v>
      </c>
      <c r="BL124" s="18" t="s">
        <v>216</v>
      </c>
      <c r="BM124" s="230" t="s">
        <v>1079</v>
      </c>
    </row>
    <row r="125" s="2" customFormat="1">
      <c r="A125" s="39"/>
      <c r="B125" s="40"/>
      <c r="C125" s="41"/>
      <c r="D125" s="232" t="s">
        <v>153</v>
      </c>
      <c r="E125" s="41"/>
      <c r="F125" s="233" t="s">
        <v>1078</v>
      </c>
      <c r="G125" s="41"/>
      <c r="H125" s="41"/>
      <c r="I125" s="234"/>
      <c r="J125" s="41"/>
      <c r="K125" s="41"/>
      <c r="L125" s="45"/>
      <c r="M125" s="235"/>
      <c r="N125" s="236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153</v>
      </c>
      <c r="AU125" s="18" t="s">
        <v>102</v>
      </c>
    </row>
    <row r="126" s="2" customFormat="1" ht="16.5" customHeight="1">
      <c r="A126" s="39"/>
      <c r="B126" s="40"/>
      <c r="C126" s="219" t="s">
        <v>144</v>
      </c>
      <c r="D126" s="219" t="s">
        <v>146</v>
      </c>
      <c r="E126" s="220" t="s">
        <v>1080</v>
      </c>
      <c r="F126" s="221" t="s">
        <v>1081</v>
      </c>
      <c r="G126" s="222" t="s">
        <v>401</v>
      </c>
      <c r="H126" s="223">
        <v>19</v>
      </c>
      <c r="I126" s="224"/>
      <c r="J126" s="225">
        <f>ROUND(I126*H126,2)</f>
        <v>0</v>
      </c>
      <c r="K126" s="221" t="s">
        <v>150</v>
      </c>
      <c r="L126" s="45"/>
      <c r="M126" s="226" t="s">
        <v>1</v>
      </c>
      <c r="N126" s="227" t="s">
        <v>46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216</v>
      </c>
      <c r="AT126" s="230" t="s">
        <v>146</v>
      </c>
      <c r="AU126" s="230" t="s">
        <v>102</v>
      </c>
      <c r="AY126" s="18" t="s">
        <v>143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102</v>
      </c>
      <c r="BK126" s="231">
        <f>ROUND(I126*H126,2)</f>
        <v>0</v>
      </c>
      <c r="BL126" s="18" t="s">
        <v>216</v>
      </c>
      <c r="BM126" s="230" t="s">
        <v>1082</v>
      </c>
    </row>
    <row r="127" s="2" customFormat="1">
      <c r="A127" s="39"/>
      <c r="B127" s="40"/>
      <c r="C127" s="41"/>
      <c r="D127" s="232" t="s">
        <v>153</v>
      </c>
      <c r="E127" s="41"/>
      <c r="F127" s="233" t="s">
        <v>1083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153</v>
      </c>
      <c r="AU127" s="18" t="s">
        <v>102</v>
      </c>
    </row>
    <row r="128" s="2" customFormat="1" ht="21.75" customHeight="1">
      <c r="A128" s="39"/>
      <c r="B128" s="40"/>
      <c r="C128" s="269" t="s">
        <v>151</v>
      </c>
      <c r="D128" s="269" t="s">
        <v>286</v>
      </c>
      <c r="E128" s="270" t="s">
        <v>1084</v>
      </c>
      <c r="F128" s="271" t="s">
        <v>1085</v>
      </c>
      <c r="G128" s="272" t="s">
        <v>401</v>
      </c>
      <c r="H128" s="273">
        <v>19</v>
      </c>
      <c r="I128" s="274"/>
      <c r="J128" s="275">
        <f>ROUND(I128*H128,2)</f>
        <v>0</v>
      </c>
      <c r="K128" s="271" t="s">
        <v>150</v>
      </c>
      <c r="L128" s="276"/>
      <c r="M128" s="277" t="s">
        <v>1</v>
      </c>
      <c r="N128" s="278" t="s">
        <v>46</v>
      </c>
      <c r="O128" s="92"/>
      <c r="P128" s="228">
        <f>O128*H128</f>
        <v>0</v>
      </c>
      <c r="Q128" s="228">
        <v>4.0000000000000003E-05</v>
      </c>
      <c r="R128" s="228">
        <f>Q128*H128</f>
        <v>0.00076000000000000004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289</v>
      </c>
      <c r="AT128" s="230" t="s">
        <v>286</v>
      </c>
      <c r="AU128" s="230" t="s">
        <v>102</v>
      </c>
      <c r="AY128" s="18" t="s">
        <v>143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102</v>
      </c>
      <c r="BK128" s="231">
        <f>ROUND(I128*H128,2)</f>
        <v>0</v>
      </c>
      <c r="BL128" s="18" t="s">
        <v>216</v>
      </c>
      <c r="BM128" s="230" t="s">
        <v>1086</v>
      </c>
    </row>
    <row r="129" s="2" customFormat="1">
      <c r="A129" s="39"/>
      <c r="B129" s="40"/>
      <c r="C129" s="41"/>
      <c r="D129" s="232" t="s">
        <v>153</v>
      </c>
      <c r="E129" s="41"/>
      <c r="F129" s="233" t="s">
        <v>1085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153</v>
      </c>
      <c r="AU129" s="18" t="s">
        <v>102</v>
      </c>
    </row>
    <row r="130" s="2" customFormat="1" ht="16.5" customHeight="1">
      <c r="A130" s="39"/>
      <c r="B130" s="40"/>
      <c r="C130" s="269" t="s">
        <v>185</v>
      </c>
      <c r="D130" s="269" t="s">
        <v>286</v>
      </c>
      <c r="E130" s="270" t="s">
        <v>1087</v>
      </c>
      <c r="F130" s="271" t="s">
        <v>1088</v>
      </c>
      <c r="G130" s="272" t="s">
        <v>401</v>
      </c>
      <c r="H130" s="273">
        <v>19</v>
      </c>
      <c r="I130" s="274"/>
      <c r="J130" s="275">
        <f>ROUND(I130*H130,2)</f>
        <v>0</v>
      </c>
      <c r="K130" s="271" t="s">
        <v>150</v>
      </c>
      <c r="L130" s="276"/>
      <c r="M130" s="277" t="s">
        <v>1</v>
      </c>
      <c r="N130" s="278" t="s">
        <v>46</v>
      </c>
      <c r="O130" s="92"/>
      <c r="P130" s="228">
        <f>O130*H130</f>
        <v>0</v>
      </c>
      <c r="Q130" s="228">
        <v>1.0000000000000001E-05</v>
      </c>
      <c r="R130" s="228">
        <f>Q130*H130</f>
        <v>0.00019000000000000001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289</v>
      </c>
      <c r="AT130" s="230" t="s">
        <v>286</v>
      </c>
      <c r="AU130" s="230" t="s">
        <v>102</v>
      </c>
      <c r="AY130" s="18" t="s">
        <v>143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102</v>
      </c>
      <c r="BK130" s="231">
        <f>ROUND(I130*H130,2)</f>
        <v>0</v>
      </c>
      <c r="BL130" s="18" t="s">
        <v>216</v>
      </c>
      <c r="BM130" s="230" t="s">
        <v>1089</v>
      </c>
    </row>
    <row r="131" s="2" customFormat="1">
      <c r="A131" s="39"/>
      <c r="B131" s="40"/>
      <c r="C131" s="41"/>
      <c r="D131" s="232" t="s">
        <v>153</v>
      </c>
      <c r="E131" s="41"/>
      <c r="F131" s="233" t="s">
        <v>1088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153</v>
      </c>
      <c r="AU131" s="18" t="s">
        <v>102</v>
      </c>
    </row>
    <row r="132" s="2" customFormat="1" ht="24.15" customHeight="1">
      <c r="A132" s="39"/>
      <c r="B132" s="40"/>
      <c r="C132" s="219" t="s">
        <v>154</v>
      </c>
      <c r="D132" s="219" t="s">
        <v>146</v>
      </c>
      <c r="E132" s="220" t="s">
        <v>1090</v>
      </c>
      <c r="F132" s="221" t="s">
        <v>1091</v>
      </c>
      <c r="G132" s="222" t="s">
        <v>197</v>
      </c>
      <c r="H132" s="223">
        <v>130</v>
      </c>
      <c r="I132" s="224"/>
      <c r="J132" s="225">
        <f>ROUND(I132*H132,2)</f>
        <v>0</v>
      </c>
      <c r="K132" s="221" t="s">
        <v>150</v>
      </c>
      <c r="L132" s="45"/>
      <c r="M132" s="226" t="s">
        <v>1</v>
      </c>
      <c r="N132" s="227" t="s">
        <v>46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216</v>
      </c>
      <c r="AT132" s="230" t="s">
        <v>146</v>
      </c>
      <c r="AU132" s="230" t="s">
        <v>102</v>
      </c>
      <c r="AY132" s="18" t="s">
        <v>143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102</v>
      </c>
      <c r="BK132" s="231">
        <f>ROUND(I132*H132,2)</f>
        <v>0</v>
      </c>
      <c r="BL132" s="18" t="s">
        <v>216</v>
      </c>
      <c r="BM132" s="230" t="s">
        <v>1092</v>
      </c>
    </row>
    <row r="133" s="2" customFormat="1">
      <c r="A133" s="39"/>
      <c r="B133" s="40"/>
      <c r="C133" s="41"/>
      <c r="D133" s="232" t="s">
        <v>153</v>
      </c>
      <c r="E133" s="41"/>
      <c r="F133" s="233" t="s">
        <v>1093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153</v>
      </c>
      <c r="AU133" s="18" t="s">
        <v>102</v>
      </c>
    </row>
    <row r="134" s="2" customFormat="1" ht="24.15" customHeight="1">
      <c r="A134" s="39"/>
      <c r="B134" s="40"/>
      <c r="C134" s="269" t="s">
        <v>194</v>
      </c>
      <c r="D134" s="269" t="s">
        <v>286</v>
      </c>
      <c r="E134" s="270" t="s">
        <v>1094</v>
      </c>
      <c r="F134" s="271" t="s">
        <v>1095</v>
      </c>
      <c r="G134" s="272" t="s">
        <v>197</v>
      </c>
      <c r="H134" s="273">
        <v>130</v>
      </c>
      <c r="I134" s="274"/>
      <c r="J134" s="275">
        <f>ROUND(I134*H134,2)</f>
        <v>0</v>
      </c>
      <c r="K134" s="271" t="s">
        <v>150</v>
      </c>
      <c r="L134" s="276"/>
      <c r="M134" s="277" t="s">
        <v>1</v>
      </c>
      <c r="N134" s="278" t="s">
        <v>46</v>
      </c>
      <c r="O134" s="92"/>
      <c r="P134" s="228">
        <f>O134*H134</f>
        <v>0</v>
      </c>
      <c r="Q134" s="228">
        <v>1.0000000000000001E-05</v>
      </c>
      <c r="R134" s="228">
        <f>Q134*H134</f>
        <v>0.0013000000000000002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289</v>
      </c>
      <c r="AT134" s="230" t="s">
        <v>286</v>
      </c>
      <c r="AU134" s="230" t="s">
        <v>102</v>
      </c>
      <c r="AY134" s="18" t="s">
        <v>143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102</v>
      </c>
      <c r="BK134" s="231">
        <f>ROUND(I134*H134,2)</f>
        <v>0</v>
      </c>
      <c r="BL134" s="18" t="s">
        <v>216</v>
      </c>
      <c r="BM134" s="230" t="s">
        <v>1096</v>
      </c>
    </row>
    <row r="135" s="2" customFormat="1">
      <c r="A135" s="39"/>
      <c r="B135" s="40"/>
      <c r="C135" s="41"/>
      <c r="D135" s="232" t="s">
        <v>153</v>
      </c>
      <c r="E135" s="41"/>
      <c r="F135" s="233" t="s">
        <v>1095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153</v>
      </c>
      <c r="AU135" s="18" t="s">
        <v>102</v>
      </c>
    </row>
    <row r="136" s="2" customFormat="1" ht="33" customHeight="1">
      <c r="A136" s="39"/>
      <c r="B136" s="40"/>
      <c r="C136" s="219" t="s">
        <v>199</v>
      </c>
      <c r="D136" s="219" t="s">
        <v>146</v>
      </c>
      <c r="E136" s="220" t="s">
        <v>1097</v>
      </c>
      <c r="F136" s="221" t="s">
        <v>1098</v>
      </c>
      <c r="G136" s="222" t="s">
        <v>197</v>
      </c>
      <c r="H136" s="223">
        <v>145</v>
      </c>
      <c r="I136" s="224"/>
      <c r="J136" s="225">
        <f>ROUND(I136*H136,2)</f>
        <v>0</v>
      </c>
      <c r="K136" s="221" t="s">
        <v>150</v>
      </c>
      <c r="L136" s="45"/>
      <c r="M136" s="226" t="s">
        <v>1</v>
      </c>
      <c r="N136" s="227" t="s">
        <v>46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216</v>
      </c>
      <c r="AT136" s="230" t="s">
        <v>146</v>
      </c>
      <c r="AU136" s="230" t="s">
        <v>102</v>
      </c>
      <c r="AY136" s="18" t="s">
        <v>143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102</v>
      </c>
      <c r="BK136" s="231">
        <f>ROUND(I136*H136,2)</f>
        <v>0</v>
      </c>
      <c r="BL136" s="18" t="s">
        <v>216</v>
      </c>
      <c r="BM136" s="230" t="s">
        <v>1099</v>
      </c>
    </row>
    <row r="137" s="2" customFormat="1">
      <c r="A137" s="39"/>
      <c r="B137" s="40"/>
      <c r="C137" s="41"/>
      <c r="D137" s="232" t="s">
        <v>153</v>
      </c>
      <c r="E137" s="41"/>
      <c r="F137" s="233" t="s">
        <v>1100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153</v>
      </c>
      <c r="AU137" s="18" t="s">
        <v>102</v>
      </c>
    </row>
    <row r="138" s="2" customFormat="1" ht="24.15" customHeight="1">
      <c r="A138" s="39"/>
      <c r="B138" s="40"/>
      <c r="C138" s="269" t="s">
        <v>179</v>
      </c>
      <c r="D138" s="269" t="s">
        <v>286</v>
      </c>
      <c r="E138" s="270" t="s">
        <v>1101</v>
      </c>
      <c r="F138" s="271" t="s">
        <v>1102</v>
      </c>
      <c r="G138" s="272" t="s">
        <v>197</v>
      </c>
      <c r="H138" s="273">
        <v>145</v>
      </c>
      <c r="I138" s="274"/>
      <c r="J138" s="275">
        <f>ROUND(I138*H138,2)</f>
        <v>0</v>
      </c>
      <c r="K138" s="271" t="s">
        <v>150</v>
      </c>
      <c r="L138" s="276"/>
      <c r="M138" s="277" t="s">
        <v>1</v>
      </c>
      <c r="N138" s="278" t="s">
        <v>46</v>
      </c>
      <c r="O138" s="92"/>
      <c r="P138" s="228">
        <f>O138*H138</f>
        <v>0</v>
      </c>
      <c r="Q138" s="228">
        <v>1.0000000000000001E-05</v>
      </c>
      <c r="R138" s="228">
        <f>Q138*H138</f>
        <v>0.0014500000000000001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289</v>
      </c>
      <c r="AT138" s="230" t="s">
        <v>286</v>
      </c>
      <c r="AU138" s="230" t="s">
        <v>102</v>
      </c>
      <c r="AY138" s="18" t="s">
        <v>143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102</v>
      </c>
      <c r="BK138" s="231">
        <f>ROUND(I138*H138,2)</f>
        <v>0</v>
      </c>
      <c r="BL138" s="18" t="s">
        <v>216</v>
      </c>
      <c r="BM138" s="230" t="s">
        <v>1103</v>
      </c>
    </row>
    <row r="139" s="2" customFormat="1">
      <c r="A139" s="39"/>
      <c r="B139" s="40"/>
      <c r="C139" s="41"/>
      <c r="D139" s="232" t="s">
        <v>153</v>
      </c>
      <c r="E139" s="41"/>
      <c r="F139" s="233" t="s">
        <v>1102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153</v>
      </c>
      <c r="AU139" s="18" t="s">
        <v>102</v>
      </c>
    </row>
    <row r="140" s="2" customFormat="1" ht="24.15" customHeight="1">
      <c r="A140" s="39"/>
      <c r="B140" s="40"/>
      <c r="C140" s="219" t="s">
        <v>208</v>
      </c>
      <c r="D140" s="219" t="s">
        <v>146</v>
      </c>
      <c r="E140" s="220" t="s">
        <v>1104</v>
      </c>
      <c r="F140" s="221" t="s">
        <v>1105</v>
      </c>
      <c r="G140" s="222" t="s">
        <v>197</v>
      </c>
      <c r="H140" s="223">
        <v>26</v>
      </c>
      <c r="I140" s="224"/>
      <c r="J140" s="225">
        <f>ROUND(I140*H140,2)</f>
        <v>0</v>
      </c>
      <c r="K140" s="221" t="s">
        <v>150</v>
      </c>
      <c r="L140" s="45"/>
      <c r="M140" s="226" t="s">
        <v>1</v>
      </c>
      <c r="N140" s="227" t="s">
        <v>46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216</v>
      </c>
      <c r="AT140" s="230" t="s">
        <v>146</v>
      </c>
      <c r="AU140" s="230" t="s">
        <v>102</v>
      </c>
      <c r="AY140" s="18" t="s">
        <v>143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102</v>
      </c>
      <c r="BK140" s="231">
        <f>ROUND(I140*H140,2)</f>
        <v>0</v>
      </c>
      <c r="BL140" s="18" t="s">
        <v>216</v>
      </c>
      <c r="BM140" s="230" t="s">
        <v>1106</v>
      </c>
    </row>
    <row r="141" s="2" customFormat="1">
      <c r="A141" s="39"/>
      <c r="B141" s="40"/>
      <c r="C141" s="41"/>
      <c r="D141" s="232" t="s">
        <v>153</v>
      </c>
      <c r="E141" s="41"/>
      <c r="F141" s="233" t="s">
        <v>1107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153</v>
      </c>
      <c r="AU141" s="18" t="s">
        <v>102</v>
      </c>
    </row>
    <row r="142" s="2" customFormat="1" ht="33" customHeight="1">
      <c r="A142" s="39"/>
      <c r="B142" s="40"/>
      <c r="C142" s="269" t="s">
        <v>213</v>
      </c>
      <c r="D142" s="269" t="s">
        <v>286</v>
      </c>
      <c r="E142" s="270" t="s">
        <v>1108</v>
      </c>
      <c r="F142" s="271" t="s">
        <v>1109</v>
      </c>
      <c r="G142" s="272" t="s">
        <v>197</v>
      </c>
      <c r="H142" s="273">
        <v>26</v>
      </c>
      <c r="I142" s="274"/>
      <c r="J142" s="275">
        <f>ROUND(I142*H142,2)</f>
        <v>0</v>
      </c>
      <c r="K142" s="271" t="s">
        <v>150</v>
      </c>
      <c r="L142" s="276"/>
      <c r="M142" s="277" t="s">
        <v>1</v>
      </c>
      <c r="N142" s="278" t="s">
        <v>46</v>
      </c>
      <c r="O142" s="92"/>
      <c r="P142" s="228">
        <f>O142*H142</f>
        <v>0</v>
      </c>
      <c r="Q142" s="228">
        <v>2.0000000000000002E-05</v>
      </c>
      <c r="R142" s="228">
        <f>Q142*H142</f>
        <v>0.00052000000000000006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289</v>
      </c>
      <c r="AT142" s="230" t="s">
        <v>286</v>
      </c>
      <c r="AU142" s="230" t="s">
        <v>102</v>
      </c>
      <c r="AY142" s="18" t="s">
        <v>143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102</v>
      </c>
      <c r="BK142" s="231">
        <f>ROUND(I142*H142,2)</f>
        <v>0</v>
      </c>
      <c r="BL142" s="18" t="s">
        <v>216</v>
      </c>
      <c r="BM142" s="230" t="s">
        <v>1110</v>
      </c>
    </row>
    <row r="143" s="2" customFormat="1">
      <c r="A143" s="39"/>
      <c r="B143" s="40"/>
      <c r="C143" s="41"/>
      <c r="D143" s="232" t="s">
        <v>153</v>
      </c>
      <c r="E143" s="41"/>
      <c r="F143" s="233" t="s">
        <v>1109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153</v>
      </c>
      <c r="AU143" s="18" t="s">
        <v>102</v>
      </c>
    </row>
    <row r="144" s="2" customFormat="1" ht="33" customHeight="1">
      <c r="A144" s="39"/>
      <c r="B144" s="40"/>
      <c r="C144" s="219" t="s">
        <v>8</v>
      </c>
      <c r="D144" s="219" t="s">
        <v>146</v>
      </c>
      <c r="E144" s="220" t="s">
        <v>1111</v>
      </c>
      <c r="F144" s="221" t="s">
        <v>1112</v>
      </c>
      <c r="G144" s="222" t="s">
        <v>197</v>
      </c>
      <c r="H144" s="223">
        <v>42</v>
      </c>
      <c r="I144" s="224"/>
      <c r="J144" s="225">
        <f>ROUND(I144*H144,2)</f>
        <v>0</v>
      </c>
      <c r="K144" s="221" t="s">
        <v>150</v>
      </c>
      <c r="L144" s="45"/>
      <c r="M144" s="226" t="s">
        <v>1</v>
      </c>
      <c r="N144" s="227" t="s">
        <v>46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216</v>
      </c>
      <c r="AT144" s="230" t="s">
        <v>146</v>
      </c>
      <c r="AU144" s="230" t="s">
        <v>102</v>
      </c>
      <c r="AY144" s="18" t="s">
        <v>143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102</v>
      </c>
      <c r="BK144" s="231">
        <f>ROUND(I144*H144,2)</f>
        <v>0</v>
      </c>
      <c r="BL144" s="18" t="s">
        <v>216</v>
      </c>
      <c r="BM144" s="230" t="s">
        <v>1113</v>
      </c>
    </row>
    <row r="145" s="2" customFormat="1">
      <c r="A145" s="39"/>
      <c r="B145" s="40"/>
      <c r="C145" s="41"/>
      <c r="D145" s="232" t="s">
        <v>153</v>
      </c>
      <c r="E145" s="41"/>
      <c r="F145" s="233" t="s">
        <v>1114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153</v>
      </c>
      <c r="AU145" s="18" t="s">
        <v>102</v>
      </c>
    </row>
    <row r="146" s="2" customFormat="1" ht="37.8" customHeight="1">
      <c r="A146" s="39"/>
      <c r="B146" s="40"/>
      <c r="C146" s="269" t="s">
        <v>225</v>
      </c>
      <c r="D146" s="269" t="s">
        <v>286</v>
      </c>
      <c r="E146" s="270" t="s">
        <v>1115</v>
      </c>
      <c r="F146" s="271" t="s">
        <v>1116</v>
      </c>
      <c r="G146" s="272" t="s">
        <v>197</v>
      </c>
      <c r="H146" s="273">
        <v>26</v>
      </c>
      <c r="I146" s="274"/>
      <c r="J146" s="275">
        <f>ROUND(I146*H146,2)</f>
        <v>0</v>
      </c>
      <c r="K146" s="271" t="s">
        <v>150</v>
      </c>
      <c r="L146" s="276"/>
      <c r="M146" s="277" t="s">
        <v>1</v>
      </c>
      <c r="N146" s="278" t="s">
        <v>46</v>
      </c>
      <c r="O146" s="92"/>
      <c r="P146" s="228">
        <f>O146*H146</f>
        <v>0</v>
      </c>
      <c r="Q146" s="228">
        <v>0.00021000000000000001</v>
      </c>
      <c r="R146" s="228">
        <f>Q146*H146</f>
        <v>0.0054600000000000004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289</v>
      </c>
      <c r="AT146" s="230" t="s">
        <v>286</v>
      </c>
      <c r="AU146" s="230" t="s">
        <v>102</v>
      </c>
      <c r="AY146" s="18" t="s">
        <v>143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102</v>
      </c>
      <c r="BK146" s="231">
        <f>ROUND(I146*H146,2)</f>
        <v>0</v>
      </c>
      <c r="BL146" s="18" t="s">
        <v>216</v>
      </c>
      <c r="BM146" s="230" t="s">
        <v>1117</v>
      </c>
    </row>
    <row r="147" s="2" customFormat="1">
      <c r="A147" s="39"/>
      <c r="B147" s="40"/>
      <c r="C147" s="41"/>
      <c r="D147" s="232" t="s">
        <v>153</v>
      </c>
      <c r="E147" s="41"/>
      <c r="F147" s="233" t="s">
        <v>1116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153</v>
      </c>
      <c r="AU147" s="18" t="s">
        <v>102</v>
      </c>
    </row>
    <row r="148" s="2" customFormat="1" ht="37.8" customHeight="1">
      <c r="A148" s="39"/>
      <c r="B148" s="40"/>
      <c r="C148" s="269" t="s">
        <v>231</v>
      </c>
      <c r="D148" s="269" t="s">
        <v>286</v>
      </c>
      <c r="E148" s="270" t="s">
        <v>1118</v>
      </c>
      <c r="F148" s="271" t="s">
        <v>1119</v>
      </c>
      <c r="G148" s="272" t="s">
        <v>197</v>
      </c>
      <c r="H148" s="273">
        <v>16</v>
      </c>
      <c r="I148" s="274"/>
      <c r="J148" s="275">
        <f>ROUND(I148*H148,2)</f>
        <v>0</v>
      </c>
      <c r="K148" s="271" t="s">
        <v>150</v>
      </c>
      <c r="L148" s="276"/>
      <c r="M148" s="277" t="s">
        <v>1</v>
      </c>
      <c r="N148" s="278" t="s">
        <v>46</v>
      </c>
      <c r="O148" s="92"/>
      <c r="P148" s="228">
        <f>O148*H148</f>
        <v>0</v>
      </c>
      <c r="Q148" s="228">
        <v>0.00029999999999999997</v>
      </c>
      <c r="R148" s="228">
        <f>Q148*H148</f>
        <v>0.0047999999999999996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289</v>
      </c>
      <c r="AT148" s="230" t="s">
        <v>286</v>
      </c>
      <c r="AU148" s="230" t="s">
        <v>102</v>
      </c>
      <c r="AY148" s="18" t="s">
        <v>143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102</v>
      </c>
      <c r="BK148" s="231">
        <f>ROUND(I148*H148,2)</f>
        <v>0</v>
      </c>
      <c r="BL148" s="18" t="s">
        <v>216</v>
      </c>
      <c r="BM148" s="230" t="s">
        <v>1120</v>
      </c>
    </row>
    <row r="149" s="2" customFormat="1">
      <c r="A149" s="39"/>
      <c r="B149" s="40"/>
      <c r="C149" s="41"/>
      <c r="D149" s="232" t="s">
        <v>153</v>
      </c>
      <c r="E149" s="41"/>
      <c r="F149" s="233" t="s">
        <v>1119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153</v>
      </c>
      <c r="AU149" s="18" t="s">
        <v>102</v>
      </c>
    </row>
    <row r="150" s="2" customFormat="1" ht="24.15" customHeight="1">
      <c r="A150" s="39"/>
      <c r="B150" s="40"/>
      <c r="C150" s="219" t="s">
        <v>237</v>
      </c>
      <c r="D150" s="219" t="s">
        <v>146</v>
      </c>
      <c r="E150" s="220" t="s">
        <v>1121</v>
      </c>
      <c r="F150" s="221" t="s">
        <v>1122</v>
      </c>
      <c r="G150" s="222" t="s">
        <v>197</v>
      </c>
      <c r="H150" s="223">
        <v>14</v>
      </c>
      <c r="I150" s="224"/>
      <c r="J150" s="225">
        <f>ROUND(I150*H150,2)</f>
        <v>0</v>
      </c>
      <c r="K150" s="221" t="s">
        <v>150</v>
      </c>
      <c r="L150" s="45"/>
      <c r="M150" s="226" t="s">
        <v>1</v>
      </c>
      <c r="N150" s="227" t="s">
        <v>46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216</v>
      </c>
      <c r="AT150" s="230" t="s">
        <v>146</v>
      </c>
      <c r="AU150" s="230" t="s">
        <v>102</v>
      </c>
      <c r="AY150" s="18" t="s">
        <v>143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102</v>
      </c>
      <c r="BK150" s="231">
        <f>ROUND(I150*H150,2)</f>
        <v>0</v>
      </c>
      <c r="BL150" s="18" t="s">
        <v>216</v>
      </c>
      <c r="BM150" s="230" t="s">
        <v>1123</v>
      </c>
    </row>
    <row r="151" s="2" customFormat="1">
      <c r="A151" s="39"/>
      <c r="B151" s="40"/>
      <c r="C151" s="41"/>
      <c r="D151" s="232" t="s">
        <v>153</v>
      </c>
      <c r="E151" s="41"/>
      <c r="F151" s="233" t="s">
        <v>1124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153</v>
      </c>
      <c r="AU151" s="18" t="s">
        <v>102</v>
      </c>
    </row>
    <row r="152" s="2" customFormat="1" ht="37.8" customHeight="1">
      <c r="A152" s="39"/>
      <c r="B152" s="40"/>
      <c r="C152" s="269" t="s">
        <v>216</v>
      </c>
      <c r="D152" s="269" t="s">
        <v>286</v>
      </c>
      <c r="E152" s="270" t="s">
        <v>1125</v>
      </c>
      <c r="F152" s="271" t="s">
        <v>1126</v>
      </c>
      <c r="G152" s="272" t="s">
        <v>197</v>
      </c>
      <c r="H152" s="273">
        <v>14</v>
      </c>
      <c r="I152" s="274"/>
      <c r="J152" s="275">
        <f>ROUND(I152*H152,2)</f>
        <v>0</v>
      </c>
      <c r="K152" s="271" t="s">
        <v>150</v>
      </c>
      <c r="L152" s="276"/>
      <c r="M152" s="277" t="s">
        <v>1</v>
      </c>
      <c r="N152" s="278" t="s">
        <v>46</v>
      </c>
      <c r="O152" s="92"/>
      <c r="P152" s="228">
        <f>O152*H152</f>
        <v>0</v>
      </c>
      <c r="Q152" s="228">
        <v>0.00036000000000000002</v>
      </c>
      <c r="R152" s="228">
        <f>Q152*H152</f>
        <v>0.0050400000000000002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289</v>
      </c>
      <c r="AT152" s="230" t="s">
        <v>286</v>
      </c>
      <c r="AU152" s="230" t="s">
        <v>102</v>
      </c>
      <c r="AY152" s="18" t="s">
        <v>143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102</v>
      </c>
      <c r="BK152" s="231">
        <f>ROUND(I152*H152,2)</f>
        <v>0</v>
      </c>
      <c r="BL152" s="18" t="s">
        <v>216</v>
      </c>
      <c r="BM152" s="230" t="s">
        <v>1127</v>
      </c>
    </row>
    <row r="153" s="2" customFormat="1">
      <c r="A153" s="39"/>
      <c r="B153" s="40"/>
      <c r="C153" s="41"/>
      <c r="D153" s="232" t="s">
        <v>153</v>
      </c>
      <c r="E153" s="41"/>
      <c r="F153" s="233" t="s">
        <v>1126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153</v>
      </c>
      <c r="AU153" s="18" t="s">
        <v>102</v>
      </c>
    </row>
    <row r="154" s="2" customFormat="1" ht="16.5" customHeight="1">
      <c r="A154" s="39"/>
      <c r="B154" s="40"/>
      <c r="C154" s="269" t="s">
        <v>252</v>
      </c>
      <c r="D154" s="269" t="s">
        <v>286</v>
      </c>
      <c r="E154" s="270" t="s">
        <v>1128</v>
      </c>
      <c r="F154" s="271" t="s">
        <v>1129</v>
      </c>
      <c r="G154" s="272" t="s">
        <v>401</v>
      </c>
      <c r="H154" s="273">
        <v>1</v>
      </c>
      <c r="I154" s="274"/>
      <c r="J154" s="275">
        <f>ROUND(I154*H154,2)</f>
        <v>0</v>
      </c>
      <c r="K154" s="271" t="s">
        <v>428</v>
      </c>
      <c r="L154" s="276"/>
      <c r="M154" s="277" t="s">
        <v>1</v>
      </c>
      <c r="N154" s="278" t="s">
        <v>46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289</v>
      </c>
      <c r="AT154" s="230" t="s">
        <v>286</v>
      </c>
      <c r="AU154" s="230" t="s">
        <v>102</v>
      </c>
      <c r="AY154" s="18" t="s">
        <v>143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102</v>
      </c>
      <c r="BK154" s="231">
        <f>ROUND(I154*H154,2)</f>
        <v>0</v>
      </c>
      <c r="BL154" s="18" t="s">
        <v>216</v>
      </c>
      <c r="BM154" s="230" t="s">
        <v>1130</v>
      </c>
    </row>
    <row r="155" s="2" customFormat="1">
      <c r="A155" s="39"/>
      <c r="B155" s="40"/>
      <c r="C155" s="41"/>
      <c r="D155" s="232" t="s">
        <v>153</v>
      </c>
      <c r="E155" s="41"/>
      <c r="F155" s="233" t="s">
        <v>1129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153</v>
      </c>
      <c r="AU155" s="18" t="s">
        <v>102</v>
      </c>
    </row>
    <row r="156" s="2" customFormat="1" ht="16.5" customHeight="1">
      <c r="A156" s="39"/>
      <c r="B156" s="40"/>
      <c r="C156" s="269" t="s">
        <v>256</v>
      </c>
      <c r="D156" s="269" t="s">
        <v>286</v>
      </c>
      <c r="E156" s="270" t="s">
        <v>1131</v>
      </c>
      <c r="F156" s="271" t="s">
        <v>1132</v>
      </c>
      <c r="G156" s="272" t="s">
        <v>401</v>
      </c>
      <c r="H156" s="273">
        <v>1</v>
      </c>
      <c r="I156" s="274"/>
      <c r="J156" s="275">
        <f>ROUND(I156*H156,2)</f>
        <v>0</v>
      </c>
      <c r="K156" s="271" t="s">
        <v>428</v>
      </c>
      <c r="L156" s="276"/>
      <c r="M156" s="277" t="s">
        <v>1</v>
      </c>
      <c r="N156" s="278" t="s">
        <v>46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289</v>
      </c>
      <c r="AT156" s="230" t="s">
        <v>286</v>
      </c>
      <c r="AU156" s="230" t="s">
        <v>102</v>
      </c>
      <c r="AY156" s="18" t="s">
        <v>143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102</v>
      </c>
      <c r="BK156" s="231">
        <f>ROUND(I156*H156,2)</f>
        <v>0</v>
      </c>
      <c r="BL156" s="18" t="s">
        <v>216</v>
      </c>
      <c r="BM156" s="230" t="s">
        <v>1133</v>
      </c>
    </row>
    <row r="157" s="2" customFormat="1">
      <c r="A157" s="39"/>
      <c r="B157" s="40"/>
      <c r="C157" s="41"/>
      <c r="D157" s="232" t="s">
        <v>153</v>
      </c>
      <c r="E157" s="41"/>
      <c r="F157" s="233" t="s">
        <v>1132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153</v>
      </c>
      <c r="AU157" s="18" t="s">
        <v>102</v>
      </c>
    </row>
    <row r="158" s="2" customFormat="1" ht="16.5" customHeight="1">
      <c r="A158" s="39"/>
      <c r="B158" s="40"/>
      <c r="C158" s="269" t="s">
        <v>261</v>
      </c>
      <c r="D158" s="269" t="s">
        <v>286</v>
      </c>
      <c r="E158" s="270" t="s">
        <v>1134</v>
      </c>
      <c r="F158" s="271" t="s">
        <v>1135</v>
      </c>
      <c r="G158" s="272" t="s">
        <v>401</v>
      </c>
      <c r="H158" s="273">
        <v>1</v>
      </c>
      <c r="I158" s="274"/>
      <c r="J158" s="275">
        <f>ROUND(I158*H158,2)</f>
        <v>0</v>
      </c>
      <c r="K158" s="271" t="s">
        <v>428</v>
      </c>
      <c r="L158" s="276"/>
      <c r="M158" s="277" t="s">
        <v>1</v>
      </c>
      <c r="N158" s="278" t="s">
        <v>46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289</v>
      </c>
      <c r="AT158" s="230" t="s">
        <v>286</v>
      </c>
      <c r="AU158" s="230" t="s">
        <v>102</v>
      </c>
      <c r="AY158" s="18" t="s">
        <v>143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102</v>
      </c>
      <c r="BK158" s="231">
        <f>ROUND(I158*H158,2)</f>
        <v>0</v>
      </c>
      <c r="BL158" s="18" t="s">
        <v>216</v>
      </c>
      <c r="BM158" s="230" t="s">
        <v>1136</v>
      </c>
    </row>
    <row r="159" s="2" customFormat="1">
      <c r="A159" s="39"/>
      <c r="B159" s="40"/>
      <c r="C159" s="41"/>
      <c r="D159" s="232" t="s">
        <v>153</v>
      </c>
      <c r="E159" s="41"/>
      <c r="F159" s="233" t="s">
        <v>1135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153</v>
      </c>
      <c r="AU159" s="18" t="s">
        <v>102</v>
      </c>
    </row>
    <row r="160" s="2" customFormat="1" ht="16.5" customHeight="1">
      <c r="A160" s="39"/>
      <c r="B160" s="40"/>
      <c r="C160" s="269" t="s">
        <v>265</v>
      </c>
      <c r="D160" s="269" t="s">
        <v>286</v>
      </c>
      <c r="E160" s="270" t="s">
        <v>1137</v>
      </c>
      <c r="F160" s="271" t="s">
        <v>1138</v>
      </c>
      <c r="G160" s="272" t="s">
        <v>401</v>
      </c>
      <c r="H160" s="273">
        <v>1</v>
      </c>
      <c r="I160" s="274"/>
      <c r="J160" s="275">
        <f>ROUND(I160*H160,2)</f>
        <v>0</v>
      </c>
      <c r="K160" s="271" t="s">
        <v>428</v>
      </c>
      <c r="L160" s="276"/>
      <c r="M160" s="277" t="s">
        <v>1</v>
      </c>
      <c r="N160" s="278" t="s">
        <v>46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289</v>
      </c>
      <c r="AT160" s="230" t="s">
        <v>286</v>
      </c>
      <c r="AU160" s="230" t="s">
        <v>102</v>
      </c>
      <c r="AY160" s="18" t="s">
        <v>143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102</v>
      </c>
      <c r="BK160" s="231">
        <f>ROUND(I160*H160,2)</f>
        <v>0</v>
      </c>
      <c r="BL160" s="18" t="s">
        <v>216</v>
      </c>
      <c r="BM160" s="230" t="s">
        <v>1139</v>
      </c>
    </row>
    <row r="161" s="2" customFormat="1">
      <c r="A161" s="39"/>
      <c r="B161" s="40"/>
      <c r="C161" s="41"/>
      <c r="D161" s="232" t="s">
        <v>153</v>
      </c>
      <c r="E161" s="41"/>
      <c r="F161" s="233" t="s">
        <v>1138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153</v>
      </c>
      <c r="AU161" s="18" t="s">
        <v>102</v>
      </c>
    </row>
    <row r="162" s="2" customFormat="1" ht="16.5" customHeight="1">
      <c r="A162" s="39"/>
      <c r="B162" s="40"/>
      <c r="C162" s="269" t="s">
        <v>7</v>
      </c>
      <c r="D162" s="269" t="s">
        <v>286</v>
      </c>
      <c r="E162" s="270" t="s">
        <v>1140</v>
      </c>
      <c r="F162" s="271" t="s">
        <v>1141</v>
      </c>
      <c r="G162" s="272" t="s">
        <v>401</v>
      </c>
      <c r="H162" s="273">
        <v>1</v>
      </c>
      <c r="I162" s="274"/>
      <c r="J162" s="275">
        <f>ROUND(I162*H162,2)</f>
        <v>0</v>
      </c>
      <c r="K162" s="271" t="s">
        <v>428</v>
      </c>
      <c r="L162" s="276"/>
      <c r="M162" s="277" t="s">
        <v>1</v>
      </c>
      <c r="N162" s="278" t="s">
        <v>46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289</v>
      </c>
      <c r="AT162" s="230" t="s">
        <v>286</v>
      </c>
      <c r="AU162" s="230" t="s">
        <v>102</v>
      </c>
      <c r="AY162" s="18" t="s">
        <v>143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102</v>
      </c>
      <c r="BK162" s="231">
        <f>ROUND(I162*H162,2)</f>
        <v>0</v>
      </c>
      <c r="BL162" s="18" t="s">
        <v>216</v>
      </c>
      <c r="BM162" s="230" t="s">
        <v>1142</v>
      </c>
    </row>
    <row r="163" s="2" customFormat="1">
      <c r="A163" s="39"/>
      <c r="B163" s="40"/>
      <c r="C163" s="41"/>
      <c r="D163" s="232" t="s">
        <v>153</v>
      </c>
      <c r="E163" s="41"/>
      <c r="F163" s="233" t="s">
        <v>1141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153</v>
      </c>
      <c r="AU163" s="18" t="s">
        <v>102</v>
      </c>
    </row>
    <row r="164" s="2" customFormat="1" ht="24.15" customHeight="1">
      <c r="A164" s="39"/>
      <c r="B164" s="40"/>
      <c r="C164" s="219" t="s">
        <v>280</v>
      </c>
      <c r="D164" s="219" t="s">
        <v>146</v>
      </c>
      <c r="E164" s="220" t="s">
        <v>1143</v>
      </c>
      <c r="F164" s="221" t="s">
        <v>1144</v>
      </c>
      <c r="G164" s="222" t="s">
        <v>401</v>
      </c>
      <c r="H164" s="223">
        <v>2</v>
      </c>
      <c r="I164" s="224"/>
      <c r="J164" s="225">
        <f>ROUND(I164*H164,2)</f>
        <v>0</v>
      </c>
      <c r="K164" s="221" t="s">
        <v>150</v>
      </c>
      <c r="L164" s="45"/>
      <c r="M164" s="226" t="s">
        <v>1</v>
      </c>
      <c r="N164" s="227" t="s">
        <v>46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216</v>
      </c>
      <c r="AT164" s="230" t="s">
        <v>146</v>
      </c>
      <c r="AU164" s="230" t="s">
        <v>102</v>
      </c>
      <c r="AY164" s="18" t="s">
        <v>143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102</v>
      </c>
      <c r="BK164" s="231">
        <f>ROUND(I164*H164,2)</f>
        <v>0</v>
      </c>
      <c r="BL164" s="18" t="s">
        <v>216</v>
      </c>
      <c r="BM164" s="230" t="s">
        <v>1145</v>
      </c>
    </row>
    <row r="165" s="2" customFormat="1">
      <c r="A165" s="39"/>
      <c r="B165" s="40"/>
      <c r="C165" s="41"/>
      <c r="D165" s="232" t="s">
        <v>153</v>
      </c>
      <c r="E165" s="41"/>
      <c r="F165" s="233" t="s">
        <v>1146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153</v>
      </c>
      <c r="AU165" s="18" t="s">
        <v>102</v>
      </c>
    </row>
    <row r="166" s="2" customFormat="1" ht="24.15" customHeight="1">
      <c r="A166" s="39"/>
      <c r="B166" s="40"/>
      <c r="C166" s="269" t="s">
        <v>285</v>
      </c>
      <c r="D166" s="269" t="s">
        <v>286</v>
      </c>
      <c r="E166" s="270" t="s">
        <v>1147</v>
      </c>
      <c r="F166" s="271" t="s">
        <v>1148</v>
      </c>
      <c r="G166" s="272" t="s">
        <v>401</v>
      </c>
      <c r="H166" s="273">
        <v>2</v>
      </c>
      <c r="I166" s="274"/>
      <c r="J166" s="275">
        <f>ROUND(I166*H166,2)</f>
        <v>0</v>
      </c>
      <c r="K166" s="271" t="s">
        <v>150</v>
      </c>
      <c r="L166" s="276"/>
      <c r="M166" s="277" t="s">
        <v>1</v>
      </c>
      <c r="N166" s="278" t="s">
        <v>46</v>
      </c>
      <c r="O166" s="92"/>
      <c r="P166" s="228">
        <f>O166*H166</f>
        <v>0</v>
      </c>
      <c r="Q166" s="228">
        <v>6.9999999999999994E-05</v>
      </c>
      <c r="R166" s="228">
        <f>Q166*H166</f>
        <v>0.00013999999999999999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289</v>
      </c>
      <c r="AT166" s="230" t="s">
        <v>286</v>
      </c>
      <c r="AU166" s="230" t="s">
        <v>102</v>
      </c>
      <c r="AY166" s="18" t="s">
        <v>143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102</v>
      </c>
      <c r="BK166" s="231">
        <f>ROUND(I166*H166,2)</f>
        <v>0</v>
      </c>
      <c r="BL166" s="18" t="s">
        <v>216</v>
      </c>
      <c r="BM166" s="230" t="s">
        <v>1149</v>
      </c>
    </row>
    <row r="167" s="2" customFormat="1">
      <c r="A167" s="39"/>
      <c r="B167" s="40"/>
      <c r="C167" s="41"/>
      <c r="D167" s="232" t="s">
        <v>153</v>
      </c>
      <c r="E167" s="41"/>
      <c r="F167" s="233" t="s">
        <v>1148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153</v>
      </c>
      <c r="AU167" s="18" t="s">
        <v>102</v>
      </c>
    </row>
    <row r="168" s="2" customFormat="1" ht="33" customHeight="1">
      <c r="A168" s="39"/>
      <c r="B168" s="40"/>
      <c r="C168" s="219" t="s">
        <v>292</v>
      </c>
      <c r="D168" s="219" t="s">
        <v>146</v>
      </c>
      <c r="E168" s="220" t="s">
        <v>1150</v>
      </c>
      <c r="F168" s="221" t="s">
        <v>1151</v>
      </c>
      <c r="G168" s="222" t="s">
        <v>401</v>
      </c>
      <c r="H168" s="223">
        <v>18</v>
      </c>
      <c r="I168" s="224"/>
      <c r="J168" s="225">
        <f>ROUND(I168*H168,2)</f>
        <v>0</v>
      </c>
      <c r="K168" s="221" t="s">
        <v>150</v>
      </c>
      <c r="L168" s="45"/>
      <c r="M168" s="226" t="s">
        <v>1</v>
      </c>
      <c r="N168" s="227" t="s">
        <v>46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216</v>
      </c>
      <c r="AT168" s="230" t="s">
        <v>146</v>
      </c>
      <c r="AU168" s="230" t="s">
        <v>102</v>
      </c>
      <c r="AY168" s="18" t="s">
        <v>143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102</v>
      </c>
      <c r="BK168" s="231">
        <f>ROUND(I168*H168,2)</f>
        <v>0</v>
      </c>
      <c r="BL168" s="18" t="s">
        <v>216</v>
      </c>
      <c r="BM168" s="230" t="s">
        <v>1152</v>
      </c>
    </row>
    <row r="169" s="2" customFormat="1">
      <c r="A169" s="39"/>
      <c r="B169" s="40"/>
      <c r="C169" s="41"/>
      <c r="D169" s="232" t="s">
        <v>153</v>
      </c>
      <c r="E169" s="41"/>
      <c r="F169" s="233" t="s">
        <v>1153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153</v>
      </c>
      <c r="AU169" s="18" t="s">
        <v>102</v>
      </c>
    </row>
    <row r="170" s="2" customFormat="1" ht="24.15" customHeight="1">
      <c r="A170" s="39"/>
      <c r="B170" s="40"/>
      <c r="C170" s="269" t="s">
        <v>296</v>
      </c>
      <c r="D170" s="269" t="s">
        <v>286</v>
      </c>
      <c r="E170" s="270" t="s">
        <v>1154</v>
      </c>
      <c r="F170" s="271" t="s">
        <v>1155</v>
      </c>
      <c r="G170" s="272" t="s">
        <v>401</v>
      </c>
      <c r="H170" s="273">
        <v>18</v>
      </c>
      <c r="I170" s="274"/>
      <c r="J170" s="275">
        <f>ROUND(I170*H170,2)</f>
        <v>0</v>
      </c>
      <c r="K170" s="271" t="s">
        <v>150</v>
      </c>
      <c r="L170" s="276"/>
      <c r="M170" s="277" t="s">
        <v>1</v>
      </c>
      <c r="N170" s="278" t="s">
        <v>46</v>
      </c>
      <c r="O170" s="92"/>
      <c r="P170" s="228">
        <f>O170*H170</f>
        <v>0</v>
      </c>
      <c r="Q170" s="228">
        <v>9.0000000000000006E-05</v>
      </c>
      <c r="R170" s="228">
        <f>Q170*H170</f>
        <v>0.0016200000000000001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289</v>
      </c>
      <c r="AT170" s="230" t="s">
        <v>286</v>
      </c>
      <c r="AU170" s="230" t="s">
        <v>102</v>
      </c>
      <c r="AY170" s="18" t="s">
        <v>143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102</v>
      </c>
      <c r="BK170" s="231">
        <f>ROUND(I170*H170,2)</f>
        <v>0</v>
      </c>
      <c r="BL170" s="18" t="s">
        <v>216</v>
      </c>
      <c r="BM170" s="230" t="s">
        <v>1156</v>
      </c>
    </row>
    <row r="171" s="2" customFormat="1">
      <c r="A171" s="39"/>
      <c r="B171" s="40"/>
      <c r="C171" s="41"/>
      <c r="D171" s="232" t="s">
        <v>153</v>
      </c>
      <c r="E171" s="41"/>
      <c r="F171" s="233" t="s">
        <v>1155</v>
      </c>
      <c r="G171" s="41"/>
      <c r="H171" s="41"/>
      <c r="I171" s="234"/>
      <c r="J171" s="41"/>
      <c r="K171" s="41"/>
      <c r="L171" s="45"/>
      <c r="M171" s="235"/>
      <c r="N171" s="236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153</v>
      </c>
      <c r="AU171" s="18" t="s">
        <v>102</v>
      </c>
    </row>
    <row r="172" s="2" customFormat="1" ht="33" customHeight="1">
      <c r="A172" s="39"/>
      <c r="B172" s="40"/>
      <c r="C172" s="219" t="s">
        <v>301</v>
      </c>
      <c r="D172" s="219" t="s">
        <v>146</v>
      </c>
      <c r="E172" s="220" t="s">
        <v>1157</v>
      </c>
      <c r="F172" s="221" t="s">
        <v>1158</v>
      </c>
      <c r="G172" s="222" t="s">
        <v>401</v>
      </c>
      <c r="H172" s="223">
        <v>9</v>
      </c>
      <c r="I172" s="224"/>
      <c r="J172" s="225">
        <f>ROUND(I172*H172,2)</f>
        <v>0</v>
      </c>
      <c r="K172" s="221" t="s">
        <v>150</v>
      </c>
      <c r="L172" s="45"/>
      <c r="M172" s="226" t="s">
        <v>1</v>
      </c>
      <c r="N172" s="227" t="s">
        <v>46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216</v>
      </c>
      <c r="AT172" s="230" t="s">
        <v>146</v>
      </c>
      <c r="AU172" s="230" t="s">
        <v>102</v>
      </c>
      <c r="AY172" s="18" t="s">
        <v>143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102</v>
      </c>
      <c r="BK172" s="231">
        <f>ROUND(I172*H172,2)</f>
        <v>0</v>
      </c>
      <c r="BL172" s="18" t="s">
        <v>216</v>
      </c>
      <c r="BM172" s="230" t="s">
        <v>1159</v>
      </c>
    </row>
    <row r="173" s="2" customFormat="1">
      <c r="A173" s="39"/>
      <c r="B173" s="40"/>
      <c r="C173" s="41"/>
      <c r="D173" s="232" t="s">
        <v>153</v>
      </c>
      <c r="E173" s="41"/>
      <c r="F173" s="233" t="s">
        <v>1160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153</v>
      </c>
      <c r="AU173" s="18" t="s">
        <v>102</v>
      </c>
    </row>
    <row r="174" s="2" customFormat="1" ht="21.75" customHeight="1">
      <c r="A174" s="39"/>
      <c r="B174" s="40"/>
      <c r="C174" s="269" t="s">
        <v>308</v>
      </c>
      <c r="D174" s="269" t="s">
        <v>286</v>
      </c>
      <c r="E174" s="270" t="s">
        <v>1161</v>
      </c>
      <c r="F174" s="271" t="s">
        <v>1162</v>
      </c>
      <c r="G174" s="272" t="s">
        <v>401</v>
      </c>
      <c r="H174" s="273">
        <v>3</v>
      </c>
      <c r="I174" s="274"/>
      <c r="J174" s="275">
        <f>ROUND(I174*H174,2)</f>
        <v>0</v>
      </c>
      <c r="K174" s="271" t="s">
        <v>428</v>
      </c>
      <c r="L174" s="276"/>
      <c r="M174" s="277" t="s">
        <v>1</v>
      </c>
      <c r="N174" s="278" t="s">
        <v>46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289</v>
      </c>
      <c r="AT174" s="230" t="s">
        <v>286</v>
      </c>
      <c r="AU174" s="230" t="s">
        <v>102</v>
      </c>
      <c r="AY174" s="18" t="s">
        <v>143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102</v>
      </c>
      <c r="BK174" s="231">
        <f>ROUND(I174*H174,2)</f>
        <v>0</v>
      </c>
      <c r="BL174" s="18" t="s">
        <v>216</v>
      </c>
      <c r="BM174" s="230" t="s">
        <v>1163</v>
      </c>
    </row>
    <row r="175" s="2" customFormat="1">
      <c r="A175" s="39"/>
      <c r="B175" s="40"/>
      <c r="C175" s="41"/>
      <c r="D175" s="232" t="s">
        <v>153</v>
      </c>
      <c r="E175" s="41"/>
      <c r="F175" s="233" t="s">
        <v>1162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153</v>
      </c>
      <c r="AU175" s="18" t="s">
        <v>102</v>
      </c>
    </row>
    <row r="176" s="2" customFormat="1" ht="16.5" customHeight="1">
      <c r="A176" s="39"/>
      <c r="B176" s="40"/>
      <c r="C176" s="269" t="s">
        <v>312</v>
      </c>
      <c r="D176" s="269" t="s">
        <v>286</v>
      </c>
      <c r="E176" s="270" t="s">
        <v>1164</v>
      </c>
      <c r="F176" s="271" t="s">
        <v>1165</v>
      </c>
      <c r="G176" s="272" t="s">
        <v>401</v>
      </c>
      <c r="H176" s="273">
        <v>3</v>
      </c>
      <c r="I176" s="274"/>
      <c r="J176" s="275">
        <f>ROUND(I176*H176,2)</f>
        <v>0</v>
      </c>
      <c r="K176" s="271" t="s">
        <v>428</v>
      </c>
      <c r="L176" s="276"/>
      <c r="M176" s="277" t="s">
        <v>1</v>
      </c>
      <c r="N176" s="278" t="s">
        <v>46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289</v>
      </c>
      <c r="AT176" s="230" t="s">
        <v>286</v>
      </c>
      <c r="AU176" s="230" t="s">
        <v>102</v>
      </c>
      <c r="AY176" s="18" t="s">
        <v>143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102</v>
      </c>
      <c r="BK176" s="231">
        <f>ROUND(I176*H176,2)</f>
        <v>0</v>
      </c>
      <c r="BL176" s="18" t="s">
        <v>216</v>
      </c>
      <c r="BM176" s="230" t="s">
        <v>1166</v>
      </c>
    </row>
    <row r="177" s="2" customFormat="1">
      <c r="A177" s="39"/>
      <c r="B177" s="40"/>
      <c r="C177" s="41"/>
      <c r="D177" s="232" t="s">
        <v>153</v>
      </c>
      <c r="E177" s="41"/>
      <c r="F177" s="233" t="s">
        <v>1165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153</v>
      </c>
      <c r="AU177" s="18" t="s">
        <v>102</v>
      </c>
    </row>
    <row r="178" s="2" customFormat="1" ht="16.5" customHeight="1">
      <c r="A178" s="39"/>
      <c r="B178" s="40"/>
      <c r="C178" s="269" t="s">
        <v>316</v>
      </c>
      <c r="D178" s="269" t="s">
        <v>286</v>
      </c>
      <c r="E178" s="270" t="s">
        <v>1167</v>
      </c>
      <c r="F178" s="271" t="s">
        <v>1168</v>
      </c>
      <c r="G178" s="272" t="s">
        <v>401</v>
      </c>
      <c r="H178" s="273">
        <v>2</v>
      </c>
      <c r="I178" s="274"/>
      <c r="J178" s="275">
        <f>ROUND(I178*H178,2)</f>
        <v>0</v>
      </c>
      <c r="K178" s="271" t="s">
        <v>428</v>
      </c>
      <c r="L178" s="276"/>
      <c r="M178" s="277" t="s">
        <v>1</v>
      </c>
      <c r="N178" s="278" t="s">
        <v>46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289</v>
      </c>
      <c r="AT178" s="230" t="s">
        <v>286</v>
      </c>
      <c r="AU178" s="230" t="s">
        <v>102</v>
      </c>
      <c r="AY178" s="18" t="s">
        <v>143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102</v>
      </c>
      <c r="BK178" s="231">
        <f>ROUND(I178*H178,2)</f>
        <v>0</v>
      </c>
      <c r="BL178" s="18" t="s">
        <v>216</v>
      </c>
      <c r="BM178" s="230" t="s">
        <v>1169</v>
      </c>
    </row>
    <row r="179" s="2" customFormat="1">
      <c r="A179" s="39"/>
      <c r="B179" s="40"/>
      <c r="C179" s="41"/>
      <c r="D179" s="232" t="s">
        <v>153</v>
      </c>
      <c r="E179" s="41"/>
      <c r="F179" s="233" t="s">
        <v>1168</v>
      </c>
      <c r="G179" s="41"/>
      <c r="H179" s="41"/>
      <c r="I179" s="234"/>
      <c r="J179" s="41"/>
      <c r="K179" s="41"/>
      <c r="L179" s="45"/>
      <c r="M179" s="235"/>
      <c r="N179" s="23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153</v>
      </c>
      <c r="AU179" s="18" t="s">
        <v>102</v>
      </c>
    </row>
    <row r="180" s="2" customFormat="1" ht="16.5" customHeight="1">
      <c r="A180" s="39"/>
      <c r="B180" s="40"/>
      <c r="C180" s="269" t="s">
        <v>322</v>
      </c>
      <c r="D180" s="269" t="s">
        <v>286</v>
      </c>
      <c r="E180" s="270" t="s">
        <v>1170</v>
      </c>
      <c r="F180" s="271" t="s">
        <v>1171</v>
      </c>
      <c r="G180" s="272" t="s">
        <v>401</v>
      </c>
      <c r="H180" s="273">
        <v>1</v>
      </c>
      <c r="I180" s="274"/>
      <c r="J180" s="275">
        <f>ROUND(I180*H180,2)</f>
        <v>0</v>
      </c>
      <c r="K180" s="271" t="s">
        <v>428</v>
      </c>
      <c r="L180" s="276"/>
      <c r="M180" s="277" t="s">
        <v>1</v>
      </c>
      <c r="N180" s="278" t="s">
        <v>46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289</v>
      </c>
      <c r="AT180" s="230" t="s">
        <v>286</v>
      </c>
      <c r="AU180" s="230" t="s">
        <v>102</v>
      </c>
      <c r="AY180" s="18" t="s">
        <v>143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102</v>
      </c>
      <c r="BK180" s="231">
        <f>ROUND(I180*H180,2)</f>
        <v>0</v>
      </c>
      <c r="BL180" s="18" t="s">
        <v>216</v>
      </c>
      <c r="BM180" s="230" t="s">
        <v>1172</v>
      </c>
    </row>
    <row r="181" s="2" customFormat="1">
      <c r="A181" s="39"/>
      <c r="B181" s="40"/>
      <c r="C181" s="41"/>
      <c r="D181" s="232" t="s">
        <v>153</v>
      </c>
      <c r="E181" s="41"/>
      <c r="F181" s="233" t="s">
        <v>1171</v>
      </c>
      <c r="G181" s="41"/>
      <c r="H181" s="41"/>
      <c r="I181" s="234"/>
      <c r="J181" s="41"/>
      <c r="K181" s="41"/>
      <c r="L181" s="45"/>
      <c r="M181" s="235"/>
      <c r="N181" s="236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153</v>
      </c>
      <c r="AU181" s="18" t="s">
        <v>102</v>
      </c>
    </row>
    <row r="182" s="2" customFormat="1" ht="33" customHeight="1">
      <c r="A182" s="39"/>
      <c r="B182" s="40"/>
      <c r="C182" s="219" t="s">
        <v>327</v>
      </c>
      <c r="D182" s="219" t="s">
        <v>146</v>
      </c>
      <c r="E182" s="220" t="s">
        <v>1173</v>
      </c>
      <c r="F182" s="221" t="s">
        <v>1174</v>
      </c>
      <c r="G182" s="222" t="s">
        <v>401</v>
      </c>
      <c r="H182" s="223">
        <v>1</v>
      </c>
      <c r="I182" s="224"/>
      <c r="J182" s="225">
        <f>ROUND(I182*H182,2)</f>
        <v>0</v>
      </c>
      <c r="K182" s="221" t="s">
        <v>150</v>
      </c>
      <c r="L182" s="45"/>
      <c r="M182" s="226" t="s">
        <v>1</v>
      </c>
      <c r="N182" s="227" t="s">
        <v>46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216</v>
      </c>
      <c r="AT182" s="230" t="s">
        <v>146</v>
      </c>
      <c r="AU182" s="230" t="s">
        <v>102</v>
      </c>
      <c r="AY182" s="18" t="s">
        <v>143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102</v>
      </c>
      <c r="BK182" s="231">
        <f>ROUND(I182*H182,2)</f>
        <v>0</v>
      </c>
      <c r="BL182" s="18" t="s">
        <v>216</v>
      </c>
      <c r="BM182" s="230" t="s">
        <v>1175</v>
      </c>
    </row>
    <row r="183" s="2" customFormat="1">
      <c r="A183" s="39"/>
      <c r="B183" s="40"/>
      <c r="C183" s="41"/>
      <c r="D183" s="232" t="s">
        <v>153</v>
      </c>
      <c r="E183" s="41"/>
      <c r="F183" s="233" t="s">
        <v>1176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153</v>
      </c>
      <c r="AU183" s="18" t="s">
        <v>102</v>
      </c>
    </row>
    <row r="184" s="2" customFormat="1" ht="16.5" customHeight="1">
      <c r="A184" s="39"/>
      <c r="B184" s="40"/>
      <c r="C184" s="269" t="s">
        <v>289</v>
      </c>
      <c r="D184" s="269" t="s">
        <v>286</v>
      </c>
      <c r="E184" s="270" t="s">
        <v>1177</v>
      </c>
      <c r="F184" s="271" t="s">
        <v>1178</v>
      </c>
      <c r="G184" s="272" t="s">
        <v>401</v>
      </c>
      <c r="H184" s="273">
        <v>1</v>
      </c>
      <c r="I184" s="274"/>
      <c r="J184" s="275">
        <f>ROUND(I184*H184,2)</f>
        <v>0</v>
      </c>
      <c r="K184" s="271" t="s">
        <v>428</v>
      </c>
      <c r="L184" s="276"/>
      <c r="M184" s="277" t="s">
        <v>1</v>
      </c>
      <c r="N184" s="278" t="s">
        <v>46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289</v>
      </c>
      <c r="AT184" s="230" t="s">
        <v>286</v>
      </c>
      <c r="AU184" s="230" t="s">
        <v>102</v>
      </c>
      <c r="AY184" s="18" t="s">
        <v>143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102</v>
      </c>
      <c r="BK184" s="231">
        <f>ROUND(I184*H184,2)</f>
        <v>0</v>
      </c>
      <c r="BL184" s="18" t="s">
        <v>216</v>
      </c>
      <c r="BM184" s="230" t="s">
        <v>1179</v>
      </c>
    </row>
    <row r="185" s="2" customFormat="1">
      <c r="A185" s="39"/>
      <c r="B185" s="40"/>
      <c r="C185" s="41"/>
      <c r="D185" s="232" t="s">
        <v>153</v>
      </c>
      <c r="E185" s="41"/>
      <c r="F185" s="233" t="s">
        <v>1178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153</v>
      </c>
      <c r="AU185" s="18" t="s">
        <v>102</v>
      </c>
    </row>
    <row r="186" s="2" customFormat="1" ht="16.5" customHeight="1">
      <c r="A186" s="39"/>
      <c r="B186" s="40"/>
      <c r="C186" s="269" t="s">
        <v>338</v>
      </c>
      <c r="D186" s="269" t="s">
        <v>286</v>
      </c>
      <c r="E186" s="270" t="s">
        <v>1180</v>
      </c>
      <c r="F186" s="271" t="s">
        <v>1181</v>
      </c>
      <c r="G186" s="272" t="s">
        <v>401</v>
      </c>
      <c r="H186" s="273">
        <v>1</v>
      </c>
      <c r="I186" s="274"/>
      <c r="J186" s="275">
        <f>ROUND(I186*H186,2)</f>
        <v>0</v>
      </c>
      <c r="K186" s="271" t="s">
        <v>428</v>
      </c>
      <c r="L186" s="276"/>
      <c r="M186" s="277" t="s">
        <v>1</v>
      </c>
      <c r="N186" s="278" t="s">
        <v>46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289</v>
      </c>
      <c r="AT186" s="230" t="s">
        <v>286</v>
      </c>
      <c r="AU186" s="230" t="s">
        <v>102</v>
      </c>
      <c r="AY186" s="18" t="s">
        <v>143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102</v>
      </c>
      <c r="BK186" s="231">
        <f>ROUND(I186*H186,2)</f>
        <v>0</v>
      </c>
      <c r="BL186" s="18" t="s">
        <v>216</v>
      </c>
      <c r="BM186" s="230" t="s">
        <v>1182</v>
      </c>
    </row>
    <row r="187" s="2" customFormat="1">
      <c r="A187" s="39"/>
      <c r="B187" s="40"/>
      <c r="C187" s="41"/>
      <c r="D187" s="232" t="s">
        <v>153</v>
      </c>
      <c r="E187" s="41"/>
      <c r="F187" s="233" t="s">
        <v>1183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153</v>
      </c>
      <c r="AU187" s="18" t="s">
        <v>102</v>
      </c>
    </row>
    <row r="188" s="2" customFormat="1" ht="21.75" customHeight="1">
      <c r="A188" s="39"/>
      <c r="B188" s="40"/>
      <c r="C188" s="219" t="s">
        <v>344</v>
      </c>
      <c r="D188" s="219" t="s">
        <v>146</v>
      </c>
      <c r="E188" s="220" t="s">
        <v>1184</v>
      </c>
      <c r="F188" s="221" t="s">
        <v>1185</v>
      </c>
      <c r="G188" s="222" t="s">
        <v>986</v>
      </c>
      <c r="H188" s="223">
        <v>40</v>
      </c>
      <c r="I188" s="224"/>
      <c r="J188" s="225">
        <f>ROUND(I188*H188,2)</f>
        <v>0</v>
      </c>
      <c r="K188" s="221" t="s">
        <v>150</v>
      </c>
      <c r="L188" s="45"/>
      <c r="M188" s="226" t="s">
        <v>1</v>
      </c>
      <c r="N188" s="227" t="s">
        <v>46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1186</v>
      </c>
      <c r="AT188" s="230" t="s">
        <v>146</v>
      </c>
      <c r="AU188" s="230" t="s">
        <v>102</v>
      </c>
      <c r="AY188" s="18" t="s">
        <v>143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102</v>
      </c>
      <c r="BK188" s="231">
        <f>ROUND(I188*H188,2)</f>
        <v>0</v>
      </c>
      <c r="BL188" s="18" t="s">
        <v>1186</v>
      </c>
      <c r="BM188" s="230" t="s">
        <v>1187</v>
      </c>
    </row>
    <row r="189" s="2" customFormat="1">
      <c r="A189" s="39"/>
      <c r="B189" s="40"/>
      <c r="C189" s="41"/>
      <c r="D189" s="232" t="s">
        <v>153</v>
      </c>
      <c r="E189" s="41"/>
      <c r="F189" s="233" t="s">
        <v>1188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153</v>
      </c>
      <c r="AU189" s="18" t="s">
        <v>102</v>
      </c>
    </row>
    <row r="190" s="2" customFormat="1" ht="16.5" customHeight="1">
      <c r="A190" s="39"/>
      <c r="B190" s="40"/>
      <c r="C190" s="219" t="s">
        <v>351</v>
      </c>
      <c r="D190" s="219" t="s">
        <v>146</v>
      </c>
      <c r="E190" s="220" t="s">
        <v>1189</v>
      </c>
      <c r="F190" s="221" t="s">
        <v>1190</v>
      </c>
      <c r="G190" s="222" t="s">
        <v>986</v>
      </c>
      <c r="H190" s="223">
        <v>14</v>
      </c>
      <c r="I190" s="224"/>
      <c r="J190" s="225">
        <f>ROUND(I190*H190,2)</f>
        <v>0</v>
      </c>
      <c r="K190" s="221" t="s">
        <v>150</v>
      </c>
      <c r="L190" s="45"/>
      <c r="M190" s="226" t="s">
        <v>1</v>
      </c>
      <c r="N190" s="227" t="s">
        <v>46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1186</v>
      </c>
      <c r="AT190" s="230" t="s">
        <v>146</v>
      </c>
      <c r="AU190" s="230" t="s">
        <v>102</v>
      </c>
      <c r="AY190" s="18" t="s">
        <v>143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102</v>
      </c>
      <c r="BK190" s="231">
        <f>ROUND(I190*H190,2)</f>
        <v>0</v>
      </c>
      <c r="BL190" s="18" t="s">
        <v>1186</v>
      </c>
      <c r="BM190" s="230" t="s">
        <v>1191</v>
      </c>
    </row>
    <row r="191" s="2" customFormat="1">
      <c r="A191" s="39"/>
      <c r="B191" s="40"/>
      <c r="C191" s="41"/>
      <c r="D191" s="232" t="s">
        <v>153</v>
      </c>
      <c r="E191" s="41"/>
      <c r="F191" s="233" t="s">
        <v>1192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153</v>
      </c>
      <c r="AU191" s="18" t="s">
        <v>102</v>
      </c>
    </row>
    <row r="192" s="2" customFormat="1" ht="16.5" customHeight="1">
      <c r="A192" s="39"/>
      <c r="B192" s="40"/>
      <c r="C192" s="219" t="s">
        <v>355</v>
      </c>
      <c r="D192" s="219" t="s">
        <v>146</v>
      </c>
      <c r="E192" s="220" t="s">
        <v>1193</v>
      </c>
      <c r="F192" s="221" t="s">
        <v>1194</v>
      </c>
      <c r="G192" s="222" t="s">
        <v>401</v>
      </c>
      <c r="H192" s="223">
        <v>1</v>
      </c>
      <c r="I192" s="224"/>
      <c r="J192" s="225">
        <f>ROUND(I192*H192,2)</f>
        <v>0</v>
      </c>
      <c r="K192" s="221" t="s">
        <v>428</v>
      </c>
      <c r="L192" s="45"/>
      <c r="M192" s="226" t="s">
        <v>1</v>
      </c>
      <c r="N192" s="227" t="s">
        <v>46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216</v>
      </c>
      <c r="AT192" s="230" t="s">
        <v>146</v>
      </c>
      <c r="AU192" s="230" t="s">
        <v>102</v>
      </c>
      <c r="AY192" s="18" t="s">
        <v>143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102</v>
      </c>
      <c r="BK192" s="231">
        <f>ROUND(I192*H192,2)</f>
        <v>0</v>
      </c>
      <c r="BL192" s="18" t="s">
        <v>216</v>
      </c>
      <c r="BM192" s="230" t="s">
        <v>1195</v>
      </c>
    </row>
    <row r="193" s="2" customFormat="1">
      <c r="A193" s="39"/>
      <c r="B193" s="40"/>
      <c r="C193" s="41"/>
      <c r="D193" s="232" t="s">
        <v>153</v>
      </c>
      <c r="E193" s="41"/>
      <c r="F193" s="233" t="s">
        <v>1194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153</v>
      </c>
      <c r="AU193" s="18" t="s">
        <v>102</v>
      </c>
    </row>
    <row r="194" s="2" customFormat="1" ht="24.15" customHeight="1">
      <c r="A194" s="39"/>
      <c r="B194" s="40"/>
      <c r="C194" s="219" t="s">
        <v>359</v>
      </c>
      <c r="D194" s="219" t="s">
        <v>146</v>
      </c>
      <c r="E194" s="220" t="s">
        <v>1196</v>
      </c>
      <c r="F194" s="221" t="s">
        <v>1197</v>
      </c>
      <c r="G194" s="222" t="s">
        <v>454</v>
      </c>
      <c r="H194" s="223">
        <v>1</v>
      </c>
      <c r="I194" s="224"/>
      <c r="J194" s="225">
        <f>ROUND(I194*H194,2)</f>
        <v>0</v>
      </c>
      <c r="K194" s="221" t="s">
        <v>428</v>
      </c>
      <c r="L194" s="45"/>
      <c r="M194" s="226" t="s">
        <v>1</v>
      </c>
      <c r="N194" s="227" t="s">
        <v>46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1.0000000000000001E-05</v>
      </c>
      <c r="T194" s="229">
        <f>S194*H194</f>
        <v>1.0000000000000001E-05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487</v>
      </c>
      <c r="AT194" s="230" t="s">
        <v>146</v>
      </c>
      <c r="AU194" s="230" t="s">
        <v>102</v>
      </c>
      <c r="AY194" s="18" t="s">
        <v>143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102</v>
      </c>
      <c r="BK194" s="231">
        <f>ROUND(I194*H194,2)</f>
        <v>0</v>
      </c>
      <c r="BL194" s="18" t="s">
        <v>487</v>
      </c>
      <c r="BM194" s="230" t="s">
        <v>1198</v>
      </c>
    </row>
    <row r="195" s="2" customFormat="1">
      <c r="A195" s="39"/>
      <c r="B195" s="40"/>
      <c r="C195" s="41"/>
      <c r="D195" s="232" t="s">
        <v>153</v>
      </c>
      <c r="E195" s="41"/>
      <c r="F195" s="233" t="s">
        <v>1199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153</v>
      </c>
      <c r="AU195" s="18" t="s">
        <v>102</v>
      </c>
    </row>
    <row r="196" s="2" customFormat="1" ht="33" customHeight="1">
      <c r="A196" s="39"/>
      <c r="B196" s="40"/>
      <c r="C196" s="219" t="s">
        <v>363</v>
      </c>
      <c r="D196" s="219" t="s">
        <v>146</v>
      </c>
      <c r="E196" s="220" t="s">
        <v>1200</v>
      </c>
      <c r="F196" s="221" t="s">
        <v>1201</v>
      </c>
      <c r="G196" s="222" t="s">
        <v>249</v>
      </c>
      <c r="H196" s="223">
        <v>0.021999999999999999</v>
      </c>
      <c r="I196" s="224"/>
      <c r="J196" s="225">
        <f>ROUND(I196*H196,2)</f>
        <v>0</v>
      </c>
      <c r="K196" s="221" t="s">
        <v>150</v>
      </c>
      <c r="L196" s="45"/>
      <c r="M196" s="226" t="s">
        <v>1</v>
      </c>
      <c r="N196" s="227" t="s">
        <v>46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216</v>
      </c>
      <c r="AT196" s="230" t="s">
        <v>146</v>
      </c>
      <c r="AU196" s="230" t="s">
        <v>102</v>
      </c>
      <c r="AY196" s="18" t="s">
        <v>143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102</v>
      </c>
      <c r="BK196" s="231">
        <f>ROUND(I196*H196,2)</f>
        <v>0</v>
      </c>
      <c r="BL196" s="18" t="s">
        <v>216</v>
      </c>
      <c r="BM196" s="230" t="s">
        <v>1202</v>
      </c>
    </row>
    <row r="197" s="2" customFormat="1">
      <c r="A197" s="39"/>
      <c r="B197" s="40"/>
      <c r="C197" s="41"/>
      <c r="D197" s="232" t="s">
        <v>153</v>
      </c>
      <c r="E197" s="41"/>
      <c r="F197" s="233" t="s">
        <v>1203</v>
      </c>
      <c r="G197" s="41"/>
      <c r="H197" s="41"/>
      <c r="I197" s="234"/>
      <c r="J197" s="41"/>
      <c r="K197" s="41"/>
      <c r="L197" s="45"/>
      <c r="M197" s="235"/>
      <c r="N197" s="236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153</v>
      </c>
      <c r="AU197" s="18" t="s">
        <v>102</v>
      </c>
    </row>
    <row r="198" s="12" customFormat="1" ht="22.8" customHeight="1">
      <c r="A198" s="12"/>
      <c r="B198" s="203"/>
      <c r="C198" s="204"/>
      <c r="D198" s="205" t="s">
        <v>79</v>
      </c>
      <c r="E198" s="217" t="s">
        <v>1204</v>
      </c>
      <c r="F198" s="217" t="s">
        <v>1205</v>
      </c>
      <c r="G198" s="204"/>
      <c r="H198" s="204"/>
      <c r="I198" s="207"/>
      <c r="J198" s="218">
        <f>BK198</f>
        <v>0</v>
      </c>
      <c r="K198" s="204"/>
      <c r="L198" s="209"/>
      <c r="M198" s="210"/>
      <c r="N198" s="211"/>
      <c r="O198" s="211"/>
      <c r="P198" s="212">
        <f>SUM(P199:P227)</f>
        <v>0</v>
      </c>
      <c r="Q198" s="211"/>
      <c r="R198" s="212">
        <f>SUM(R199:R227)</f>
        <v>0.0132975</v>
      </c>
      <c r="S198" s="211"/>
      <c r="T198" s="213">
        <f>SUM(T199:T227)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4" t="s">
        <v>102</v>
      </c>
      <c r="AT198" s="215" t="s">
        <v>79</v>
      </c>
      <c r="AU198" s="215" t="s">
        <v>88</v>
      </c>
      <c r="AY198" s="214" t="s">
        <v>143</v>
      </c>
      <c r="BK198" s="216">
        <f>SUM(BK199:BK227)</f>
        <v>0</v>
      </c>
    </row>
    <row r="199" s="2" customFormat="1" ht="24.15" customHeight="1">
      <c r="A199" s="39"/>
      <c r="B199" s="40"/>
      <c r="C199" s="219" t="s">
        <v>367</v>
      </c>
      <c r="D199" s="219" t="s">
        <v>146</v>
      </c>
      <c r="E199" s="220" t="s">
        <v>1206</v>
      </c>
      <c r="F199" s="221" t="s">
        <v>1207</v>
      </c>
      <c r="G199" s="222" t="s">
        <v>197</v>
      </c>
      <c r="H199" s="223">
        <v>45</v>
      </c>
      <c r="I199" s="224"/>
      <c r="J199" s="225">
        <f>ROUND(I199*H199,2)</f>
        <v>0</v>
      </c>
      <c r="K199" s="221" t="s">
        <v>150</v>
      </c>
      <c r="L199" s="45"/>
      <c r="M199" s="226" t="s">
        <v>1</v>
      </c>
      <c r="N199" s="227" t="s">
        <v>46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216</v>
      </c>
      <c r="AT199" s="230" t="s">
        <v>146</v>
      </c>
      <c r="AU199" s="230" t="s">
        <v>102</v>
      </c>
      <c r="AY199" s="18" t="s">
        <v>143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102</v>
      </c>
      <c r="BK199" s="231">
        <f>ROUND(I199*H199,2)</f>
        <v>0</v>
      </c>
      <c r="BL199" s="18" t="s">
        <v>216</v>
      </c>
      <c r="BM199" s="230" t="s">
        <v>1208</v>
      </c>
    </row>
    <row r="200" s="2" customFormat="1">
      <c r="A200" s="39"/>
      <c r="B200" s="40"/>
      <c r="C200" s="41"/>
      <c r="D200" s="232" t="s">
        <v>153</v>
      </c>
      <c r="E200" s="41"/>
      <c r="F200" s="233" t="s">
        <v>1209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153</v>
      </c>
      <c r="AU200" s="18" t="s">
        <v>102</v>
      </c>
    </row>
    <row r="201" s="2" customFormat="1" ht="24.15" customHeight="1">
      <c r="A201" s="39"/>
      <c r="B201" s="40"/>
      <c r="C201" s="269" t="s">
        <v>371</v>
      </c>
      <c r="D201" s="269" t="s">
        <v>286</v>
      </c>
      <c r="E201" s="270" t="s">
        <v>1210</v>
      </c>
      <c r="F201" s="271" t="s">
        <v>1211</v>
      </c>
      <c r="G201" s="272" t="s">
        <v>197</v>
      </c>
      <c r="H201" s="273">
        <v>47.25</v>
      </c>
      <c r="I201" s="274"/>
      <c r="J201" s="275">
        <f>ROUND(I201*H201,2)</f>
        <v>0</v>
      </c>
      <c r="K201" s="271" t="s">
        <v>150</v>
      </c>
      <c r="L201" s="276"/>
      <c r="M201" s="277" t="s">
        <v>1</v>
      </c>
      <c r="N201" s="278" t="s">
        <v>46</v>
      </c>
      <c r="O201" s="92"/>
      <c r="P201" s="228">
        <f>O201*H201</f>
        <v>0</v>
      </c>
      <c r="Q201" s="228">
        <v>0.00019000000000000001</v>
      </c>
      <c r="R201" s="228">
        <f>Q201*H201</f>
        <v>0.0089775000000000011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289</v>
      </c>
      <c r="AT201" s="230" t="s">
        <v>286</v>
      </c>
      <c r="AU201" s="230" t="s">
        <v>102</v>
      </c>
      <c r="AY201" s="18" t="s">
        <v>143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102</v>
      </c>
      <c r="BK201" s="231">
        <f>ROUND(I201*H201,2)</f>
        <v>0</v>
      </c>
      <c r="BL201" s="18" t="s">
        <v>216</v>
      </c>
      <c r="BM201" s="230" t="s">
        <v>1212</v>
      </c>
    </row>
    <row r="202" s="2" customFormat="1">
      <c r="A202" s="39"/>
      <c r="B202" s="40"/>
      <c r="C202" s="41"/>
      <c r="D202" s="232" t="s">
        <v>153</v>
      </c>
      <c r="E202" s="41"/>
      <c r="F202" s="233" t="s">
        <v>1211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153</v>
      </c>
      <c r="AU202" s="18" t="s">
        <v>102</v>
      </c>
    </row>
    <row r="203" s="14" customFormat="1">
      <c r="A203" s="14"/>
      <c r="B203" s="247"/>
      <c r="C203" s="248"/>
      <c r="D203" s="232" t="s">
        <v>159</v>
      </c>
      <c r="E203" s="248"/>
      <c r="F203" s="250" t="s">
        <v>1213</v>
      </c>
      <c r="G203" s="248"/>
      <c r="H203" s="251">
        <v>47.25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159</v>
      </c>
      <c r="AU203" s="257" t="s">
        <v>102</v>
      </c>
      <c r="AV203" s="14" t="s">
        <v>102</v>
      </c>
      <c r="AW203" s="14" t="s">
        <v>4</v>
      </c>
      <c r="AX203" s="14" t="s">
        <v>88</v>
      </c>
      <c r="AY203" s="257" t="s">
        <v>143</v>
      </c>
    </row>
    <row r="204" s="2" customFormat="1" ht="21.75" customHeight="1">
      <c r="A204" s="39"/>
      <c r="B204" s="40"/>
      <c r="C204" s="219" t="s">
        <v>378</v>
      </c>
      <c r="D204" s="219" t="s">
        <v>146</v>
      </c>
      <c r="E204" s="220" t="s">
        <v>1214</v>
      </c>
      <c r="F204" s="221" t="s">
        <v>1215</v>
      </c>
      <c r="G204" s="222" t="s">
        <v>197</v>
      </c>
      <c r="H204" s="223">
        <v>45</v>
      </c>
      <c r="I204" s="224"/>
      <c r="J204" s="225">
        <f>ROUND(I204*H204,2)</f>
        <v>0</v>
      </c>
      <c r="K204" s="221" t="s">
        <v>150</v>
      </c>
      <c r="L204" s="45"/>
      <c r="M204" s="226" t="s">
        <v>1</v>
      </c>
      <c r="N204" s="227" t="s">
        <v>46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216</v>
      </c>
      <c r="AT204" s="230" t="s">
        <v>146</v>
      </c>
      <c r="AU204" s="230" t="s">
        <v>102</v>
      </c>
      <c r="AY204" s="18" t="s">
        <v>143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102</v>
      </c>
      <c r="BK204" s="231">
        <f>ROUND(I204*H204,2)</f>
        <v>0</v>
      </c>
      <c r="BL204" s="18" t="s">
        <v>216</v>
      </c>
      <c r="BM204" s="230" t="s">
        <v>1216</v>
      </c>
    </row>
    <row r="205" s="2" customFormat="1">
      <c r="A205" s="39"/>
      <c r="B205" s="40"/>
      <c r="C205" s="41"/>
      <c r="D205" s="232" t="s">
        <v>153</v>
      </c>
      <c r="E205" s="41"/>
      <c r="F205" s="233" t="s">
        <v>1217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153</v>
      </c>
      <c r="AU205" s="18" t="s">
        <v>102</v>
      </c>
    </row>
    <row r="206" s="2" customFormat="1" ht="37.8" customHeight="1">
      <c r="A206" s="39"/>
      <c r="B206" s="40"/>
      <c r="C206" s="269" t="s">
        <v>384</v>
      </c>
      <c r="D206" s="269" t="s">
        <v>286</v>
      </c>
      <c r="E206" s="270" t="s">
        <v>1218</v>
      </c>
      <c r="F206" s="271" t="s">
        <v>1219</v>
      </c>
      <c r="G206" s="272" t="s">
        <v>197</v>
      </c>
      <c r="H206" s="273">
        <v>54</v>
      </c>
      <c r="I206" s="274"/>
      <c r="J206" s="275">
        <f>ROUND(I206*H206,2)</f>
        <v>0</v>
      </c>
      <c r="K206" s="271" t="s">
        <v>150</v>
      </c>
      <c r="L206" s="276"/>
      <c r="M206" s="277" t="s">
        <v>1</v>
      </c>
      <c r="N206" s="278" t="s">
        <v>46</v>
      </c>
      <c r="O206" s="92"/>
      <c r="P206" s="228">
        <f>O206*H206</f>
        <v>0</v>
      </c>
      <c r="Q206" s="228">
        <v>5.0000000000000002E-05</v>
      </c>
      <c r="R206" s="228">
        <f>Q206*H206</f>
        <v>0.0027000000000000001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289</v>
      </c>
      <c r="AT206" s="230" t="s">
        <v>286</v>
      </c>
      <c r="AU206" s="230" t="s">
        <v>102</v>
      </c>
      <c r="AY206" s="18" t="s">
        <v>143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102</v>
      </c>
      <c r="BK206" s="231">
        <f>ROUND(I206*H206,2)</f>
        <v>0</v>
      </c>
      <c r="BL206" s="18" t="s">
        <v>216</v>
      </c>
      <c r="BM206" s="230" t="s">
        <v>1220</v>
      </c>
    </row>
    <row r="207" s="2" customFormat="1">
      <c r="A207" s="39"/>
      <c r="B207" s="40"/>
      <c r="C207" s="41"/>
      <c r="D207" s="232" t="s">
        <v>153</v>
      </c>
      <c r="E207" s="41"/>
      <c r="F207" s="233" t="s">
        <v>1219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153</v>
      </c>
      <c r="AU207" s="18" t="s">
        <v>102</v>
      </c>
    </row>
    <row r="208" s="14" customFormat="1">
      <c r="A208" s="14"/>
      <c r="B208" s="247"/>
      <c r="C208" s="248"/>
      <c r="D208" s="232" t="s">
        <v>159</v>
      </c>
      <c r="E208" s="248"/>
      <c r="F208" s="250" t="s">
        <v>1221</v>
      </c>
      <c r="G208" s="248"/>
      <c r="H208" s="251">
        <v>54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159</v>
      </c>
      <c r="AU208" s="257" t="s">
        <v>102</v>
      </c>
      <c r="AV208" s="14" t="s">
        <v>102</v>
      </c>
      <c r="AW208" s="14" t="s">
        <v>4</v>
      </c>
      <c r="AX208" s="14" t="s">
        <v>88</v>
      </c>
      <c r="AY208" s="257" t="s">
        <v>143</v>
      </c>
    </row>
    <row r="209" s="2" customFormat="1" ht="24.15" customHeight="1">
      <c r="A209" s="39"/>
      <c r="B209" s="40"/>
      <c r="C209" s="219" t="s">
        <v>388</v>
      </c>
      <c r="D209" s="219" t="s">
        <v>146</v>
      </c>
      <c r="E209" s="220" t="s">
        <v>1222</v>
      </c>
      <c r="F209" s="221" t="s">
        <v>1223</v>
      </c>
      <c r="G209" s="222" t="s">
        <v>401</v>
      </c>
      <c r="H209" s="223">
        <v>4</v>
      </c>
      <c r="I209" s="224"/>
      <c r="J209" s="225">
        <f>ROUND(I209*H209,2)</f>
        <v>0</v>
      </c>
      <c r="K209" s="221" t="s">
        <v>150</v>
      </c>
      <c r="L209" s="45"/>
      <c r="M209" s="226" t="s">
        <v>1</v>
      </c>
      <c r="N209" s="227" t="s">
        <v>46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216</v>
      </c>
      <c r="AT209" s="230" t="s">
        <v>146</v>
      </c>
      <c r="AU209" s="230" t="s">
        <v>102</v>
      </c>
      <c r="AY209" s="18" t="s">
        <v>143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102</v>
      </c>
      <c r="BK209" s="231">
        <f>ROUND(I209*H209,2)</f>
        <v>0</v>
      </c>
      <c r="BL209" s="18" t="s">
        <v>216</v>
      </c>
      <c r="BM209" s="230" t="s">
        <v>1224</v>
      </c>
    </row>
    <row r="210" s="2" customFormat="1">
      <c r="A210" s="39"/>
      <c r="B210" s="40"/>
      <c r="C210" s="41"/>
      <c r="D210" s="232" t="s">
        <v>153</v>
      </c>
      <c r="E210" s="41"/>
      <c r="F210" s="233" t="s">
        <v>1225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153</v>
      </c>
      <c r="AU210" s="18" t="s">
        <v>102</v>
      </c>
    </row>
    <row r="211" s="2" customFormat="1" ht="24.15" customHeight="1">
      <c r="A211" s="39"/>
      <c r="B211" s="40"/>
      <c r="C211" s="219" t="s">
        <v>394</v>
      </c>
      <c r="D211" s="219" t="s">
        <v>146</v>
      </c>
      <c r="E211" s="220" t="s">
        <v>1226</v>
      </c>
      <c r="F211" s="221" t="s">
        <v>1227</v>
      </c>
      <c r="G211" s="222" t="s">
        <v>197</v>
      </c>
      <c r="H211" s="223">
        <v>45</v>
      </c>
      <c r="I211" s="224"/>
      <c r="J211" s="225">
        <f>ROUND(I211*H211,2)</f>
        <v>0</v>
      </c>
      <c r="K211" s="221" t="s">
        <v>150</v>
      </c>
      <c r="L211" s="45"/>
      <c r="M211" s="226" t="s">
        <v>1</v>
      </c>
      <c r="N211" s="227" t="s">
        <v>46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216</v>
      </c>
      <c r="AT211" s="230" t="s">
        <v>146</v>
      </c>
      <c r="AU211" s="230" t="s">
        <v>102</v>
      </c>
      <c r="AY211" s="18" t="s">
        <v>143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102</v>
      </c>
      <c r="BK211" s="231">
        <f>ROUND(I211*H211,2)</f>
        <v>0</v>
      </c>
      <c r="BL211" s="18" t="s">
        <v>216</v>
      </c>
      <c r="BM211" s="230" t="s">
        <v>1228</v>
      </c>
    </row>
    <row r="212" s="2" customFormat="1">
      <c r="A212" s="39"/>
      <c r="B212" s="40"/>
      <c r="C212" s="41"/>
      <c r="D212" s="232" t="s">
        <v>153</v>
      </c>
      <c r="E212" s="41"/>
      <c r="F212" s="233" t="s">
        <v>1227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153</v>
      </c>
      <c r="AU212" s="18" t="s">
        <v>102</v>
      </c>
    </row>
    <row r="213" s="2" customFormat="1" ht="24.15" customHeight="1">
      <c r="A213" s="39"/>
      <c r="B213" s="40"/>
      <c r="C213" s="269" t="s">
        <v>398</v>
      </c>
      <c r="D213" s="269" t="s">
        <v>286</v>
      </c>
      <c r="E213" s="270" t="s">
        <v>1229</v>
      </c>
      <c r="F213" s="271" t="s">
        <v>1230</v>
      </c>
      <c r="G213" s="272" t="s">
        <v>197</v>
      </c>
      <c r="H213" s="273">
        <v>54</v>
      </c>
      <c r="I213" s="274"/>
      <c r="J213" s="275">
        <f>ROUND(I213*H213,2)</f>
        <v>0</v>
      </c>
      <c r="K213" s="271" t="s">
        <v>150</v>
      </c>
      <c r="L213" s="276"/>
      <c r="M213" s="277" t="s">
        <v>1</v>
      </c>
      <c r="N213" s="278" t="s">
        <v>46</v>
      </c>
      <c r="O213" s="92"/>
      <c r="P213" s="228">
        <f>O213*H213</f>
        <v>0</v>
      </c>
      <c r="Q213" s="228">
        <v>3.0000000000000001E-05</v>
      </c>
      <c r="R213" s="228">
        <f>Q213*H213</f>
        <v>0.0016200000000000001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289</v>
      </c>
      <c r="AT213" s="230" t="s">
        <v>286</v>
      </c>
      <c r="AU213" s="230" t="s">
        <v>102</v>
      </c>
      <c r="AY213" s="18" t="s">
        <v>143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102</v>
      </c>
      <c r="BK213" s="231">
        <f>ROUND(I213*H213,2)</f>
        <v>0</v>
      </c>
      <c r="BL213" s="18" t="s">
        <v>216</v>
      </c>
      <c r="BM213" s="230" t="s">
        <v>1231</v>
      </c>
    </row>
    <row r="214" s="2" customFormat="1">
      <c r="A214" s="39"/>
      <c r="B214" s="40"/>
      <c r="C214" s="41"/>
      <c r="D214" s="232" t="s">
        <v>153</v>
      </c>
      <c r="E214" s="41"/>
      <c r="F214" s="233" t="s">
        <v>1230</v>
      </c>
      <c r="G214" s="41"/>
      <c r="H214" s="41"/>
      <c r="I214" s="234"/>
      <c r="J214" s="41"/>
      <c r="K214" s="41"/>
      <c r="L214" s="45"/>
      <c r="M214" s="235"/>
      <c r="N214" s="236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153</v>
      </c>
      <c r="AU214" s="18" t="s">
        <v>102</v>
      </c>
    </row>
    <row r="215" s="14" customFormat="1">
      <c r="A215" s="14"/>
      <c r="B215" s="247"/>
      <c r="C215" s="248"/>
      <c r="D215" s="232" t="s">
        <v>159</v>
      </c>
      <c r="E215" s="248"/>
      <c r="F215" s="250" t="s">
        <v>1221</v>
      </c>
      <c r="G215" s="248"/>
      <c r="H215" s="251">
        <v>54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7" t="s">
        <v>159</v>
      </c>
      <c r="AU215" s="257" t="s">
        <v>102</v>
      </c>
      <c r="AV215" s="14" t="s">
        <v>102</v>
      </c>
      <c r="AW215" s="14" t="s">
        <v>4</v>
      </c>
      <c r="AX215" s="14" t="s">
        <v>88</v>
      </c>
      <c r="AY215" s="257" t="s">
        <v>143</v>
      </c>
    </row>
    <row r="216" s="2" customFormat="1" ht="24.15" customHeight="1">
      <c r="A216" s="39"/>
      <c r="B216" s="40"/>
      <c r="C216" s="219" t="s">
        <v>404</v>
      </c>
      <c r="D216" s="219" t="s">
        <v>146</v>
      </c>
      <c r="E216" s="220" t="s">
        <v>1232</v>
      </c>
      <c r="F216" s="221" t="s">
        <v>1233</v>
      </c>
      <c r="G216" s="222" t="s">
        <v>401</v>
      </c>
      <c r="H216" s="223">
        <v>4</v>
      </c>
      <c r="I216" s="224"/>
      <c r="J216" s="225">
        <f>ROUND(I216*H216,2)</f>
        <v>0</v>
      </c>
      <c r="K216" s="221" t="s">
        <v>150</v>
      </c>
      <c r="L216" s="45"/>
      <c r="M216" s="226" t="s">
        <v>1</v>
      </c>
      <c r="N216" s="227" t="s">
        <v>46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216</v>
      </c>
      <c r="AT216" s="230" t="s">
        <v>146</v>
      </c>
      <c r="AU216" s="230" t="s">
        <v>102</v>
      </c>
      <c r="AY216" s="18" t="s">
        <v>143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102</v>
      </c>
      <c r="BK216" s="231">
        <f>ROUND(I216*H216,2)</f>
        <v>0</v>
      </c>
      <c r="BL216" s="18" t="s">
        <v>216</v>
      </c>
      <c r="BM216" s="230" t="s">
        <v>1234</v>
      </c>
    </row>
    <row r="217" s="2" customFormat="1">
      <c r="A217" s="39"/>
      <c r="B217" s="40"/>
      <c r="C217" s="41"/>
      <c r="D217" s="232" t="s">
        <v>153</v>
      </c>
      <c r="E217" s="41"/>
      <c r="F217" s="233" t="s">
        <v>1233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153</v>
      </c>
      <c r="AU217" s="18" t="s">
        <v>102</v>
      </c>
    </row>
    <row r="218" s="2" customFormat="1" ht="16.5" customHeight="1">
      <c r="A218" s="39"/>
      <c r="B218" s="40"/>
      <c r="C218" s="219" t="s">
        <v>408</v>
      </c>
      <c r="D218" s="219" t="s">
        <v>146</v>
      </c>
      <c r="E218" s="220" t="s">
        <v>1235</v>
      </c>
      <c r="F218" s="221" t="s">
        <v>1236</v>
      </c>
      <c r="G218" s="222" t="s">
        <v>401</v>
      </c>
      <c r="H218" s="223">
        <v>4</v>
      </c>
      <c r="I218" s="224"/>
      <c r="J218" s="225">
        <f>ROUND(I218*H218,2)</f>
        <v>0</v>
      </c>
      <c r="K218" s="221" t="s">
        <v>428</v>
      </c>
      <c r="L218" s="45"/>
      <c r="M218" s="226" t="s">
        <v>1</v>
      </c>
      <c r="N218" s="227" t="s">
        <v>46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216</v>
      </c>
      <c r="AT218" s="230" t="s">
        <v>146</v>
      </c>
      <c r="AU218" s="230" t="s">
        <v>102</v>
      </c>
      <c r="AY218" s="18" t="s">
        <v>143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102</v>
      </c>
      <c r="BK218" s="231">
        <f>ROUND(I218*H218,2)</f>
        <v>0</v>
      </c>
      <c r="BL218" s="18" t="s">
        <v>216</v>
      </c>
      <c r="BM218" s="230" t="s">
        <v>1237</v>
      </c>
    </row>
    <row r="219" s="2" customFormat="1">
      <c r="A219" s="39"/>
      <c r="B219" s="40"/>
      <c r="C219" s="41"/>
      <c r="D219" s="232" t="s">
        <v>153</v>
      </c>
      <c r="E219" s="41"/>
      <c r="F219" s="233" t="s">
        <v>1238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153</v>
      </c>
      <c r="AU219" s="18" t="s">
        <v>102</v>
      </c>
    </row>
    <row r="220" s="2" customFormat="1" ht="16.5" customHeight="1">
      <c r="A220" s="39"/>
      <c r="B220" s="40"/>
      <c r="C220" s="219" t="s">
        <v>412</v>
      </c>
      <c r="D220" s="219" t="s">
        <v>146</v>
      </c>
      <c r="E220" s="220" t="s">
        <v>1239</v>
      </c>
      <c r="F220" s="221" t="s">
        <v>1240</v>
      </c>
      <c r="G220" s="222" t="s">
        <v>401</v>
      </c>
      <c r="H220" s="223">
        <v>1</v>
      </c>
      <c r="I220" s="224"/>
      <c r="J220" s="225">
        <f>ROUND(I220*H220,2)</f>
        <v>0</v>
      </c>
      <c r="K220" s="221" t="s">
        <v>428</v>
      </c>
      <c r="L220" s="45"/>
      <c r="M220" s="226" t="s">
        <v>1</v>
      </c>
      <c r="N220" s="227" t="s">
        <v>46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216</v>
      </c>
      <c r="AT220" s="230" t="s">
        <v>146</v>
      </c>
      <c r="AU220" s="230" t="s">
        <v>102</v>
      </c>
      <c r="AY220" s="18" t="s">
        <v>143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102</v>
      </c>
      <c r="BK220" s="231">
        <f>ROUND(I220*H220,2)</f>
        <v>0</v>
      </c>
      <c r="BL220" s="18" t="s">
        <v>216</v>
      </c>
      <c r="BM220" s="230" t="s">
        <v>1241</v>
      </c>
    </row>
    <row r="221" s="2" customFormat="1">
      <c r="A221" s="39"/>
      <c r="B221" s="40"/>
      <c r="C221" s="41"/>
      <c r="D221" s="232" t="s">
        <v>153</v>
      </c>
      <c r="E221" s="41"/>
      <c r="F221" s="233" t="s">
        <v>1242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153</v>
      </c>
      <c r="AU221" s="18" t="s">
        <v>102</v>
      </c>
    </row>
    <row r="222" s="2" customFormat="1" ht="16.5" customHeight="1">
      <c r="A222" s="39"/>
      <c r="B222" s="40"/>
      <c r="C222" s="219" t="s">
        <v>416</v>
      </c>
      <c r="D222" s="219" t="s">
        <v>146</v>
      </c>
      <c r="E222" s="220" t="s">
        <v>1243</v>
      </c>
      <c r="F222" s="221" t="s">
        <v>1244</v>
      </c>
      <c r="G222" s="222" t="s">
        <v>401</v>
      </c>
      <c r="H222" s="223">
        <v>1</v>
      </c>
      <c r="I222" s="224"/>
      <c r="J222" s="225">
        <f>ROUND(I222*H222,2)</f>
        <v>0</v>
      </c>
      <c r="K222" s="221" t="s">
        <v>428</v>
      </c>
      <c r="L222" s="45"/>
      <c r="M222" s="226" t="s">
        <v>1</v>
      </c>
      <c r="N222" s="227" t="s">
        <v>46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216</v>
      </c>
      <c r="AT222" s="230" t="s">
        <v>146</v>
      </c>
      <c r="AU222" s="230" t="s">
        <v>102</v>
      </c>
      <c r="AY222" s="18" t="s">
        <v>143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102</v>
      </c>
      <c r="BK222" s="231">
        <f>ROUND(I222*H222,2)</f>
        <v>0</v>
      </c>
      <c r="BL222" s="18" t="s">
        <v>216</v>
      </c>
      <c r="BM222" s="230" t="s">
        <v>1245</v>
      </c>
    </row>
    <row r="223" s="2" customFormat="1">
      <c r="A223" s="39"/>
      <c r="B223" s="40"/>
      <c r="C223" s="41"/>
      <c r="D223" s="232" t="s">
        <v>153</v>
      </c>
      <c r="E223" s="41"/>
      <c r="F223" s="233" t="s">
        <v>1246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153</v>
      </c>
      <c r="AU223" s="18" t="s">
        <v>102</v>
      </c>
    </row>
    <row r="224" s="2" customFormat="1" ht="16.5" customHeight="1">
      <c r="A224" s="39"/>
      <c r="B224" s="40"/>
      <c r="C224" s="219" t="s">
        <v>421</v>
      </c>
      <c r="D224" s="219" t="s">
        <v>146</v>
      </c>
      <c r="E224" s="220" t="s">
        <v>1247</v>
      </c>
      <c r="F224" s="221" t="s">
        <v>1248</v>
      </c>
      <c r="G224" s="222" t="s">
        <v>401</v>
      </c>
      <c r="H224" s="223">
        <v>1</v>
      </c>
      <c r="I224" s="224"/>
      <c r="J224" s="225">
        <f>ROUND(I224*H224,2)</f>
        <v>0</v>
      </c>
      <c r="K224" s="221" t="s">
        <v>428</v>
      </c>
      <c r="L224" s="45"/>
      <c r="M224" s="226" t="s">
        <v>1</v>
      </c>
      <c r="N224" s="227" t="s">
        <v>46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216</v>
      </c>
      <c r="AT224" s="230" t="s">
        <v>146</v>
      </c>
      <c r="AU224" s="230" t="s">
        <v>102</v>
      </c>
      <c r="AY224" s="18" t="s">
        <v>143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102</v>
      </c>
      <c r="BK224" s="231">
        <f>ROUND(I224*H224,2)</f>
        <v>0</v>
      </c>
      <c r="BL224" s="18" t="s">
        <v>216</v>
      </c>
      <c r="BM224" s="230" t="s">
        <v>1249</v>
      </c>
    </row>
    <row r="225" s="2" customFormat="1">
      <c r="A225" s="39"/>
      <c r="B225" s="40"/>
      <c r="C225" s="41"/>
      <c r="D225" s="232" t="s">
        <v>153</v>
      </c>
      <c r="E225" s="41"/>
      <c r="F225" s="233" t="s">
        <v>1250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153</v>
      </c>
      <c r="AU225" s="18" t="s">
        <v>102</v>
      </c>
    </row>
    <row r="226" s="2" customFormat="1" ht="24.15" customHeight="1">
      <c r="A226" s="39"/>
      <c r="B226" s="40"/>
      <c r="C226" s="219" t="s">
        <v>425</v>
      </c>
      <c r="D226" s="219" t="s">
        <v>146</v>
      </c>
      <c r="E226" s="220" t="s">
        <v>1251</v>
      </c>
      <c r="F226" s="221" t="s">
        <v>1252</v>
      </c>
      <c r="G226" s="222" t="s">
        <v>249</v>
      </c>
      <c r="H226" s="223">
        <v>0.012999999999999999</v>
      </c>
      <c r="I226" s="224"/>
      <c r="J226" s="225">
        <f>ROUND(I226*H226,2)</f>
        <v>0</v>
      </c>
      <c r="K226" s="221" t="s">
        <v>150</v>
      </c>
      <c r="L226" s="45"/>
      <c r="M226" s="226" t="s">
        <v>1</v>
      </c>
      <c r="N226" s="227" t="s">
        <v>46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216</v>
      </c>
      <c r="AT226" s="230" t="s">
        <v>146</v>
      </c>
      <c r="AU226" s="230" t="s">
        <v>102</v>
      </c>
      <c r="AY226" s="18" t="s">
        <v>143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102</v>
      </c>
      <c r="BK226" s="231">
        <f>ROUND(I226*H226,2)</f>
        <v>0</v>
      </c>
      <c r="BL226" s="18" t="s">
        <v>216</v>
      </c>
      <c r="BM226" s="230" t="s">
        <v>1253</v>
      </c>
    </row>
    <row r="227" s="2" customFormat="1">
      <c r="A227" s="39"/>
      <c r="B227" s="40"/>
      <c r="C227" s="41"/>
      <c r="D227" s="232" t="s">
        <v>153</v>
      </c>
      <c r="E227" s="41"/>
      <c r="F227" s="233" t="s">
        <v>1254</v>
      </c>
      <c r="G227" s="41"/>
      <c r="H227" s="41"/>
      <c r="I227" s="234"/>
      <c r="J227" s="41"/>
      <c r="K227" s="41"/>
      <c r="L227" s="45"/>
      <c r="M227" s="280"/>
      <c r="N227" s="281"/>
      <c r="O227" s="282"/>
      <c r="P227" s="282"/>
      <c r="Q227" s="282"/>
      <c r="R227" s="282"/>
      <c r="S227" s="282"/>
      <c r="T227" s="28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153</v>
      </c>
      <c r="AU227" s="18" t="s">
        <v>102</v>
      </c>
    </row>
    <row r="228" s="2" customFormat="1" ht="6.96" customHeight="1">
      <c r="A228" s="39"/>
      <c r="B228" s="67"/>
      <c r="C228" s="68"/>
      <c r="D228" s="68"/>
      <c r="E228" s="68"/>
      <c r="F228" s="68"/>
      <c r="G228" s="68"/>
      <c r="H228" s="68"/>
      <c r="I228" s="68"/>
      <c r="J228" s="68"/>
      <c r="K228" s="68"/>
      <c r="L228" s="45"/>
      <c r="M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</row>
  </sheetData>
  <sheetProtection sheet="1" autoFilter="0" formatColumns="0" formatRows="0" objects="1" scenarios="1" spinCount="100000" saltValue="EHS/wGksZ1qUOeVDSvH72Ifh6XMTQujvtgcc7KNeIp8eFu3KVsGE+43oHIsHJUgxJy3fbTprzH9TkB4XyW7ogA==" hashValue="Dfu6fzWIqPkSugpgksgZJKVOQkQ/4mJMrxZYrrgdBtN+3bSmUfSjrITjF/Ws7sK61lzLhaVhPo6+k+HA/uSNxQ==" algorithmName="SHA-512" password="CC35"/>
  <autoFilter ref="C118:K22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102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Stavební úpravy vnitřních prostor bytové jednotky č.9, 26.dubna 1305/27 pro DOZP Vilík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1255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24. 10. 2024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36</v>
      </c>
      <c r="E23" s="39"/>
      <c r="F23" s="39"/>
      <c r="G23" s="39"/>
      <c r="H23" s="39"/>
      <c r="I23" s="141" t="s">
        <v>25</v>
      </c>
      <c r="J23" s="144" t="s">
        <v>37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ROUND((SUM(BE119:BE126)),  2)</f>
        <v>0</v>
      </c>
      <c r="G33" s="39"/>
      <c r="H33" s="39"/>
      <c r="I33" s="156">
        <v>0.20999999999999999</v>
      </c>
      <c r="J33" s="155">
        <f>ROUND(((SUM(BE119:BE126))*I33),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ROUND((SUM(BF119:BF126)),  2)</f>
        <v>0</v>
      </c>
      <c r="G34" s="39"/>
      <c r="H34" s="39"/>
      <c r="I34" s="156">
        <v>0.12</v>
      </c>
      <c r="J34" s="155">
        <f>ROUND(((SUM(BF119:BF126))*I34),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ROUND((SUM(BG119:BG126)),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ROUND((SUM(BH119:BH126)),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ROUND((SUM(BI119:BI126)),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Stavební úpravy vnitřních prostor bytové jednotky č.9, 26.dubna 1305/27 pro DOZP Vilík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05 - VRN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Cheb</v>
      </c>
      <c r="G89" s="41"/>
      <c r="H89" s="41"/>
      <c r="I89" s="33" t="s">
        <v>22</v>
      </c>
      <c r="J89" s="80" t="str">
        <f>IF(J12="","",J12)</f>
        <v>24. 10. 2024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Krajský úřad KV kraj,Závodní 353/88, K. Vary</v>
      </c>
      <c r="G91" s="41"/>
      <c r="H91" s="41"/>
      <c r="I91" s="33" t="s">
        <v>32</v>
      </c>
      <c r="J91" s="37" t="str">
        <f>E21</f>
        <v>ARCHEB s.r.o., Mlýnská 16/98, Cheb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36</v>
      </c>
      <c r="J92" s="37" t="str">
        <f>E24</f>
        <v>V. Rakyta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1256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1257</v>
      </c>
      <c r="E98" s="189"/>
      <c r="F98" s="189"/>
      <c r="G98" s="189"/>
      <c r="H98" s="189"/>
      <c r="I98" s="189"/>
      <c r="J98" s="190">
        <f>J121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1258</v>
      </c>
      <c r="E99" s="189"/>
      <c r="F99" s="189"/>
      <c r="G99" s="189"/>
      <c r="H99" s="189"/>
      <c r="I99" s="189"/>
      <c r="J99" s="190">
        <f>J124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128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6.25" customHeight="1">
      <c r="A109" s="39"/>
      <c r="B109" s="40"/>
      <c r="C109" s="41"/>
      <c r="D109" s="41"/>
      <c r="E109" s="175" t="str">
        <f>E7</f>
        <v>Stavební úpravy vnitřních prostor bytové jednotky č.9, 26.dubna 1305/27 pro DOZP Vilík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104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05 - VRN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Cheb</v>
      </c>
      <c r="G113" s="41"/>
      <c r="H113" s="41"/>
      <c r="I113" s="33" t="s">
        <v>22</v>
      </c>
      <c r="J113" s="80" t="str">
        <f>IF(J12="","",J12)</f>
        <v>24. 10. 2024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5.65" customHeight="1">
      <c r="A115" s="39"/>
      <c r="B115" s="40"/>
      <c r="C115" s="33" t="s">
        <v>24</v>
      </c>
      <c r="D115" s="41"/>
      <c r="E115" s="41"/>
      <c r="F115" s="28" t="str">
        <f>E15</f>
        <v>Krajský úřad KV kraj,Závodní 353/88, K. Vary</v>
      </c>
      <c r="G115" s="41"/>
      <c r="H115" s="41"/>
      <c r="I115" s="33" t="s">
        <v>32</v>
      </c>
      <c r="J115" s="37" t="str">
        <f>E21</f>
        <v>ARCHEB s.r.o., Mlýnská 16/98, Cheb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30</v>
      </c>
      <c r="D116" s="41"/>
      <c r="E116" s="41"/>
      <c r="F116" s="28" t="str">
        <f>IF(E18="","",E18)</f>
        <v>Vyplň údaj</v>
      </c>
      <c r="G116" s="41"/>
      <c r="H116" s="41"/>
      <c r="I116" s="33" t="s">
        <v>36</v>
      </c>
      <c r="J116" s="37" t="str">
        <f>E24</f>
        <v>V. Rakyta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2"/>
      <c r="B118" s="193"/>
      <c r="C118" s="194" t="s">
        <v>129</v>
      </c>
      <c r="D118" s="195" t="s">
        <v>65</v>
      </c>
      <c r="E118" s="195" t="s">
        <v>61</v>
      </c>
      <c r="F118" s="195" t="s">
        <v>62</v>
      </c>
      <c r="G118" s="195" t="s">
        <v>130</v>
      </c>
      <c r="H118" s="195" t="s">
        <v>131</v>
      </c>
      <c r="I118" s="195" t="s">
        <v>132</v>
      </c>
      <c r="J118" s="195" t="s">
        <v>108</v>
      </c>
      <c r="K118" s="196" t="s">
        <v>133</v>
      </c>
      <c r="L118" s="197"/>
      <c r="M118" s="101" t="s">
        <v>1</v>
      </c>
      <c r="N118" s="102" t="s">
        <v>44</v>
      </c>
      <c r="O118" s="102" t="s">
        <v>134</v>
      </c>
      <c r="P118" s="102" t="s">
        <v>135</v>
      </c>
      <c r="Q118" s="102" t="s">
        <v>136</v>
      </c>
      <c r="R118" s="102" t="s">
        <v>137</v>
      </c>
      <c r="S118" s="102" t="s">
        <v>138</v>
      </c>
      <c r="T118" s="103" t="s">
        <v>139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9"/>
      <c r="B119" s="40"/>
      <c r="C119" s="108" t="s">
        <v>140</v>
      </c>
      <c r="D119" s="41"/>
      <c r="E119" s="41"/>
      <c r="F119" s="41"/>
      <c r="G119" s="41"/>
      <c r="H119" s="41"/>
      <c r="I119" s="41"/>
      <c r="J119" s="198">
        <f>BK119</f>
        <v>0</v>
      </c>
      <c r="K119" s="41"/>
      <c r="L119" s="45"/>
      <c r="M119" s="104"/>
      <c r="N119" s="199"/>
      <c r="O119" s="105"/>
      <c r="P119" s="200">
        <f>P120</f>
        <v>0</v>
      </c>
      <c r="Q119" s="105"/>
      <c r="R119" s="200">
        <f>R120</f>
        <v>0</v>
      </c>
      <c r="S119" s="105"/>
      <c r="T119" s="201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79</v>
      </c>
      <c r="AU119" s="18" t="s">
        <v>110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79</v>
      </c>
      <c r="E120" s="206" t="s">
        <v>100</v>
      </c>
      <c r="F120" s="206" t="s">
        <v>1259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P121+P124</f>
        <v>0</v>
      </c>
      <c r="Q120" s="211"/>
      <c r="R120" s="212">
        <f>R121+R124</f>
        <v>0</v>
      </c>
      <c r="S120" s="211"/>
      <c r="T120" s="213">
        <f>T121+T124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185</v>
      </c>
      <c r="AT120" s="215" t="s">
        <v>79</v>
      </c>
      <c r="AU120" s="215" t="s">
        <v>80</v>
      </c>
      <c r="AY120" s="214" t="s">
        <v>143</v>
      </c>
      <c r="BK120" s="216">
        <f>BK121+BK124</f>
        <v>0</v>
      </c>
    </row>
    <row r="121" s="12" customFormat="1" ht="22.8" customHeight="1">
      <c r="A121" s="12"/>
      <c r="B121" s="203"/>
      <c r="C121" s="204"/>
      <c r="D121" s="205" t="s">
        <v>79</v>
      </c>
      <c r="E121" s="217" t="s">
        <v>1260</v>
      </c>
      <c r="F121" s="217" t="s">
        <v>1261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SUM(P122:P123)</f>
        <v>0</v>
      </c>
      <c r="Q121" s="211"/>
      <c r="R121" s="212">
        <f>SUM(R122:R123)</f>
        <v>0</v>
      </c>
      <c r="S121" s="211"/>
      <c r="T121" s="213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185</v>
      </c>
      <c r="AT121" s="215" t="s">
        <v>79</v>
      </c>
      <c r="AU121" s="215" t="s">
        <v>88</v>
      </c>
      <c r="AY121" s="214" t="s">
        <v>143</v>
      </c>
      <c r="BK121" s="216">
        <f>SUM(BK122:BK123)</f>
        <v>0</v>
      </c>
    </row>
    <row r="122" s="2" customFormat="1" ht="16.5" customHeight="1">
      <c r="A122" s="39"/>
      <c r="B122" s="40"/>
      <c r="C122" s="219" t="s">
        <v>88</v>
      </c>
      <c r="D122" s="219" t="s">
        <v>146</v>
      </c>
      <c r="E122" s="220" t="s">
        <v>1262</v>
      </c>
      <c r="F122" s="221" t="s">
        <v>1263</v>
      </c>
      <c r="G122" s="222" t="s">
        <v>454</v>
      </c>
      <c r="H122" s="223">
        <v>1</v>
      </c>
      <c r="I122" s="224"/>
      <c r="J122" s="225">
        <f>ROUND(I122*H122,2)</f>
        <v>0</v>
      </c>
      <c r="K122" s="221" t="s">
        <v>150</v>
      </c>
      <c r="L122" s="45"/>
      <c r="M122" s="226" t="s">
        <v>1</v>
      </c>
      <c r="N122" s="227" t="s">
        <v>45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1264</v>
      </c>
      <c r="AT122" s="230" t="s">
        <v>146</v>
      </c>
      <c r="AU122" s="230" t="s">
        <v>102</v>
      </c>
      <c r="AY122" s="18" t="s">
        <v>143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88</v>
      </c>
      <c r="BK122" s="231">
        <f>ROUND(I122*H122,2)</f>
        <v>0</v>
      </c>
      <c r="BL122" s="18" t="s">
        <v>1264</v>
      </c>
      <c r="BM122" s="230" t="s">
        <v>1265</v>
      </c>
    </row>
    <row r="123" s="2" customFormat="1">
      <c r="A123" s="39"/>
      <c r="B123" s="40"/>
      <c r="C123" s="41"/>
      <c r="D123" s="232" t="s">
        <v>153</v>
      </c>
      <c r="E123" s="41"/>
      <c r="F123" s="233" t="s">
        <v>1263</v>
      </c>
      <c r="G123" s="41"/>
      <c r="H123" s="41"/>
      <c r="I123" s="234"/>
      <c r="J123" s="41"/>
      <c r="K123" s="41"/>
      <c r="L123" s="45"/>
      <c r="M123" s="235"/>
      <c r="N123" s="236"/>
      <c r="O123" s="92"/>
      <c r="P123" s="92"/>
      <c r="Q123" s="92"/>
      <c r="R123" s="92"/>
      <c r="S123" s="92"/>
      <c r="T123" s="93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153</v>
      </c>
      <c r="AU123" s="18" t="s">
        <v>102</v>
      </c>
    </row>
    <row r="124" s="12" customFormat="1" ht="22.8" customHeight="1">
      <c r="A124" s="12"/>
      <c r="B124" s="203"/>
      <c r="C124" s="204"/>
      <c r="D124" s="205" t="s">
        <v>79</v>
      </c>
      <c r="E124" s="217" t="s">
        <v>1266</v>
      </c>
      <c r="F124" s="217" t="s">
        <v>1267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SUM(P125:P126)</f>
        <v>0</v>
      </c>
      <c r="Q124" s="211"/>
      <c r="R124" s="212">
        <f>SUM(R125:R126)</f>
        <v>0</v>
      </c>
      <c r="S124" s="211"/>
      <c r="T124" s="21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185</v>
      </c>
      <c r="AT124" s="215" t="s">
        <v>79</v>
      </c>
      <c r="AU124" s="215" t="s">
        <v>88</v>
      </c>
      <c r="AY124" s="214" t="s">
        <v>143</v>
      </c>
      <c r="BK124" s="216">
        <f>SUM(BK125:BK126)</f>
        <v>0</v>
      </c>
    </row>
    <row r="125" s="2" customFormat="1" ht="16.5" customHeight="1">
      <c r="A125" s="39"/>
      <c r="B125" s="40"/>
      <c r="C125" s="219" t="s">
        <v>102</v>
      </c>
      <c r="D125" s="219" t="s">
        <v>146</v>
      </c>
      <c r="E125" s="220" t="s">
        <v>1268</v>
      </c>
      <c r="F125" s="221" t="s">
        <v>1269</v>
      </c>
      <c r="G125" s="222" t="s">
        <v>454</v>
      </c>
      <c r="H125" s="223">
        <v>1</v>
      </c>
      <c r="I125" s="224"/>
      <c r="J125" s="225">
        <f>ROUND(I125*H125,2)</f>
        <v>0</v>
      </c>
      <c r="K125" s="221" t="s">
        <v>150</v>
      </c>
      <c r="L125" s="45"/>
      <c r="M125" s="226" t="s">
        <v>1</v>
      </c>
      <c r="N125" s="227" t="s">
        <v>45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1264</v>
      </c>
      <c r="AT125" s="230" t="s">
        <v>146</v>
      </c>
      <c r="AU125" s="230" t="s">
        <v>102</v>
      </c>
      <c r="AY125" s="18" t="s">
        <v>143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88</v>
      </c>
      <c r="BK125" s="231">
        <f>ROUND(I125*H125,2)</f>
        <v>0</v>
      </c>
      <c r="BL125" s="18" t="s">
        <v>1264</v>
      </c>
      <c r="BM125" s="230" t="s">
        <v>1270</v>
      </c>
    </row>
    <row r="126" s="2" customFormat="1">
      <c r="A126" s="39"/>
      <c r="B126" s="40"/>
      <c r="C126" s="41"/>
      <c r="D126" s="232" t="s">
        <v>153</v>
      </c>
      <c r="E126" s="41"/>
      <c r="F126" s="233" t="s">
        <v>1271</v>
      </c>
      <c r="G126" s="41"/>
      <c r="H126" s="41"/>
      <c r="I126" s="234"/>
      <c r="J126" s="41"/>
      <c r="K126" s="41"/>
      <c r="L126" s="45"/>
      <c r="M126" s="280"/>
      <c r="N126" s="281"/>
      <c r="O126" s="282"/>
      <c r="P126" s="282"/>
      <c r="Q126" s="282"/>
      <c r="R126" s="282"/>
      <c r="S126" s="282"/>
      <c r="T126" s="28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153</v>
      </c>
      <c r="AU126" s="18" t="s">
        <v>102</v>
      </c>
    </row>
    <row r="127" s="2" customFormat="1" ht="6.96" customHeight="1">
      <c r="A127" s="39"/>
      <c r="B127" s="67"/>
      <c r="C127" s="68"/>
      <c r="D127" s="68"/>
      <c r="E127" s="68"/>
      <c r="F127" s="68"/>
      <c r="G127" s="68"/>
      <c r="H127" s="68"/>
      <c r="I127" s="68"/>
      <c r="J127" s="68"/>
      <c r="K127" s="68"/>
      <c r="L127" s="45"/>
      <c r="M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</sheetData>
  <sheetProtection sheet="1" autoFilter="0" formatColumns="0" formatRows="0" objects="1" scenarios="1" spinCount="100000" saltValue="ZEJhyFVifCA+3cCoYxH9utw6xjT3rcV26RyfdyA1VxuIYx46bgPGs05lfMdr2qDsyKXpdGJQ4wmx9MbMw3VDBA==" hashValue="k4tdQaxWXvkW7GT3lR3edQjIjgvqIVDb06QLFnn23vzNcCyDOZBAj5COHTRyn3zjHYt+RNzaxnGAn5FWGFtWVw==" algorithmName="SHA-512" password="CC35"/>
  <autoFilter ref="C118:K12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Seidl Jiří</dc:creator>
  <cp:lastModifiedBy>Seidl Jiří</cp:lastModifiedBy>
  <dcterms:created xsi:type="dcterms:W3CDTF">2025-02-19T13:34:44Z</dcterms:created>
  <dcterms:modified xsi:type="dcterms:W3CDTF">2025-02-19T13:34:51Z</dcterms:modified>
</cp:coreProperties>
</file>