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áce\2025\Ing. Tošovský\Malby - KV Ondřejská - stravování a služby učňák\"/>
    </mc:Choice>
  </mc:AlternateContent>
  <bookViews>
    <workbookView xWindow="0" yWindow="0" windowWidth="0" windowHeight="0"/>
  </bookViews>
  <sheets>
    <sheet name="Rekapitulace stavby" sheetId="1" r:id="rId1"/>
    <sheet name="01 - Dokončovací práce -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Dokončovací práce - ...'!$C$91:$K$343</definedName>
    <definedName name="_xlnm.Print_Area" localSheetId="1">'01 - Dokončovací práce - ...'!$C$4:$J$39,'01 - Dokončovací práce - ...'!$C$45:$J$73,'01 - Dokončovací práce - ...'!$C$79:$K$343</definedName>
    <definedName name="_xlnm.Print_Titles" localSheetId="1">'01 - Dokončovací práce - ...'!$91:$91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40"/>
  <c r="BH340"/>
  <c r="BG340"/>
  <c r="BF340"/>
  <c r="T340"/>
  <c r="T339"/>
  <c r="R340"/>
  <c r="R339"/>
  <c r="P340"/>
  <c r="P339"/>
  <c r="BI335"/>
  <c r="BH335"/>
  <c r="BG335"/>
  <c r="BF335"/>
  <c r="T335"/>
  <c r="T334"/>
  <c r="T333"/>
  <c r="R335"/>
  <c r="R334"/>
  <c r="R333"/>
  <c r="P335"/>
  <c r="P334"/>
  <c r="BI329"/>
  <c r="BH329"/>
  <c r="BG329"/>
  <c r="BF329"/>
  <c r="T329"/>
  <c r="R329"/>
  <c r="P329"/>
  <c r="BI318"/>
  <c r="BH318"/>
  <c r="BG318"/>
  <c r="BF318"/>
  <c r="T318"/>
  <c r="R318"/>
  <c r="P318"/>
  <c r="BI311"/>
  <c r="BH311"/>
  <c r="BG311"/>
  <c r="BF311"/>
  <c r="T311"/>
  <c r="R311"/>
  <c r="P311"/>
  <c r="BI307"/>
  <c r="BH307"/>
  <c r="BG307"/>
  <c r="BF307"/>
  <c r="T307"/>
  <c r="R307"/>
  <c r="P307"/>
  <c r="BI301"/>
  <c r="BH301"/>
  <c r="BG301"/>
  <c r="BF301"/>
  <c r="T301"/>
  <c r="R301"/>
  <c r="P301"/>
  <c r="BI297"/>
  <c r="BH297"/>
  <c r="BG297"/>
  <c r="BF297"/>
  <c r="T297"/>
  <c r="R297"/>
  <c r="P297"/>
  <c r="BI291"/>
  <c r="BH291"/>
  <c r="BG291"/>
  <c r="BF291"/>
  <c r="T291"/>
  <c r="R291"/>
  <c r="P291"/>
  <c r="BI284"/>
  <c r="BH284"/>
  <c r="BG284"/>
  <c r="BF284"/>
  <c r="T284"/>
  <c r="R284"/>
  <c r="P284"/>
  <c r="BI281"/>
  <c r="BH281"/>
  <c r="BG281"/>
  <c r="BF281"/>
  <c r="T281"/>
  <c r="R281"/>
  <c r="P28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25"/>
  <c r="BH225"/>
  <c r="BG225"/>
  <c r="BF225"/>
  <c r="T225"/>
  <c r="R225"/>
  <c r="P225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63"/>
  <c r="BH163"/>
  <c r="BG163"/>
  <c r="BF163"/>
  <c r="T163"/>
  <c r="T162"/>
  <c r="R163"/>
  <c r="R162"/>
  <c r="P163"/>
  <c r="P162"/>
  <c r="BI159"/>
  <c r="BH159"/>
  <c r="BG159"/>
  <c r="BF159"/>
  <c r="T159"/>
  <c r="R159"/>
  <c r="P159"/>
  <c r="BI155"/>
  <c r="BH155"/>
  <c r="BG155"/>
  <c r="BF155"/>
  <c r="T155"/>
  <c r="R155"/>
  <c r="P155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0"/>
  <c r="BH130"/>
  <c r="BG130"/>
  <c r="BF130"/>
  <c r="T130"/>
  <c r="R130"/>
  <c r="P130"/>
  <c r="BI118"/>
  <c r="BH118"/>
  <c r="BG118"/>
  <c r="BF118"/>
  <c r="T118"/>
  <c r="T95"/>
  <c r="T94"/>
  <c r="R118"/>
  <c r="R95"/>
  <c r="R94"/>
  <c r="P118"/>
  <c r="P95"/>
  <c r="P94"/>
  <c r="BI96"/>
  <c r="BH96"/>
  <c r="BG96"/>
  <c r="BF96"/>
  <c r="T96"/>
  <c r="R96"/>
  <c r="P96"/>
  <c r="J89"/>
  <c r="F88"/>
  <c r="F86"/>
  <c r="E84"/>
  <c r="J55"/>
  <c r="F54"/>
  <c r="F52"/>
  <c r="E50"/>
  <c r="J21"/>
  <c r="E21"/>
  <c r="J54"/>
  <c r="J20"/>
  <c r="J18"/>
  <c r="E18"/>
  <c r="F55"/>
  <c r="J17"/>
  <c r="J12"/>
  <c r="J86"/>
  <c r="E7"/>
  <c r="E82"/>
  <c i="1" r="L50"/>
  <c r="AM50"/>
  <c r="AM49"/>
  <c r="L49"/>
  <c r="AM47"/>
  <c r="L47"/>
  <c r="L45"/>
  <c r="L44"/>
  <c i="2" r="J143"/>
  <c r="J159"/>
  <c r="BK139"/>
  <c r="J301"/>
  <c r="BK96"/>
  <c r="BK192"/>
  <c r="J335"/>
  <c r="BK340"/>
  <c r="J155"/>
  <c r="BK318"/>
  <c r="BK225"/>
  <c r="J307"/>
  <c r="BK163"/>
  <c r="J250"/>
  <c i="1" r="AS54"/>
  <c i="2" r="J192"/>
  <c r="BK297"/>
  <c r="BK329"/>
  <c r="BK244"/>
  <c r="J118"/>
  <c r="J311"/>
  <c r="BK284"/>
  <c r="BK143"/>
  <c r="BK281"/>
  <c r="BK189"/>
  <c r="J146"/>
  <c r="BK155"/>
  <c r="BK250"/>
  <c r="BK301"/>
  <c r="J139"/>
  <c r="BK247"/>
  <c r="BK146"/>
  <c r="BK201"/>
  <c r="J189"/>
  <c r="J291"/>
  <c r="BK197"/>
  <c r="J96"/>
  <c r="J163"/>
  <c r="J329"/>
  <c r="BK159"/>
  <c r="J130"/>
  <c r="BK307"/>
  <c r="J247"/>
  <c r="BK206"/>
  <c r="J186"/>
  <c r="J206"/>
  <c r="J297"/>
  <c r="J244"/>
  <c r="J281"/>
  <c r="J256"/>
  <c r="BK118"/>
  <c r="BK311"/>
  <c r="BK186"/>
  <c r="J284"/>
  <c r="J340"/>
  <c r="J318"/>
  <c r="BK256"/>
  <c r="BK291"/>
  <c r="BK335"/>
  <c r="J253"/>
  <c r="BK253"/>
  <c r="J197"/>
  <c r="J201"/>
  <c r="BK130"/>
  <c r="J225"/>
  <c l="1" r="P333"/>
  <c r="P129"/>
  <c r="P128"/>
  <c r="BK185"/>
  <c r="J185"/>
  <c r="J66"/>
  <c r="T185"/>
  <c r="BK205"/>
  <c r="J205"/>
  <c r="J69"/>
  <c r="R205"/>
  <c r="R204"/>
  <c r="T129"/>
  <c r="T128"/>
  <c r="T93"/>
  <c r="R185"/>
  <c r="P205"/>
  <c r="P204"/>
  <c r="BK129"/>
  <c r="J129"/>
  <c r="J64"/>
  <c r="R129"/>
  <c r="R128"/>
  <c r="R93"/>
  <c r="R92"/>
  <c r="P185"/>
  <c r="T205"/>
  <c r="T204"/>
  <c r="BK200"/>
  <c r="J200"/>
  <c r="J67"/>
  <c r="BK162"/>
  <c r="J162"/>
  <c r="J65"/>
  <c r="BK95"/>
  <c r="BK94"/>
  <c r="J94"/>
  <c r="J61"/>
  <c r="BK334"/>
  <c r="J334"/>
  <c r="J71"/>
  <c r="BK339"/>
  <c r="J339"/>
  <c r="J72"/>
  <c r="F89"/>
  <c r="BE96"/>
  <c r="BE155"/>
  <c r="BE206"/>
  <c r="E48"/>
  <c r="J52"/>
  <c r="J88"/>
  <c r="BE143"/>
  <c r="BE146"/>
  <c r="BE192"/>
  <c r="BE225"/>
  <c r="BE247"/>
  <c r="BE256"/>
  <c r="BE284"/>
  <c r="BE307"/>
  <c r="BE318"/>
  <c r="BE159"/>
  <c r="BE163"/>
  <c r="BE189"/>
  <c r="BE197"/>
  <c r="BE250"/>
  <c r="BE291"/>
  <c r="BE311"/>
  <c r="BE329"/>
  <c r="BE335"/>
  <c r="BE118"/>
  <c r="BE130"/>
  <c r="BE139"/>
  <c r="BE186"/>
  <c r="BE201"/>
  <c r="BE244"/>
  <c r="BE253"/>
  <c r="BE281"/>
  <c r="BE297"/>
  <c r="BE301"/>
  <c r="BE340"/>
  <c r="F36"/>
  <c i="1" r="BC55"/>
  <c r="BC54"/>
  <c r="W32"/>
  <c i="2" r="J34"/>
  <c i="1" r="AW55"/>
  <c i="2" r="F35"/>
  <c i="1" r="BB55"/>
  <c r="BB54"/>
  <c r="W31"/>
  <c i="2" r="F34"/>
  <c i="1" r="BA55"/>
  <c r="BA54"/>
  <c r="AW54"/>
  <c r="AK30"/>
  <c i="2" r="F37"/>
  <c i="1" r="BD55"/>
  <c r="BD54"/>
  <c r="W33"/>
  <c i="2" l="1" r="T92"/>
  <c r="P93"/>
  <c r="P92"/>
  <c i="1" r="AU55"/>
  <c i="2" r="BK204"/>
  <c r="J204"/>
  <c r="J68"/>
  <c r="BK128"/>
  <c r="J128"/>
  <c r="J63"/>
  <c r="BK333"/>
  <c r="J333"/>
  <c r="J70"/>
  <c r="J95"/>
  <c r="J62"/>
  <c r="J33"/>
  <c i="1" r="AV55"/>
  <c r="AT55"/>
  <c r="AU54"/>
  <c r="W30"/>
  <c i="2" r="F33"/>
  <c i="1" r="AZ55"/>
  <c r="AZ54"/>
  <c r="AV54"/>
  <c r="AK29"/>
  <c r="AX54"/>
  <c r="AY54"/>
  <c i="2" l="1" r="BK93"/>
  <c r="J93"/>
  <c r="J60"/>
  <c i="1" r="AT54"/>
  <c r="W29"/>
  <c i="2" l="1" r="BK92"/>
  <c r="J92"/>
  <c r="J30"/>
  <c i="1" r="AG55"/>
  <c r="AG54"/>
  <c r="AK26"/>
  <c r="AK35"/>
  <c l="1" r="AN54"/>
  <c i="2" r="J39"/>
  <c r="J5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<sst xmlns="http://schemas.openxmlformats.org/spreadsheetml/2006/main">
  <si>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</si>
  <si>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</si>
  <si>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</si>
  <si>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</si>
  <si>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</si>
  <si>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{f3357f6e-942d-4c6f-92fd-de7809fbc1d0}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</si>
  <si>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</si>
  <si>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</si>
  <si>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</si>
  <si>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</si>
  <si>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</si>
  <si>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</si>
  <si>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</si>
  <si>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</si>
  <si>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25h020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</si>
  <si>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</si>
  <si>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</si>
  <si>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Výmalba školy po rekonstrukci elektroinstalce</t>
  </si>
  <si>
    <t>KSO:</t>
  </si>
  <si>
    <t/>
  </si>
  <si>
    <t>CC-CZ:</t>
  </si>
  <si>
    <t>Místo:</t>
  </si>
  <si>
    <t>SŠ Strav. a služeb, Ondřejská, K.vary</t>
  </si>
  <si>
    <t>Datum:</t>
  </si>
  <si>
    <t>27. 1. 2025</t>
  </si>
  <si>
    <t>Zadavatel:</t>
  </si>
  <si>
    <t>IČ: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</si>
  <si>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</si>
  <si>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</si>
  <si>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</si>
  <si>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</si>
  <si>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</si>
  <si>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</si>
  <si>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</si>
  <si>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Daniela Hahnová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</si>
  <si>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</si>
  <si>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</si>
  <si>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</si>
  <si>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</si>
  <si>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</si>
  <si>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</si>
  <si>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</si>
  <si>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</si>
  <si>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</si>
  <si>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</si>
  <si>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</si>
  <si>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</si>
  <si>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</si>
  <si>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</si>
  <si>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</si>
  <si>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</si>
  <si>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</si>
  <si>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</si>
  <si>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</si>
  <si>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</si>
  <si>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</si>
  <si>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</si>
  <si>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</si>
  <si>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</si>
  <si>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</si>
  <si>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</si>
  <si>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</si>
  <si>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</si>
  <si>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</si>
  <si>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</si>
  <si>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</si>
  <si>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</si>
  <si>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</si>
  <si>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</si>
  <si>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</si>
  <si>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</si>
  <si>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</si>
  <si>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</si>
  <si>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</si>
  <si>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</si>
  <si>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</si>
  <si>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</si>
  <si>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Dokončovací práce - malby a nátěry</t>
  </si>
  <si>
    <t>STA</t>
  </si>
  <si>
    <t>1</t>
  </si>
  <si>
    <t>{81340343-9df6-4c25-92fe-95597e3b00fd}</t>
  </si>
  <si>
    <t>2</t>
  </si>
  <si>
    <t>KRYCÍ LIST SOUPISU PRACÍ</t>
  </si>
  <si>
    <t>Objekt:</t>
  </si>
  <si>
    <t>01 - Dokončovací práce - malby a nátěry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</si>
  <si>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</si>
  <si>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</si>
  <si>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</si>
  <si>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</si>
  <si>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</si>
  <si>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</si>
  <si>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</si>
  <si>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</si>
  <si>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  94 - Lešení a stavební výtahy</t>
  </si>
  <si>
    <t xml:space="preserve">      95 - Dokončovací konstrukce a práce pozemních staveb</t>
  </si>
  <si>
    <t xml:space="preserve">    997 - Doprava suti a vybouraných hmot</t>
  </si>
  <si>
    <t xml:space="preserve">    998 - Přesun hmot</t>
  </si>
  <si>
    <t>PSV - Práce a dodávky PSV</t>
  </si>
  <si>
    <t xml:space="preserve">    784 - Dokončovací práce - malby a tapety</t>
  </si>
  <si>
    <t>VRN - Vedlejší rozpočtové náklady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</si>
  <si>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</si>
  <si>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</si>
  <si>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</si>
  <si>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</si>
  <si>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</si>
  <si>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</si>
  <si>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</si>
  <si>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</si>
  <si>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</si>
  <si>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</si>
  <si>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</si>
  <si>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</si>
  <si>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</si>
  <si>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</si>
  <si>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</si>
  <si>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</si>
  <si>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</si>
  <si>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</si>
  <si>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</si>
  <si>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</si>
  <si>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61</t>
  </si>
  <si>
    <t>Úprava povrchů vnitřních</t>
  </si>
  <si>
    <t>K</t>
  </si>
  <si>
    <t>619991001</t>
  </si>
  <si>
    <t>Zakrytí podlahy PE fólií</t>
  </si>
  <si>
    <t>m2</t>
  </si>
  <si>
    <t>CS ÚRS 2025 01</t>
  </si>
  <si>
    <t>16</t>
  </si>
  <si>
    <t>3</t>
  </si>
  <si>
    <t>2074762673</t>
  </si>
  <si>
    <t>PP</t>
  </si>
  <si>
    <t>Zakrytí vnitřních ploch před znečištěním PE fólií včetně pozdějšího odkrytí podlah</t>
  </si>
  <si>
    <t>Online PSC</t>
  </si>
  <si>
    <t>https://podminky.urs.cz/item/CS_URS_2025_01/619991001</t>
  </si>
  <si>
    <t>VV</t>
  </si>
  <si>
    <t>" strop" 8,0*3,9+6,2*4,0</t>
  </si>
  <si>
    <t>" strop" 3,33*3,56+7,85*6,97+6,92*6,97+4,66*10,98</t>
  </si>
  <si>
    <t>" strop" 3,45*3,99+8,59*4,25+8,73*6,97+11,06*7,7</t>
  </si>
  <si>
    <t>" stropy" 3,48*4,04+8,73*4,38+3,15*2,85+4,05*2,66+8,86*6,94+11,09*7,7</t>
  </si>
  <si>
    <t>" stropy" 3,49*4,05+3,5*4,37+5,2*4,37+3,64*2,92+4,25*2,66+8,87*6,95+11,07*7,7</t>
  </si>
  <si>
    <t>Mezisoučet 1-5.np místnosti</t>
  </si>
  <si>
    <t>" strop" 14,93*2,0+4,55*1,97+2,0*1,4</t>
  </si>
  <si>
    <t>" strop" (16,3*3,56+1,0*3,35+8,22*2,1)</t>
  </si>
  <si>
    <t>" strop" 15,95*2,8+1,0*3,45+13,2*2,1</t>
  </si>
  <si>
    <t>" strop" 16,32*2,85+1,0*3,45+13,21*2,1</t>
  </si>
  <si>
    <t>" strop" 15,73*2,92+1,0*3,45+13,24*2,1</t>
  </si>
  <si>
    <t>Mezisoučet 1-5.np chodby</t>
  </si>
  <si>
    <t>" strop" 1,4*(3,25+1,25)+3,2*1,2</t>
  </si>
  <si>
    <t>" strop" 2,8*1,4*2+3,2*1,3</t>
  </si>
  <si>
    <t>Mezisoučet 1-5. schodiště</t>
  </si>
  <si>
    <t>Součet</t>
  </si>
  <si>
    <t>4</t>
  </si>
  <si>
    <t>619991005</t>
  </si>
  <si>
    <t>Zakrytí stěny PE fólií</t>
  </si>
  <si>
    <t>970314803</t>
  </si>
  <si>
    <t>Zakrytí vnitřních ploch před znečištěním PE fólií včetně pozdějšího odkrytí stěn nebo svislých ploch</t>
  </si>
  <si>
    <t>https://podminky.urs.cz/item/CS_URS_2025_01/619991005</t>
  </si>
  <si>
    <t>"okna a dv ve fasádě"</t>
  </si>
  <si>
    <t>" 1.np" 2,0*2,0+2,8*1,0*2+0,6*0,6</t>
  </si>
  <si>
    <t>" 2.np" 2,0*2,6*9+2,0*2,0</t>
  </si>
  <si>
    <t>" 3.np" 2,0*2,6*13</t>
  </si>
  <si>
    <t>" 4.np" 2,0*2,6*15</t>
  </si>
  <si>
    <t>"5.np" 2,0*2,6*14+2,0*2,6</t>
  </si>
  <si>
    <t>9</t>
  </si>
  <si>
    <t>Ostatní konstrukce a práce, bourání</t>
  </si>
  <si>
    <t>94</t>
  </si>
  <si>
    <t>Lešení a stavební výtahy</t>
  </si>
  <si>
    <t>949121113</t>
  </si>
  <si>
    <t>Montáž lešení lehkého kozového dílcového v přes 1,9 do 2,5 m</t>
  </si>
  <si>
    <t>sada</t>
  </si>
  <si>
    <t>1727785122</t>
  </si>
  <si>
    <t>Lešení lehké kozové dílcové o výšce lešeňové podlahy přes 1,9 do 2,5 m montáž</t>
  </si>
  <si>
    <t>https://podminky.urs.cz/item/CS_URS_2025_01/949121113</t>
  </si>
  <si>
    <t>" 1.np strop" 3</t>
  </si>
  <si>
    <t>" 2.np strop" 6</t>
  </si>
  <si>
    <t>" 3.np strop" 6</t>
  </si>
  <si>
    <t>" 4.np stropy" 8</t>
  </si>
  <si>
    <t>" 5.np stropy" 9</t>
  </si>
  <si>
    <t>Součet místnosti a chodby</t>
  </si>
  <si>
    <t>949121213</t>
  </si>
  <si>
    <t>Příplatek k lešení lehkému kozovému dílcovému v přes 1,9 do 2,5 m za každý den použití</t>
  </si>
  <si>
    <t>963162800</t>
  </si>
  <si>
    <t>Lešení lehké kozové dílcové o výšce lešeňové podlahy přes 1,9 do 2,5 m příplatek k ceně za každý den použití</t>
  </si>
  <si>
    <t>https://podminky.urs.cz/item/CS_URS_2025_01/949121213</t>
  </si>
  <si>
    <t>32*14</t>
  </si>
  <si>
    <t>5</t>
  </si>
  <si>
    <t>949121813</t>
  </si>
  <si>
    <t>Demontáž lešení lehkého kozového dílcového v přes 1,9 do 2,5 m</t>
  </si>
  <si>
    <t>-1402918611</t>
  </si>
  <si>
    <t>Lešení lehké kozové dílcové o výšce lešeňové podlahy přes 1,9 do 2,5 m demontáž</t>
  </si>
  <si>
    <t>https://podminky.urs.cz/item/CS_URS_2025_01/949121813</t>
  </si>
  <si>
    <t>949121122</t>
  </si>
  <si>
    <t>Montáž lešení lehkého kozového dílcového ve schodišti v přes 1,5 do 3,5 m</t>
  </si>
  <si>
    <t>-1097327133</t>
  </si>
  <si>
    <t>Lešení lehké kozové dílcové ve schodišti o výšce lešeňové podlahy přes 1,5 do 3,5 m montáž</t>
  </si>
  <si>
    <t>https://podminky.urs.cz/item/CS_URS_2025_01/949121122</t>
  </si>
  <si>
    <t>" strop" 2</t>
  </si>
  <si>
    <t>Součet 1-5.np ve schodišti</t>
  </si>
  <si>
    <t>7</t>
  </si>
  <si>
    <t>949121222</t>
  </si>
  <si>
    <t>Příplatek k lešení lehkému kozovému dílcovému ve schodišti v přes 1,5 do 3,5 m za každý den použití</t>
  </si>
  <si>
    <t>-362060748</t>
  </si>
  <si>
    <t>Lešení lehké kozové dílcové ve schodišti o výšce lešeňové podlahy přes 1,5 do 3,5 m příplatek k ceně za každý den použití</t>
  </si>
  <si>
    <t>https://podminky.urs.cz/item/CS_URS_2025_01/949121222</t>
  </si>
  <si>
    <t>10*14</t>
  </si>
  <si>
    <t>8</t>
  </si>
  <si>
    <t>949121822</t>
  </si>
  <si>
    <t>Demontáž lešení lehkého kozového dílcového ve schodišti v přes 1,5 do 3,5 m</t>
  </si>
  <si>
    <t>1004153684</t>
  </si>
  <si>
    <t>Lešení lehké kozové dílcové ve schodišti o výšce lešeňové podlahy přes 1,5 do 3,5 m demontáž</t>
  </si>
  <si>
    <t>https://podminky.urs.cz/item/CS_URS_2025_01/949121822</t>
  </si>
  <si>
    <t>95</t>
  </si>
  <si>
    <t>Dokončovací konstrukce a práce pozemních staveb</t>
  </si>
  <si>
    <t>952901111</t>
  </si>
  <si>
    <t>Vyčištění budov bytové a občanské výstavby při výšce podlaží do 4 m</t>
  </si>
  <si>
    <t>-404758772</t>
  </si>
  <si>
    <t>Vyčištění budov nebo objektů před předáním do užívání budov bytové nebo občanské výstavby, světlé výšky podlaží do 4 m</t>
  </si>
  <si>
    <t>https://podminky.urs.cz/item/CS_URS_2025_01/952901111</t>
  </si>
  <si>
    <t>997</t>
  </si>
  <si>
    <t>Doprava suti a vybouraných hmot</t>
  </si>
  <si>
    <t>10</t>
  </si>
  <si>
    <t>997013155</t>
  </si>
  <si>
    <t>Vnitrostaveništní doprava suti a vybouraných hmot pro budovy v přes 15 do 18 m s omezením mechanizace</t>
  </si>
  <si>
    <t>t</t>
  </si>
  <si>
    <t>-706948799</t>
  </si>
  <si>
    <t>Vnitrostaveništní doprava suti a vybouraných hmot vodorovně do 50 m s naložením s omezením mechanizace pro budovy a haly výšky přes 15 do 18 m</t>
  </si>
  <si>
    <t>https://podminky.urs.cz/item/CS_URS_2025_01/997013155</t>
  </si>
  <si>
    <t>11</t>
  </si>
  <si>
    <t>997013501</t>
  </si>
  <si>
    <t>Odvoz suti a vybouraných hmot na skládku nebo meziskládku do 1 km se složením</t>
  </si>
  <si>
    <t>1734225578</t>
  </si>
  <si>
    <t>Odvoz suti a vybouraných hmot na skládku nebo meziskládku se složením, na vzdálenost do 1 km</t>
  </si>
  <si>
    <t>https://podminky.urs.cz/item/CS_URS_2025_01/997013501</t>
  </si>
  <si>
    <t>997013509</t>
  </si>
  <si>
    <t>Příplatek k odvozu suti a vybouraných hmot na skládku ZKD 1 km přes 1 km</t>
  </si>
  <si>
    <t>1708245985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</si>
  <si>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</si>
  <si>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</si>
  <si>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P</t>
  </si>
  <si>
    <t>Poznámka k položce:_x000d_
celkem 8Km</t>
  </si>
  <si>
    <t>0,942*7 'Přepočtené koeficientem množství</t>
  </si>
  <si>
    <t>13</t>
  </si>
  <si>
    <t>997013631</t>
  </si>
  <si>
    <t>Poplatek za uložení na skládce (skládkovné) stavebního odpadu směsného kód odpadu 17 09 04</t>
  </si>
  <si>
    <t>-1343376483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</si>
  <si>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</si>
  <si>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</si>
  <si>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</t>
  </si>
  <si>
    <t>Přesun hmot</t>
  </si>
  <si>
    <t>14</t>
  </si>
  <si>
    <t>998011010</t>
  </si>
  <si>
    <t>Přesun hmot pro budovy zděné s omezením mechanizace pro budovy v přes 12 do 24 m</t>
  </si>
  <si>
    <t>-1068993138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</si>
  <si>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</si>
  <si>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https://podminky.urs.cz/item/CS_URS_2025_01/998011010</t>
  </si>
  <si>
    <t>PSV</t>
  </si>
  <si>
    <t>Práce a dodávky PSV</t>
  </si>
  <si>
    <t>784</t>
  </si>
  <si>
    <t>Dokončovací práce - malby a tapety</t>
  </si>
  <si>
    <t>15</t>
  </si>
  <si>
    <t>784121001</t>
  </si>
  <si>
    <t>Oškrabání malby v místnostech v do 3,80 m</t>
  </si>
  <si>
    <t>-1854791273</t>
  </si>
  <si>
    <t>Oškrabání malby v místnostech výšky do 3,80 m</t>
  </si>
  <si>
    <t>https://podminky.urs.cz/item/CS_URS_2025_01/784121001</t>
  </si>
  <si>
    <t>" 1.np chodba" (3,03-1,35)*(14,93+2,01+4,55+2,0)*2</t>
  </si>
  <si>
    <t>Mezisoučet</t>
  </si>
  <si>
    <t>" 2.np chodba" (3,44-1,35)*(16,3+4,5+3,56+1,0+2,1)*2</t>
  </si>
  <si>
    <t>" 3.np chodba" (3,25-1,35)*(15,95+9,1+6,02)*2</t>
  </si>
  <si>
    <t>" 4.np chodba" (2,98-1,35)*(16,32+9,1+6,09)*2</t>
  </si>
  <si>
    <t>" 5.np chodba" (2,92-1,35)*(15,73+9,1+6,08)*2</t>
  </si>
  <si>
    <t>784121007</t>
  </si>
  <si>
    <t>Oškrabání malby na schodišti podlaží v do 3,80 m</t>
  </si>
  <si>
    <t>193946488</t>
  </si>
  <si>
    <t>Oškrabání malby na schodišti o výšce podlaží do 3,80 m</t>
  </si>
  <si>
    <t>https://podminky.urs.cz/item/CS_URS_2025_01/784121007</t>
  </si>
  <si>
    <t>" 1.np schod" (3,03-1,35)*(3,25*2+1,2*2+1,25*2)</t>
  </si>
  <si>
    <t>" 2.np schod" (3,44-1,35)*(2,8*4+1,3*2+3,2)</t>
  </si>
  <si>
    <t>" 3.np schod" (3,25-1,35)*(2,8*4+1,3*2+3,2)</t>
  </si>
  <si>
    <t>" 4.np schod" (2,98-1,35)*(2,8*4+1,3*2+3,2)</t>
  </si>
  <si>
    <t>" 5.np schod" (2,92-1,35)*(2,8*4+1,3*2+3,2)</t>
  </si>
  <si>
    <t>17</t>
  </si>
  <si>
    <t>784121011</t>
  </si>
  <si>
    <t>Rozmývání podkladu po oškrabání malby v místnostech v do 3,80 m</t>
  </si>
  <si>
    <t>1878511352</t>
  </si>
  <si>
    <t>Rozmývání podkladu po oškrabání malby v místnostech výšky do 3,80 m</t>
  </si>
  <si>
    <t>https://podminky.urs.cz/item/CS_URS_2025_01/784121011</t>
  </si>
  <si>
    <t>18</t>
  </si>
  <si>
    <t>784121017</t>
  </si>
  <si>
    <t>Rozmývání podkladu po oškrabání malby na schodišti podlaží v do 3,80 m</t>
  </si>
  <si>
    <t>1230611950</t>
  </si>
  <si>
    <t>Rozmývání podkladu po oškrabání malby na schodišti o výšce podlaží do 3,80 m</t>
  </si>
  <si>
    <t>https://podminky.urs.cz/item/CS_URS_2025_01/784121017</t>
  </si>
  <si>
    <t>19</t>
  </si>
  <si>
    <t>784181121</t>
  </si>
  <si>
    <t>Hloubková jednonásobná bezbarvá penetrace podkladu v místnostech v do 3,80 m</t>
  </si>
  <si>
    <t>-1565442909</t>
  </si>
  <si>
    <t>Penetrace podkladu jednonásobná hloubková akrylátová bezbarvá v místnostech výšky do 3,80 m</t>
  </si>
  <si>
    <t>https://podminky.urs.cz/item/CS_URS_2025_01/784181121</t>
  </si>
  <si>
    <t>20</t>
  </si>
  <si>
    <t>784181127</t>
  </si>
  <si>
    <t>Hloubková jednonásobná bezbarvá penetrace podkladu na schodišti podlaží v do 3,80 m</t>
  </si>
  <si>
    <t>1937158932</t>
  </si>
  <si>
    <t>Penetrace podkladu jednonásobná hloubková akrylátová bezbarvá na schodišti o výšce podlaží do 3,80 m</t>
  </si>
  <si>
    <t>https://podminky.urs.cz/item/CS_URS_2025_01/784181127</t>
  </si>
  <si>
    <t>784221101</t>
  </si>
  <si>
    <t>Dvojnásobné bílé malby ze směsí za sucha dobře otěruvzdorných v místnostech do 3,80 m</t>
  </si>
  <si>
    <t>1369503454</t>
  </si>
  <si>
    <t>Malby z malířských směsí otěruvzdorných za sucha dvojnásobné, bílé za sucha otěruvzdorné dobře v místnostech výšky do 3,80 m</t>
  </si>
  <si>
    <t>https://podminky.urs.cz/item/CS_URS_2025_01/784221101</t>
  </si>
  <si>
    <t>" 1.np - šatny" (3,03-1,35)*(8,0+3,9+0,5+6,2+4,0+1,5)*2</t>
  </si>
  <si>
    <t>" 2.np- kuch., učebny 2-4" (3,44-1,35)*(3,33+3,56+7,85+6,97+6,92+6,97+4,66+10,98)*2</t>
  </si>
  <si>
    <t>" 3.np knihovna, učebny 6-8" (3,25-1,35)*(3,45+3,99+8,59+4,25+8,73+6,97+11,06+7,7)*2</t>
  </si>
  <si>
    <t>" 4.np sborovna" 2,98*(3,48+4,04+8,73+4,38)*2</t>
  </si>
  <si>
    <t>" zástupce řed.praxe" 2,98*(3,15+2,85+4,05+2,66)*2</t>
  </si>
  <si>
    <t>" uč. 9a10" (2,98-1,35)*(8,86+6,94+11,09+7,7)*2</t>
  </si>
  <si>
    <t>" 5.np vedení, řed." 2,92*(3,49+4,05+3,5+4,37+5,2+4,37)*2</t>
  </si>
  <si>
    <t>" kabinet" 2,92*(3,65+2,92+4,25+2,66)*2</t>
  </si>
  <si>
    <t>" uč 11a12" (2,92-1,35)*(8,87+6,95+11,07+7,7)*2</t>
  </si>
  <si>
    <t>" chodby 1.np-5.np" 862,538</t>
  </si>
  <si>
    <t>22</t>
  </si>
  <si>
    <t>784221107</t>
  </si>
  <si>
    <t>Dvojnásobné bílé malby ze směsí za sucha dobře otěruvzdorných na schodišti do 3,80 m</t>
  </si>
  <si>
    <t>149045331</t>
  </si>
  <si>
    <t>Malby z malířských směsí otěruvzdorných za sucha dvojnásobné, bílé za sucha otěruvzdorné dobře na schodišti o výšce podlaží do 3,80 m</t>
  </si>
  <si>
    <t>https://podminky.urs.cz/item/CS_URS_2025_01/784221107</t>
  </si>
  <si>
    <t>23</t>
  </si>
  <si>
    <t>784131201</t>
  </si>
  <si>
    <t>Odstranění dekoračních technik (imitací) obroušením</t>
  </si>
  <si>
    <t>-1279948098</t>
  </si>
  <si>
    <t>Odstranění dekoračních technik imitací antických zemin, benátského štuku, betonu, zdiva, dřeva, travertinu, metalických efektů apod. obroušením</t>
  </si>
  <si>
    <t>https://podminky.urs.cz/item/CS_URS_2025_01/784131201</t>
  </si>
  <si>
    <t>" 5.np chodba" (1,35)*(15,73+9,1+6,08)*2</t>
  </si>
  <si>
    <t>" 5.np schod" (1,35)*(2,8*4+1,3*2+3,2)</t>
  </si>
  <si>
    <t>" 5.np - uč 11a12" (1,35)*(8,87+6,95+11,07+7,7)*2</t>
  </si>
  <si>
    <t>24</t>
  </si>
  <si>
    <t>784161511</t>
  </si>
  <si>
    <t>Celoplošné vyrovnání podkladu disperzní stěrkou v místnostech v do 3,80 m</t>
  </si>
  <si>
    <t>292362680</t>
  </si>
  <si>
    <t>Celoplošné vyrovnání podkladu disperzní stěrkou, tloušťky do 3 mm vyrovnáním v místnostech výšky do 3,80 m</t>
  </si>
  <si>
    <t>https://podminky.urs.cz/item/CS_URS_2025_01/784161511</t>
  </si>
  <si>
    <t>25</t>
  </si>
  <si>
    <t>784161517</t>
  </si>
  <si>
    <t>Celoplošné vyrovnání podkladu disperzní stěrkou na schodišti podlaží v do 3,80 m</t>
  </si>
  <si>
    <t>1148935208</t>
  </si>
  <si>
    <t>Celoplošné vyrovnání podkladu disperzní stěrkou, tloušťky do 3 mm vyrovnáním na schodišti o výšce podlaží do 3,80 m</t>
  </si>
  <si>
    <t>https://podminky.urs.cz/item/CS_URS_2025_01/784161517</t>
  </si>
  <si>
    <t>26</t>
  </si>
  <si>
    <t>-2032011603</t>
  </si>
  <si>
    <t>27</t>
  </si>
  <si>
    <t>1379016263</t>
  </si>
  <si>
    <t>28</t>
  </si>
  <si>
    <t>784111041</t>
  </si>
  <si>
    <t>Omytí podkladu s odmaštěním v místnostech v do 3,80 m</t>
  </si>
  <si>
    <t>-1499601886</t>
  </si>
  <si>
    <t>Omytí podkladu omytí omytím s odmaštěním a následným opláchnutím v místnostech výšky do 3,80 m</t>
  </si>
  <si>
    <t>https://podminky.urs.cz/item/CS_URS_2025_01/784111041</t>
  </si>
  <si>
    <t>" 2.np- učebny 2-4" (1,35)*(7,85+6,97+6,92+6,97+4,66+10,98)*2</t>
  </si>
  <si>
    <t>" 3.np- učebny 6-8" (1,35)*(8,59+4,25+8,73+6,97+11,06+7,7)*2</t>
  </si>
  <si>
    <t>" 4.np -uč. 9a10" (1,35)*(8,86+6,94+11,09+7,7)*2</t>
  </si>
  <si>
    <t>29</t>
  </si>
  <si>
    <t>784660141</t>
  </si>
  <si>
    <t>Jednonásobný obnovovací syntetický nátěr linkrusty v místnosti v do 3,80 m</t>
  </si>
  <si>
    <t>702392182</t>
  </si>
  <si>
    <t>Linkrustace obnovovací nátěr linkrusty, jednonásobný syntetický v místnostech výšky do 3,80 m</t>
  </si>
  <si>
    <t>https://podminky.urs.cz/item/CS_URS_2025_01/784660141</t>
  </si>
  <si>
    <t>30</t>
  </si>
  <si>
    <t>784660147</t>
  </si>
  <si>
    <t>Jednonásobný obnovovací syntetický nátěr linkrusty na schodišti v do 3,80 m</t>
  </si>
  <si>
    <t>-968031322</t>
  </si>
  <si>
    <t>Linkrustace obnovovací nátěr linkrusty, jednonásobný syntetický na schodišti o výšce podlaží do 3,80 m</t>
  </si>
  <si>
    <t>https://podminky.urs.cz/item/CS_URS_2025_01/784660147</t>
  </si>
  <si>
    <t>VRN</t>
  </si>
  <si>
    <t>Vedlejší rozpočtové náklady</t>
  </si>
  <si>
    <t>VRN8</t>
  </si>
  <si>
    <t>Přesun stavebních kapacit</t>
  </si>
  <si>
    <t>31</t>
  </si>
  <si>
    <t>080001000</t>
  </si>
  <si>
    <t>Další náklady na pracovníky</t>
  </si>
  <si>
    <t>%</t>
  </si>
  <si>
    <t>1024</t>
  </si>
  <si>
    <t>207275869</t>
  </si>
  <si>
    <t>https://podminky.urs.cz/item/CS_URS_2025_01/080001000</t>
  </si>
  <si>
    <t>Poznámka k položce:_x000d_
Doprava na stavbu</t>
  </si>
  <si>
    <t>VRN9</t>
  </si>
  <si>
    <t>Ostatní náklady</t>
  </si>
  <si>
    <t>32</t>
  </si>
  <si>
    <t>090001000</t>
  </si>
  <si>
    <t>96428757</t>
  </si>
  <si>
    <t>https://podminky.urs.cz/item/CS_URS_2025_01/090001000</t>
  </si>
  <si>
    <t>Poznámka k položce:_x000d_
Sdružená sazba VRN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</si>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</sst>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9991005" TargetMode="External" /><Relationship Id="rId3" Type="http://schemas.openxmlformats.org/officeDocument/2006/relationships/hyperlink" Target="https://podminky.urs.cz/item/CS_URS_2025_01/949121113" TargetMode="External" /><Relationship Id="rId4" Type="http://schemas.openxmlformats.org/officeDocument/2006/relationships/hyperlink" Target="https://podminky.urs.cz/item/CS_URS_2025_01/949121213" TargetMode="External" /><Relationship Id="rId5" Type="http://schemas.openxmlformats.org/officeDocument/2006/relationships/hyperlink" Target="https://podminky.urs.cz/item/CS_URS_2025_01/949121813" TargetMode="External" /><Relationship Id="rId6" Type="http://schemas.openxmlformats.org/officeDocument/2006/relationships/hyperlink" Target="https://podminky.urs.cz/item/CS_URS_2025_01/949121122" TargetMode="External" /><Relationship Id="rId7" Type="http://schemas.openxmlformats.org/officeDocument/2006/relationships/hyperlink" Target="https://podminky.urs.cz/item/CS_URS_2025_01/949121222" TargetMode="External" /><Relationship Id="rId8" Type="http://schemas.openxmlformats.org/officeDocument/2006/relationships/hyperlink" Target="https://podminky.urs.cz/item/CS_URS_2025_01/949121822" TargetMode="External" /><Relationship Id="rId9" Type="http://schemas.openxmlformats.org/officeDocument/2006/relationships/hyperlink" Target="https://podminky.urs.cz/item/CS_URS_2025_01/952901111" TargetMode="External" /><Relationship Id="rId10" Type="http://schemas.openxmlformats.org/officeDocument/2006/relationships/hyperlink" Target="https://podminky.urs.cz/item/CS_URS_2025_01/997013155" TargetMode="External" /><Relationship Id="rId11" Type="http://schemas.openxmlformats.org/officeDocument/2006/relationships/hyperlink" Target="https://podminky.urs.cz/item/CS_URS_2025_01/997013501" TargetMode="External" /><Relationship Id="rId12" Type="http://schemas.openxmlformats.org/officeDocument/2006/relationships/hyperlink" Target="https://podminky.urs.cz/item/CS_URS_2025_01/997013509" TargetMode="External" /><Relationship Id="rId13" Type="http://schemas.openxmlformats.org/officeDocument/2006/relationships/hyperlink" Target="https://podminky.urs.cz/item/CS_URS_2025_01/997013631" TargetMode="External" /><Relationship Id="rId14" Type="http://schemas.openxmlformats.org/officeDocument/2006/relationships/hyperlink" Target="https://podminky.urs.cz/item/CS_URS_2025_01/998011010" TargetMode="External" /><Relationship Id="rId15" Type="http://schemas.openxmlformats.org/officeDocument/2006/relationships/hyperlink" Target="https://podminky.urs.cz/item/CS_URS_2025_01/784121001" TargetMode="External" /><Relationship Id="rId16" Type="http://schemas.openxmlformats.org/officeDocument/2006/relationships/hyperlink" Target="https://podminky.urs.cz/item/CS_URS_2025_01/784121007" TargetMode="External" /><Relationship Id="rId17" Type="http://schemas.openxmlformats.org/officeDocument/2006/relationships/hyperlink" Target="https://podminky.urs.cz/item/CS_URS_2025_01/784121011" TargetMode="External" /><Relationship Id="rId18" Type="http://schemas.openxmlformats.org/officeDocument/2006/relationships/hyperlink" Target="https://podminky.urs.cz/item/CS_URS_2025_01/784121017" TargetMode="External" /><Relationship Id="rId19" Type="http://schemas.openxmlformats.org/officeDocument/2006/relationships/hyperlink" Target="https://podminky.urs.cz/item/CS_URS_2025_01/784181121" TargetMode="External" /><Relationship Id="rId20" Type="http://schemas.openxmlformats.org/officeDocument/2006/relationships/hyperlink" Target="https://podminky.urs.cz/item/CS_URS_2025_01/784181127" TargetMode="External" /><Relationship Id="rId21" Type="http://schemas.openxmlformats.org/officeDocument/2006/relationships/hyperlink" Target="https://podminky.urs.cz/item/CS_URS_2025_01/784221101" TargetMode="External" /><Relationship Id="rId22" Type="http://schemas.openxmlformats.org/officeDocument/2006/relationships/hyperlink" Target="https://podminky.urs.cz/item/CS_URS_2025_01/784221107" TargetMode="External" /><Relationship Id="rId23" Type="http://schemas.openxmlformats.org/officeDocument/2006/relationships/hyperlink" Target="https://podminky.urs.cz/item/CS_URS_2025_01/784131201" TargetMode="External" /><Relationship Id="rId24" Type="http://schemas.openxmlformats.org/officeDocument/2006/relationships/hyperlink" Target="https://podminky.urs.cz/item/CS_URS_2025_01/784161511" TargetMode="External" /><Relationship Id="rId25" Type="http://schemas.openxmlformats.org/officeDocument/2006/relationships/hyperlink" Target="https://podminky.urs.cz/item/CS_URS_2025_01/784161517" TargetMode="External" /><Relationship Id="rId26" Type="http://schemas.openxmlformats.org/officeDocument/2006/relationships/hyperlink" Target="https://podminky.urs.cz/item/CS_URS_2025_01/784181121" TargetMode="External" /><Relationship Id="rId27" Type="http://schemas.openxmlformats.org/officeDocument/2006/relationships/hyperlink" Target="https://podminky.urs.cz/item/CS_URS_2025_01/784181127" TargetMode="External" /><Relationship Id="rId28" Type="http://schemas.openxmlformats.org/officeDocument/2006/relationships/hyperlink" Target="https://podminky.urs.cz/item/CS_URS_2025_01/784111041" TargetMode="External" /><Relationship Id="rId29" Type="http://schemas.openxmlformats.org/officeDocument/2006/relationships/hyperlink" Target="https://podminky.urs.cz/item/CS_URS_2025_01/784660141" TargetMode="External" /><Relationship Id="rId30" Type="http://schemas.openxmlformats.org/officeDocument/2006/relationships/hyperlink" Target="https://podminky.urs.cz/item/CS_URS_2025_01/784660147" TargetMode="External" /><Relationship Id="rId31" Type="http://schemas.openxmlformats.org/officeDocument/2006/relationships/hyperlink" Target="https://podminky.urs.cz/item/CS_URS_2025_01/080001000" TargetMode="External" /><Relationship Id="rId32" Type="http://schemas.openxmlformats.org/officeDocument/2006/relationships/hyperlink" Target="https://podminky.urs.cz/item/CS_URS_2025_01/090001000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32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25h020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Výmalba školy po rekonstrukci elektroinstalce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SŠ Strav. a služeb, Ondřejská, K.vary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SŠ Strav. a služeb, Ondřejská, K.vary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>Daniela Hahnová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Dokončovací práce -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'01 - Dokončovací práce - ...'!P92</f>
        <v>0</v>
      </c>
      <c r="AV55" s="123">
        <f>'01 - Dokončovací práce - ...'!J33</f>
        <v>0</v>
      </c>
      <c r="AW55" s="123">
        <f>'01 - Dokončovací práce - ...'!J34</f>
        <v>0</v>
      </c>
      <c r="AX55" s="123">
        <f>'01 - Dokončovací práce - ...'!J35</f>
        <v>0</v>
      </c>
      <c r="AY55" s="123">
        <f>'01 - Dokončovací práce - ...'!J36</f>
        <v>0</v>
      </c>
      <c r="AZ55" s="123">
        <f>'01 - Dokončovací práce - ...'!F33</f>
        <v>0</v>
      </c>
      <c r="BA55" s="123">
        <f>'01 - Dokončovací práce - ...'!F34</f>
        <v>0</v>
      </c>
      <c r="BB55" s="123">
        <f>'01 - Dokončovací práce - ...'!F35</f>
        <v>0</v>
      </c>
      <c r="BC55" s="123">
        <f>'01 - Dokončovací práce - ...'!F36</f>
        <v>0</v>
      </c>
      <c r="BD55" s="125">
        <f>'01 - Dokončovací práce - ...'!F37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1MRA4rhUNEo//spRCH3afwihURPLXKPbvDa8Yi6J+YuWkj5kO35EK82n/sfQUwxWb5h/xbhJN0R3GLquRGig/A==" hashValue="JqZb0HBZq4BGR1zRz/Dv0crepTiZy7yMn5t3Icq1UKm98WVyO9aRl9/ZhuwY8aYMVAeobNbXYUfFlerircdQwA==" algorithmName="SHA-512" password="ED5F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Dokončovací práce -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3"/>
      <c r="AT3" s="20" t="s">
        <v>81</v>
      </c>
    </row>
    <row r="4" s="1" customFormat="1" ht="24.96" customHeight="1">
      <c r="B4" s="23"/>
      <c r="D4" s="129" t="s">
        <v>82</v>
      </c>
      <c r="L4" s="23"/>
      <c r="M4" s="130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1" t="s">
        <v>16</v>
      </c>
      <c r="L6" s="23"/>
    </row>
    <row r="7" s="1" customFormat="1" ht="16.5" customHeight="1">
      <c r="B7" s="23"/>
      <c r="E7" s="132" t="str">
        <f>'Rekapitulace stavby'!K6</f>
        <v>Výmalba školy po rekonstrukci elektroinstalce</v>
      </c>
      <c r="F7" s="131"/>
      <c r="G7" s="131"/>
      <c r="H7" s="131"/>
      <c r="L7" s="23"/>
    </row>
    <row r="8" s="2" customFormat="1" ht="12" customHeight="1">
      <c r="A8" s="41"/>
      <c r="B8" s="47"/>
      <c r="C8" s="41"/>
      <c r="D8" s="131" t="s">
        <v>83</v>
      </c>
      <c r="E8" s="41"/>
      <c r="F8" s="41"/>
      <c r="G8" s="41"/>
      <c r="H8" s="41"/>
      <c r="I8" s="41"/>
      <c r="J8" s="41"/>
      <c r="K8" s="41"/>
      <c r="L8" s="133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4" t="s">
        <v>84</v>
      </c>
      <c r="F9" s="41"/>
      <c r="G9" s="41"/>
      <c r="H9" s="41"/>
      <c r="I9" s="41"/>
      <c r="J9" s="41"/>
      <c r="K9" s="41"/>
      <c r="L9" s="133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3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1" t="s">
        <v>18</v>
      </c>
      <c r="E11" s="41"/>
      <c r="F11" s="135" t="s">
        <v>19</v>
      </c>
      <c r="G11" s="41"/>
      <c r="H11" s="41"/>
      <c r="I11" s="131" t="s">
        <v>20</v>
      </c>
      <c r="J11" s="135" t="s">
        <v>19</v>
      </c>
      <c r="K11" s="41"/>
      <c r="L11" s="133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1" t="s">
        <v>21</v>
      </c>
      <c r="E12" s="41"/>
      <c r="F12" s="135" t="s">
        <v>22</v>
      </c>
      <c r="G12" s="41"/>
      <c r="H12" s="41"/>
      <c r="I12" s="131" t="s">
        <v>23</v>
      </c>
      <c r="J12" s="136" t="str">
        <f>'Rekapitulace stavby'!AN8</f>
        <v>27. 1. 2025</v>
      </c>
      <c r="K12" s="41"/>
      <c r="L12" s="133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3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1" t="s">
        <v>25</v>
      </c>
      <c r="E14" s="41"/>
      <c r="F14" s="41"/>
      <c r="G14" s="41"/>
      <c r="H14" s="41"/>
      <c r="I14" s="131" t="s">
        <v>26</v>
      </c>
      <c r="J14" s="135" t="s">
        <v>19</v>
      </c>
      <c r="K14" s="41"/>
      <c r="L14" s="133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5" t="s">
        <v>22</v>
      </c>
      <c r="F15" s="41"/>
      <c r="G15" s="41"/>
      <c r="H15" s="41"/>
      <c r="I15" s="131" t="s">
        <v>27</v>
      </c>
      <c r="J15" s="135" t="s">
        <v>19</v>
      </c>
      <c r="K15" s="41"/>
      <c r="L15" s="133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3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1" t="s">
        <v>28</v>
      </c>
      <c r="E17" s="41"/>
      <c r="F17" s="41"/>
      <c r="G17" s="41"/>
      <c r="H17" s="41"/>
      <c r="I17" s="131" t="s">
        <v>26</v>
      </c>
      <c r="J17" s="36" t="str">
        <f>'Rekapitulace stavby'!AN13</f>
        <v>Vyplň údaj</v>
      </c>
      <c r="K17" s="41"/>
      <c r="L17" s="133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5"/>
      <c r="G18" s="135"/>
      <c r="H18" s="135"/>
      <c r="I18" s="131" t="s">
        <v>27</v>
      </c>
      <c r="J18" s="36" t="str">
        <f>'Rekapitulace stavby'!AN14</f>
        <v>Vyplň údaj</v>
      </c>
      <c r="K18" s="41"/>
      <c r="L18" s="13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1" t="s">
        <v>30</v>
      </c>
      <c r="E20" s="41"/>
      <c r="F20" s="41"/>
      <c r="G20" s="41"/>
      <c r="H20" s="41"/>
      <c r="I20" s="131" t="s">
        <v>26</v>
      </c>
      <c r="J20" s="135" t="str">
        <f>IF('Rekapitulace stavby'!AN16="","",'Rekapitulace stavby'!AN16)</f>
        <v/>
      </c>
      <c r="K20" s="41"/>
      <c r="L20" s="13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5" t="str">
        <f>IF('Rekapitulace stavby'!E17="","",'Rekapitulace stavby'!E17)</f>
        <v xml:space="preserve"> </v>
      </c>
      <c r="F21" s="41"/>
      <c r="G21" s="41"/>
      <c r="H21" s="41"/>
      <c r="I21" s="131" t="s">
        <v>27</v>
      </c>
      <c r="J21" s="135" t="str">
        <f>IF('Rekapitulace stavby'!AN17="","",'Rekapitulace stavby'!AN17)</f>
        <v/>
      </c>
      <c r="K21" s="41"/>
      <c r="L21" s="133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3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1" t="s">
        <v>33</v>
      </c>
      <c r="E23" s="41"/>
      <c r="F23" s="41"/>
      <c r="G23" s="41"/>
      <c r="H23" s="41"/>
      <c r="I23" s="131" t="s">
        <v>26</v>
      </c>
      <c r="J23" s="135" t="s">
        <v>19</v>
      </c>
      <c r="K23" s="41"/>
      <c r="L23" s="133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5" t="s">
        <v>34</v>
      </c>
      <c r="F24" s="41"/>
      <c r="G24" s="41"/>
      <c r="H24" s="41"/>
      <c r="I24" s="131" t="s">
        <v>27</v>
      </c>
      <c r="J24" s="135" t="s">
        <v>19</v>
      </c>
      <c r="K24" s="41"/>
      <c r="L24" s="133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1" t="s">
        <v>35</v>
      </c>
      <c r="E26" s="41"/>
      <c r="F26" s="41"/>
      <c r="G26" s="41"/>
      <c r="H26" s="41"/>
      <c r="I26" s="41"/>
      <c r="J26" s="41"/>
      <c r="K26" s="41"/>
      <c r="L26" s="133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3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1"/>
      <c r="E29" s="141"/>
      <c r="F29" s="141"/>
      <c r="G29" s="141"/>
      <c r="H29" s="141"/>
      <c r="I29" s="141"/>
      <c r="J29" s="141"/>
      <c r="K29" s="141"/>
      <c r="L29" s="13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2" t="s">
        <v>37</v>
      </c>
      <c r="E30" s="41"/>
      <c r="F30" s="41"/>
      <c r="G30" s="41"/>
      <c r="H30" s="41"/>
      <c r="I30" s="41"/>
      <c r="J30" s="143">
        <f>ROUND(J92, 2)</f>
        <v>0</v>
      </c>
      <c r="K30" s="41"/>
      <c r="L30" s="133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1"/>
      <c r="E31" s="141"/>
      <c r="F31" s="141"/>
      <c r="G31" s="141"/>
      <c r="H31" s="141"/>
      <c r="I31" s="141"/>
      <c r="J31" s="141"/>
      <c r="K31" s="141"/>
      <c r="L31" s="133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4" t="s">
        <v>39</v>
      </c>
      <c r="G32" s="41"/>
      <c r="H32" s="41"/>
      <c r="I32" s="144" t="s">
        <v>38</v>
      </c>
      <c r="J32" s="144" t="s">
        <v>40</v>
      </c>
      <c r="K32" s="41"/>
      <c r="L32" s="133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5" t="s">
        <v>41</v>
      </c>
      <c r="E33" s="131" t="s">
        <v>42</v>
      </c>
      <c r="F33" s="146">
        <f>ROUND((SUM(BE92:BE343)),  2)</f>
        <v>0</v>
      </c>
      <c r="G33" s="41"/>
      <c r="H33" s="41"/>
      <c r="I33" s="147">
        <v>0.20999999999999999</v>
      </c>
      <c r="J33" s="146">
        <f>ROUND(((SUM(BE92:BE343))*I33),  2)</f>
        <v>0</v>
      </c>
      <c r="K33" s="41"/>
      <c r="L33" s="133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1" t="s">
        <v>43</v>
      </c>
      <c r="F34" s="146">
        <f>ROUND((SUM(BF92:BF343)),  2)</f>
        <v>0</v>
      </c>
      <c r="G34" s="41"/>
      <c r="H34" s="41"/>
      <c r="I34" s="147">
        <v>0.12</v>
      </c>
      <c r="J34" s="146">
        <f>ROUND(((SUM(BF92:BF343))*I34),  2)</f>
        <v>0</v>
      </c>
      <c r="K34" s="41"/>
      <c r="L34" s="133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1" t="s">
        <v>44</v>
      </c>
      <c r="F35" s="146">
        <f>ROUND((SUM(BG92:BG343)),  2)</f>
        <v>0</v>
      </c>
      <c r="G35" s="41"/>
      <c r="H35" s="41"/>
      <c r="I35" s="147">
        <v>0.20999999999999999</v>
      </c>
      <c r="J35" s="146">
        <f>0</f>
        <v>0</v>
      </c>
      <c r="K35" s="41"/>
      <c r="L35" s="133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1" t="s">
        <v>45</v>
      </c>
      <c r="F36" s="146">
        <f>ROUND((SUM(BH92:BH343)),  2)</f>
        <v>0</v>
      </c>
      <c r="G36" s="41"/>
      <c r="H36" s="41"/>
      <c r="I36" s="147">
        <v>0.12</v>
      </c>
      <c r="J36" s="146">
        <f>0</f>
        <v>0</v>
      </c>
      <c r="K36" s="41"/>
      <c r="L36" s="133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1" t="s">
        <v>46</v>
      </c>
      <c r="F37" s="146">
        <f>ROUND((SUM(BI92:BI343)),  2)</f>
        <v>0</v>
      </c>
      <c r="G37" s="41"/>
      <c r="H37" s="41"/>
      <c r="I37" s="147">
        <v>0</v>
      </c>
      <c r="J37" s="146">
        <f>0</f>
        <v>0</v>
      </c>
      <c r="K37" s="41"/>
      <c r="L37" s="133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3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85</v>
      </c>
      <c r="D45" s="43"/>
      <c r="E45" s="43"/>
      <c r="F45" s="43"/>
      <c r="G45" s="43"/>
      <c r="H45" s="43"/>
      <c r="I45" s="43"/>
      <c r="J45" s="43"/>
      <c r="K45" s="43"/>
      <c r="L45" s="133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3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3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59" t="str">
        <f>E7</f>
        <v>Výmalba školy po rekonstrukci elektroinstalce</v>
      </c>
      <c r="F48" s="35"/>
      <c r="G48" s="35"/>
      <c r="H48" s="35"/>
      <c r="I48" s="43"/>
      <c r="J48" s="43"/>
      <c r="K48" s="43"/>
      <c r="L48" s="133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83</v>
      </c>
      <c r="D49" s="43"/>
      <c r="E49" s="43"/>
      <c r="F49" s="43"/>
      <c r="G49" s="43"/>
      <c r="H49" s="43"/>
      <c r="I49" s="43"/>
      <c r="J49" s="43"/>
      <c r="K49" s="43"/>
      <c r="L49" s="133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Dokončovací práce - malby a nátěry</v>
      </c>
      <c r="F50" s="43"/>
      <c r="G50" s="43"/>
      <c r="H50" s="43"/>
      <c r="I50" s="43"/>
      <c r="J50" s="43"/>
      <c r="K50" s="43"/>
      <c r="L50" s="133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SŠ Strav. a služeb, Ondřejská, K.vary</v>
      </c>
      <c r="G52" s="43"/>
      <c r="H52" s="43"/>
      <c r="I52" s="35" t="s">
        <v>23</v>
      </c>
      <c r="J52" s="75" t="str">
        <f>IF(J12="","",J12)</f>
        <v>27. 1. 2025</v>
      </c>
      <c r="K52" s="43"/>
      <c r="L52" s="133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3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SŠ Strav. a služeb, Ondřejská, K.vary</v>
      </c>
      <c r="G54" s="43"/>
      <c r="H54" s="43"/>
      <c r="I54" s="35" t="s">
        <v>30</v>
      </c>
      <c r="J54" s="39" t="str">
        <f>E21</f>
        <v xml:space="preserve"> </v>
      </c>
      <c r="K54" s="43"/>
      <c r="L54" s="133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>Daniela Hahnová</v>
      </c>
      <c r="K55" s="43"/>
      <c r="L55" s="133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3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0" t="s">
        <v>86</v>
      </c>
      <c r="D57" s="161"/>
      <c r="E57" s="161"/>
      <c r="F57" s="161"/>
      <c r="G57" s="161"/>
      <c r="H57" s="161"/>
      <c r="I57" s="161"/>
      <c r="J57" s="162" t="s">
        <v>87</v>
      </c>
      <c r="K57" s="161"/>
      <c r="L57" s="133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3" t="s">
        <v>69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3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88</v>
      </c>
    </row>
    <row r="60" s="9" customFormat="1" ht="24.96" customHeight="1">
      <c r="A60" s="9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J93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90</v>
      </c>
      <c r="E61" s="173"/>
      <c r="F61" s="173"/>
      <c r="G61" s="173"/>
      <c r="H61" s="173"/>
      <c r="I61" s="173"/>
      <c r="J61" s="174">
        <f>J94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0"/>
      <c r="C62" s="171"/>
      <c r="D62" s="172" t="s">
        <v>91</v>
      </c>
      <c r="E62" s="173"/>
      <c r="F62" s="173"/>
      <c r="G62" s="173"/>
      <c r="H62" s="173"/>
      <c r="I62" s="173"/>
      <c r="J62" s="174">
        <f>J95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92</v>
      </c>
      <c r="E63" s="173"/>
      <c r="F63" s="173"/>
      <c r="G63" s="173"/>
      <c r="H63" s="173"/>
      <c r="I63" s="173"/>
      <c r="J63" s="174">
        <f>J128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0"/>
      <c r="C64" s="171"/>
      <c r="D64" s="172" t="s">
        <v>93</v>
      </c>
      <c r="E64" s="173"/>
      <c r="F64" s="173"/>
      <c r="G64" s="173"/>
      <c r="H64" s="173"/>
      <c r="I64" s="173"/>
      <c r="J64" s="174">
        <f>J129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0"/>
      <c r="C65" s="171"/>
      <c r="D65" s="172" t="s">
        <v>94</v>
      </c>
      <c r="E65" s="173"/>
      <c r="F65" s="173"/>
      <c r="G65" s="173"/>
      <c r="H65" s="173"/>
      <c r="I65" s="173"/>
      <c r="J65" s="174">
        <f>J162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95</v>
      </c>
      <c r="E66" s="173"/>
      <c r="F66" s="173"/>
      <c r="G66" s="173"/>
      <c r="H66" s="173"/>
      <c r="I66" s="173"/>
      <c r="J66" s="174">
        <f>J185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96</v>
      </c>
      <c r="E67" s="173"/>
      <c r="F67" s="173"/>
      <c r="G67" s="173"/>
      <c r="H67" s="173"/>
      <c r="I67" s="173"/>
      <c r="J67" s="174">
        <f>J200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4"/>
      <c r="C68" s="165"/>
      <c r="D68" s="166" t="s">
        <v>97</v>
      </c>
      <c r="E68" s="167"/>
      <c r="F68" s="167"/>
      <c r="G68" s="167"/>
      <c r="H68" s="167"/>
      <c r="I68" s="167"/>
      <c r="J68" s="168">
        <f>J204</f>
        <v>0</v>
      </c>
      <c r="K68" s="165"/>
      <c r="L68" s="16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0"/>
      <c r="C69" s="171"/>
      <c r="D69" s="172" t="s">
        <v>98</v>
      </c>
      <c r="E69" s="173"/>
      <c r="F69" s="173"/>
      <c r="G69" s="173"/>
      <c r="H69" s="173"/>
      <c r="I69" s="173"/>
      <c r="J69" s="174">
        <f>J205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4"/>
      <c r="C70" s="165"/>
      <c r="D70" s="166" t="s">
        <v>99</v>
      </c>
      <c r="E70" s="167"/>
      <c r="F70" s="167"/>
      <c r="G70" s="167"/>
      <c r="H70" s="167"/>
      <c r="I70" s="167"/>
      <c r="J70" s="168">
        <f>J333</f>
        <v>0</v>
      </c>
      <c r="K70" s="165"/>
      <c r="L70" s="16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0"/>
      <c r="C71" s="171"/>
      <c r="D71" s="172" t="s">
        <v>100</v>
      </c>
      <c r="E71" s="173"/>
      <c r="F71" s="173"/>
      <c r="G71" s="173"/>
      <c r="H71" s="173"/>
      <c r="I71" s="173"/>
      <c r="J71" s="174">
        <f>J334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101</v>
      </c>
      <c r="E72" s="173"/>
      <c r="F72" s="173"/>
      <c r="G72" s="173"/>
      <c r="H72" s="173"/>
      <c r="I72" s="173"/>
      <c r="J72" s="174">
        <f>J339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3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3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3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102</v>
      </c>
      <c r="D79" s="43"/>
      <c r="E79" s="43"/>
      <c r="F79" s="43"/>
      <c r="G79" s="43"/>
      <c r="H79" s="43"/>
      <c r="I79" s="43"/>
      <c r="J79" s="43"/>
      <c r="K79" s="43"/>
      <c r="L79" s="133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3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3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59" t="str">
        <f>E7</f>
        <v>Výmalba školy po rekonstrukci elektroinstalce</v>
      </c>
      <c r="F82" s="35"/>
      <c r="G82" s="35"/>
      <c r="H82" s="35"/>
      <c r="I82" s="43"/>
      <c r="J82" s="43"/>
      <c r="K82" s="43"/>
      <c r="L82" s="133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83</v>
      </c>
      <c r="D83" s="43"/>
      <c r="E83" s="43"/>
      <c r="F83" s="43"/>
      <c r="G83" s="43"/>
      <c r="H83" s="43"/>
      <c r="I83" s="43"/>
      <c r="J83" s="43"/>
      <c r="K83" s="43"/>
      <c r="L83" s="133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01 - Dokončovací práce - malby a nátěry</v>
      </c>
      <c r="F84" s="43"/>
      <c r="G84" s="43"/>
      <c r="H84" s="43"/>
      <c r="I84" s="43"/>
      <c r="J84" s="43"/>
      <c r="K84" s="43"/>
      <c r="L84" s="133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3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>SŠ Strav. a služeb, Ondřejská, K.vary</v>
      </c>
      <c r="G86" s="43"/>
      <c r="H86" s="43"/>
      <c r="I86" s="35" t="s">
        <v>23</v>
      </c>
      <c r="J86" s="75" t="str">
        <f>IF(J12="","",J12)</f>
        <v>27. 1. 2025</v>
      </c>
      <c r="K86" s="43"/>
      <c r="L86" s="133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3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>SŠ Strav. a služeb, Ondřejská, K.vary</v>
      </c>
      <c r="G88" s="43"/>
      <c r="H88" s="43"/>
      <c r="I88" s="35" t="s">
        <v>30</v>
      </c>
      <c r="J88" s="39" t="str">
        <f>E21</f>
        <v xml:space="preserve"> </v>
      </c>
      <c r="K88" s="43"/>
      <c r="L88" s="133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IF(E18="","",E18)</f>
        <v>Vyplň údaj</v>
      </c>
      <c r="G89" s="43"/>
      <c r="H89" s="43"/>
      <c r="I89" s="35" t="s">
        <v>33</v>
      </c>
      <c r="J89" s="39" t="str">
        <f>E24</f>
        <v>Daniela Hahnová</v>
      </c>
      <c r="K89" s="43"/>
      <c r="L89" s="133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3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76"/>
      <c r="B91" s="177"/>
      <c r="C91" s="178" t="s">
        <v>103</v>
      </c>
      <c r="D91" s="179" t="s">
        <v>56</v>
      </c>
      <c r="E91" s="179" t="s">
        <v>52</v>
      </c>
      <c r="F91" s="179" t="s">
        <v>53</v>
      </c>
      <c r="G91" s="179" t="s">
        <v>104</v>
      </c>
      <c r="H91" s="179" t="s">
        <v>105</v>
      </c>
      <c r="I91" s="179" t="s">
        <v>106</v>
      </c>
      <c r="J91" s="179" t="s">
        <v>87</v>
      </c>
      <c r="K91" s="180" t="s">
        <v>107</v>
      </c>
      <c r="L91" s="181"/>
      <c r="M91" s="95" t="s">
        <v>19</v>
      </c>
      <c r="N91" s="96" t="s">
        <v>41</v>
      </c>
      <c r="O91" s="96" t="s">
        <v>108</v>
      </c>
      <c r="P91" s="96" t="s">
        <v>109</v>
      </c>
      <c r="Q91" s="96" t="s">
        <v>110</v>
      </c>
      <c r="R91" s="96" t="s">
        <v>111</v>
      </c>
      <c r="S91" s="96" t="s">
        <v>112</v>
      </c>
      <c r="T91" s="97" t="s">
        <v>113</v>
      </c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</row>
    <row r="92" s="2" customFormat="1" ht="22.8" customHeight="1">
      <c r="A92" s="41"/>
      <c r="B92" s="42"/>
      <c r="C92" s="102" t="s">
        <v>114</v>
      </c>
      <c r="D92" s="43"/>
      <c r="E92" s="43"/>
      <c r="F92" s="43"/>
      <c r="G92" s="43"/>
      <c r="H92" s="43"/>
      <c r="I92" s="43"/>
      <c r="J92" s="182">
        <f>BK92</f>
        <v>0</v>
      </c>
      <c r="K92" s="43"/>
      <c r="L92" s="47"/>
      <c r="M92" s="98"/>
      <c r="N92" s="183"/>
      <c r="O92" s="99"/>
      <c r="P92" s="184">
        <f>P93+P204+P333</f>
        <v>0</v>
      </c>
      <c r="Q92" s="99"/>
      <c r="R92" s="184">
        <f>R93+R204+R333</f>
        <v>3.3708165000000001</v>
      </c>
      <c r="S92" s="99"/>
      <c r="T92" s="185">
        <f>T93+T204+T333</f>
        <v>0.94181682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70</v>
      </c>
      <c r="AU92" s="20" t="s">
        <v>88</v>
      </c>
      <c r="BK92" s="186">
        <f>BK93+BK204+BK333</f>
        <v>0</v>
      </c>
    </row>
    <row r="93" s="12" customFormat="1" ht="25.92" customHeight="1">
      <c r="A93" s="12"/>
      <c r="B93" s="187"/>
      <c r="C93" s="188"/>
      <c r="D93" s="189" t="s">
        <v>70</v>
      </c>
      <c r="E93" s="190" t="s">
        <v>115</v>
      </c>
      <c r="F93" s="190" t="s">
        <v>116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P94+P128+P185+P200</f>
        <v>0</v>
      </c>
      <c r="Q93" s="195"/>
      <c r="R93" s="196">
        <f>R94+R128+R185+R200</f>
        <v>0.12697456000000001</v>
      </c>
      <c r="S93" s="195"/>
      <c r="T93" s="197">
        <f>T94+T128+T185+T200</f>
        <v>0.093098219999999995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8" t="s">
        <v>79</v>
      </c>
      <c r="AT93" s="199" t="s">
        <v>70</v>
      </c>
      <c r="AU93" s="199" t="s">
        <v>71</v>
      </c>
      <c r="AY93" s="198" t="s">
        <v>117</v>
      </c>
      <c r="BK93" s="200">
        <f>BK94+BK128+BK185+BK200</f>
        <v>0</v>
      </c>
    </row>
    <row r="94" s="12" customFormat="1" ht="22.8" customHeight="1">
      <c r="A94" s="12"/>
      <c r="B94" s="187"/>
      <c r="C94" s="188"/>
      <c r="D94" s="189" t="s">
        <v>70</v>
      </c>
      <c r="E94" s="201" t="s">
        <v>118</v>
      </c>
      <c r="F94" s="201" t="s">
        <v>119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P95</f>
        <v>0</v>
      </c>
      <c r="Q94" s="195"/>
      <c r="R94" s="196">
        <f>R95</f>
        <v>0.076283480000000015</v>
      </c>
      <c r="S94" s="195"/>
      <c r="T94" s="197">
        <f>T95</f>
        <v>0.093098219999999995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8" t="s">
        <v>79</v>
      </c>
      <c r="AT94" s="199" t="s">
        <v>70</v>
      </c>
      <c r="AU94" s="199" t="s">
        <v>79</v>
      </c>
      <c r="AY94" s="198" t="s">
        <v>117</v>
      </c>
      <c r="BK94" s="200">
        <f>BK95</f>
        <v>0</v>
      </c>
    </row>
    <row r="95" s="12" customFormat="1" ht="20.88" customHeight="1">
      <c r="A95" s="12"/>
      <c r="B95" s="187"/>
      <c r="C95" s="188"/>
      <c r="D95" s="189" t="s">
        <v>70</v>
      </c>
      <c r="E95" s="201" t="s">
        <v>120</v>
      </c>
      <c r="F95" s="201" t="s">
        <v>121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SUM(P96:P127)</f>
        <v>0</v>
      </c>
      <c r="Q95" s="195"/>
      <c r="R95" s="196">
        <f>SUM(R96:R127)</f>
        <v>0.076283480000000015</v>
      </c>
      <c r="S95" s="195"/>
      <c r="T95" s="197">
        <f>SUM(T96:T127)</f>
        <v>0.093098219999999995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8" t="s">
        <v>79</v>
      </c>
      <c r="AT95" s="199" t="s">
        <v>70</v>
      </c>
      <c r="AU95" s="199" t="s">
        <v>81</v>
      </c>
      <c r="AY95" s="198" t="s">
        <v>117</v>
      </c>
      <c r="BK95" s="200">
        <f>SUM(BK96:BK127)</f>
        <v>0</v>
      </c>
    </row>
    <row r="96" s="2" customFormat="1" ht="16.5" customHeight="1">
      <c r="A96" s="41"/>
      <c r="B96" s="42"/>
      <c r="C96" s="203" t="s">
        <v>79</v>
      </c>
      <c r="D96" s="203" t="s">
        <v>122</v>
      </c>
      <c r="E96" s="204" t="s">
        <v>123</v>
      </c>
      <c r="F96" s="205" t="s">
        <v>124</v>
      </c>
      <c r="G96" s="206" t="s">
        <v>125</v>
      </c>
      <c r="H96" s="207">
        <v>1267.277</v>
      </c>
      <c r="I96" s="208"/>
      <c r="J96" s="209">
        <f>ROUND(I96*H96,2)</f>
        <v>0</v>
      </c>
      <c r="K96" s="205" t="s">
        <v>126</v>
      </c>
      <c r="L96" s="47"/>
      <c r="M96" s="210" t="s">
        <v>19</v>
      </c>
      <c r="N96" s="211" t="s">
        <v>42</v>
      </c>
      <c r="O96" s="87"/>
      <c r="P96" s="212">
        <f>O96*H96</f>
        <v>0</v>
      </c>
      <c r="Q96" s="212">
        <v>4.0000000000000003E-05</v>
      </c>
      <c r="R96" s="212">
        <f>Q96*H96</f>
        <v>0.050691080000000006</v>
      </c>
      <c r="S96" s="212">
        <v>6.0000000000000002E-05</v>
      </c>
      <c r="T96" s="213">
        <f>S96*H96</f>
        <v>0.076036619999999999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4" t="s">
        <v>127</v>
      </c>
      <c r="AT96" s="214" t="s">
        <v>122</v>
      </c>
      <c r="AU96" s="214" t="s">
        <v>128</v>
      </c>
      <c r="AY96" s="20" t="s">
        <v>117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0" t="s">
        <v>79</v>
      </c>
      <c r="BK96" s="215">
        <f>ROUND(I96*H96,2)</f>
        <v>0</v>
      </c>
      <c r="BL96" s="20" t="s">
        <v>127</v>
      </c>
      <c r="BM96" s="214" t="s">
        <v>129</v>
      </c>
    </row>
    <row r="97" s="2" customFormat="1">
      <c r="A97" s="41"/>
      <c r="B97" s="42"/>
      <c r="C97" s="43"/>
      <c r="D97" s="216" t="s">
        <v>130</v>
      </c>
      <c r="E97" s="43"/>
      <c r="F97" s="217" t="s">
        <v>131</v>
      </c>
      <c r="G97" s="43"/>
      <c r="H97" s="43"/>
      <c r="I97" s="218"/>
      <c r="J97" s="43"/>
      <c r="K97" s="43"/>
      <c r="L97" s="47"/>
      <c r="M97" s="219"/>
      <c r="N97" s="220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130</v>
      </c>
      <c r="AU97" s="20" t="s">
        <v>128</v>
      </c>
    </row>
    <row r="98" s="2" customFormat="1">
      <c r="A98" s="41"/>
      <c r="B98" s="42"/>
      <c r="C98" s="43"/>
      <c r="D98" s="221" t="s">
        <v>132</v>
      </c>
      <c r="E98" s="43"/>
      <c r="F98" s="222" t="s">
        <v>133</v>
      </c>
      <c r="G98" s="43"/>
      <c r="H98" s="43"/>
      <c r="I98" s="218"/>
      <c r="J98" s="43"/>
      <c r="K98" s="43"/>
      <c r="L98" s="47"/>
      <c r="M98" s="219"/>
      <c r="N98" s="220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132</v>
      </c>
      <c r="AU98" s="20" t="s">
        <v>128</v>
      </c>
    </row>
    <row r="99" s="13" customFormat="1">
      <c r="A99" s="13"/>
      <c r="B99" s="223"/>
      <c r="C99" s="224"/>
      <c r="D99" s="216" t="s">
        <v>134</v>
      </c>
      <c r="E99" s="225" t="s">
        <v>19</v>
      </c>
      <c r="F99" s="226" t="s">
        <v>135</v>
      </c>
      <c r="G99" s="224"/>
      <c r="H99" s="227">
        <v>56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134</v>
      </c>
      <c r="AU99" s="233" t="s">
        <v>128</v>
      </c>
      <c r="AV99" s="13" t="s">
        <v>81</v>
      </c>
      <c r="AW99" s="13" t="s">
        <v>32</v>
      </c>
      <c r="AX99" s="13" t="s">
        <v>71</v>
      </c>
      <c r="AY99" s="233" t="s">
        <v>117</v>
      </c>
    </row>
    <row r="100" s="13" customFormat="1">
      <c r="A100" s="13"/>
      <c r="B100" s="223"/>
      <c r="C100" s="224"/>
      <c r="D100" s="216" t="s">
        <v>134</v>
      </c>
      <c r="E100" s="225" t="s">
        <v>19</v>
      </c>
      <c r="F100" s="226" t="s">
        <v>136</v>
      </c>
      <c r="G100" s="224"/>
      <c r="H100" s="227">
        <v>165.96899999999999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134</v>
      </c>
      <c r="AU100" s="233" t="s">
        <v>128</v>
      </c>
      <c r="AV100" s="13" t="s">
        <v>81</v>
      </c>
      <c r="AW100" s="13" t="s">
        <v>32</v>
      </c>
      <c r="AX100" s="13" t="s">
        <v>71</v>
      </c>
      <c r="AY100" s="233" t="s">
        <v>117</v>
      </c>
    </row>
    <row r="101" s="13" customFormat="1">
      <c r="A101" s="13"/>
      <c r="B101" s="223"/>
      <c r="C101" s="224"/>
      <c r="D101" s="216" t="s">
        <v>134</v>
      </c>
      <c r="E101" s="225" t="s">
        <v>19</v>
      </c>
      <c r="F101" s="226" t="s">
        <v>137</v>
      </c>
      <c r="G101" s="224"/>
      <c r="H101" s="227">
        <v>196.28299999999999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134</v>
      </c>
      <c r="AU101" s="233" t="s">
        <v>128</v>
      </c>
      <c r="AV101" s="13" t="s">
        <v>81</v>
      </c>
      <c r="AW101" s="13" t="s">
        <v>32</v>
      </c>
      <c r="AX101" s="13" t="s">
        <v>71</v>
      </c>
      <c r="AY101" s="233" t="s">
        <v>117</v>
      </c>
    </row>
    <row r="102" s="13" customFormat="1">
      <c r="A102" s="13"/>
      <c r="B102" s="223"/>
      <c r="C102" s="224"/>
      <c r="D102" s="216" t="s">
        <v>134</v>
      </c>
      <c r="E102" s="225" t="s">
        <v>19</v>
      </c>
      <c r="F102" s="226" t="s">
        <v>138</v>
      </c>
      <c r="G102" s="224"/>
      <c r="H102" s="227">
        <v>218.929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134</v>
      </c>
      <c r="AU102" s="233" t="s">
        <v>128</v>
      </c>
      <c r="AV102" s="13" t="s">
        <v>81</v>
      </c>
      <c r="AW102" s="13" t="s">
        <v>32</v>
      </c>
      <c r="AX102" s="13" t="s">
        <v>71</v>
      </c>
      <c r="AY102" s="233" t="s">
        <v>117</v>
      </c>
    </row>
    <row r="103" s="13" customFormat="1">
      <c r="A103" s="13"/>
      <c r="B103" s="223"/>
      <c r="C103" s="224"/>
      <c r="D103" s="216" t="s">
        <v>134</v>
      </c>
      <c r="E103" s="225" t="s">
        <v>19</v>
      </c>
      <c r="F103" s="226" t="s">
        <v>139</v>
      </c>
      <c r="G103" s="224"/>
      <c r="H103" s="227">
        <v>220.97300000000001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134</v>
      </c>
      <c r="AU103" s="233" t="s">
        <v>128</v>
      </c>
      <c r="AV103" s="13" t="s">
        <v>81</v>
      </c>
      <c r="AW103" s="13" t="s">
        <v>32</v>
      </c>
      <c r="AX103" s="13" t="s">
        <v>71</v>
      </c>
      <c r="AY103" s="233" t="s">
        <v>117</v>
      </c>
    </row>
    <row r="104" s="14" customFormat="1">
      <c r="A104" s="14"/>
      <c r="B104" s="234"/>
      <c r="C104" s="235"/>
      <c r="D104" s="216" t="s">
        <v>134</v>
      </c>
      <c r="E104" s="236" t="s">
        <v>19</v>
      </c>
      <c r="F104" s="237" t="s">
        <v>140</v>
      </c>
      <c r="G104" s="235"/>
      <c r="H104" s="238">
        <v>858.154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134</v>
      </c>
      <c r="AU104" s="244" t="s">
        <v>128</v>
      </c>
      <c r="AV104" s="14" t="s">
        <v>128</v>
      </c>
      <c r="AW104" s="14" t="s">
        <v>32</v>
      </c>
      <c r="AX104" s="14" t="s">
        <v>71</v>
      </c>
      <c r="AY104" s="244" t="s">
        <v>117</v>
      </c>
    </row>
    <row r="105" s="13" customFormat="1">
      <c r="A105" s="13"/>
      <c r="B105" s="223"/>
      <c r="C105" s="224"/>
      <c r="D105" s="216" t="s">
        <v>134</v>
      </c>
      <c r="E105" s="225" t="s">
        <v>19</v>
      </c>
      <c r="F105" s="226" t="s">
        <v>141</v>
      </c>
      <c r="G105" s="224"/>
      <c r="H105" s="227">
        <v>41.624000000000002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134</v>
      </c>
      <c r="AU105" s="233" t="s">
        <v>128</v>
      </c>
      <c r="AV105" s="13" t="s">
        <v>81</v>
      </c>
      <c r="AW105" s="13" t="s">
        <v>32</v>
      </c>
      <c r="AX105" s="13" t="s">
        <v>71</v>
      </c>
      <c r="AY105" s="233" t="s">
        <v>117</v>
      </c>
    </row>
    <row r="106" s="13" customFormat="1">
      <c r="A106" s="13"/>
      <c r="B106" s="223"/>
      <c r="C106" s="224"/>
      <c r="D106" s="216" t="s">
        <v>134</v>
      </c>
      <c r="E106" s="225" t="s">
        <v>19</v>
      </c>
      <c r="F106" s="226" t="s">
        <v>142</v>
      </c>
      <c r="G106" s="224"/>
      <c r="H106" s="227">
        <v>78.640000000000001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134</v>
      </c>
      <c r="AU106" s="233" t="s">
        <v>128</v>
      </c>
      <c r="AV106" s="13" t="s">
        <v>81</v>
      </c>
      <c r="AW106" s="13" t="s">
        <v>32</v>
      </c>
      <c r="AX106" s="13" t="s">
        <v>71</v>
      </c>
      <c r="AY106" s="233" t="s">
        <v>117</v>
      </c>
    </row>
    <row r="107" s="13" customFormat="1">
      <c r="A107" s="13"/>
      <c r="B107" s="223"/>
      <c r="C107" s="224"/>
      <c r="D107" s="216" t="s">
        <v>134</v>
      </c>
      <c r="E107" s="225" t="s">
        <v>19</v>
      </c>
      <c r="F107" s="226" t="s">
        <v>143</v>
      </c>
      <c r="G107" s="224"/>
      <c r="H107" s="227">
        <v>75.829999999999998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134</v>
      </c>
      <c r="AU107" s="233" t="s">
        <v>128</v>
      </c>
      <c r="AV107" s="13" t="s">
        <v>81</v>
      </c>
      <c r="AW107" s="13" t="s">
        <v>32</v>
      </c>
      <c r="AX107" s="13" t="s">
        <v>71</v>
      </c>
      <c r="AY107" s="233" t="s">
        <v>117</v>
      </c>
    </row>
    <row r="108" s="13" customFormat="1">
      <c r="A108" s="13"/>
      <c r="B108" s="223"/>
      <c r="C108" s="224"/>
      <c r="D108" s="216" t="s">
        <v>134</v>
      </c>
      <c r="E108" s="225" t="s">
        <v>19</v>
      </c>
      <c r="F108" s="226" t="s">
        <v>144</v>
      </c>
      <c r="G108" s="224"/>
      <c r="H108" s="227">
        <v>77.703000000000003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134</v>
      </c>
      <c r="AU108" s="233" t="s">
        <v>128</v>
      </c>
      <c r="AV108" s="13" t="s">
        <v>81</v>
      </c>
      <c r="AW108" s="13" t="s">
        <v>32</v>
      </c>
      <c r="AX108" s="13" t="s">
        <v>71</v>
      </c>
      <c r="AY108" s="233" t="s">
        <v>117</v>
      </c>
    </row>
    <row r="109" s="13" customFormat="1">
      <c r="A109" s="13"/>
      <c r="B109" s="223"/>
      <c r="C109" s="224"/>
      <c r="D109" s="216" t="s">
        <v>134</v>
      </c>
      <c r="E109" s="225" t="s">
        <v>19</v>
      </c>
      <c r="F109" s="226" t="s">
        <v>145</v>
      </c>
      <c r="G109" s="224"/>
      <c r="H109" s="227">
        <v>77.186000000000007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134</v>
      </c>
      <c r="AU109" s="233" t="s">
        <v>128</v>
      </c>
      <c r="AV109" s="13" t="s">
        <v>81</v>
      </c>
      <c r="AW109" s="13" t="s">
        <v>32</v>
      </c>
      <c r="AX109" s="13" t="s">
        <v>71</v>
      </c>
      <c r="AY109" s="233" t="s">
        <v>117</v>
      </c>
    </row>
    <row r="110" s="14" customFormat="1">
      <c r="A110" s="14"/>
      <c r="B110" s="234"/>
      <c r="C110" s="235"/>
      <c r="D110" s="216" t="s">
        <v>134</v>
      </c>
      <c r="E110" s="236" t="s">
        <v>19</v>
      </c>
      <c r="F110" s="237" t="s">
        <v>146</v>
      </c>
      <c r="G110" s="235"/>
      <c r="H110" s="238">
        <v>350.983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134</v>
      </c>
      <c r="AU110" s="244" t="s">
        <v>128</v>
      </c>
      <c r="AV110" s="14" t="s">
        <v>128</v>
      </c>
      <c r="AW110" s="14" t="s">
        <v>32</v>
      </c>
      <c r="AX110" s="14" t="s">
        <v>71</v>
      </c>
      <c r="AY110" s="244" t="s">
        <v>117</v>
      </c>
    </row>
    <row r="111" s="13" customFormat="1">
      <c r="A111" s="13"/>
      <c r="B111" s="223"/>
      <c r="C111" s="224"/>
      <c r="D111" s="216" t="s">
        <v>134</v>
      </c>
      <c r="E111" s="225" t="s">
        <v>19</v>
      </c>
      <c r="F111" s="226" t="s">
        <v>147</v>
      </c>
      <c r="G111" s="224"/>
      <c r="H111" s="227">
        <v>10.140000000000001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134</v>
      </c>
      <c r="AU111" s="233" t="s">
        <v>128</v>
      </c>
      <c r="AV111" s="13" t="s">
        <v>81</v>
      </c>
      <c r="AW111" s="13" t="s">
        <v>32</v>
      </c>
      <c r="AX111" s="13" t="s">
        <v>71</v>
      </c>
      <c r="AY111" s="233" t="s">
        <v>117</v>
      </c>
    </row>
    <row r="112" s="13" customFormat="1">
      <c r="A112" s="13"/>
      <c r="B112" s="223"/>
      <c r="C112" s="224"/>
      <c r="D112" s="216" t="s">
        <v>134</v>
      </c>
      <c r="E112" s="225" t="s">
        <v>19</v>
      </c>
      <c r="F112" s="226" t="s">
        <v>148</v>
      </c>
      <c r="G112" s="224"/>
      <c r="H112" s="227">
        <v>12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134</v>
      </c>
      <c r="AU112" s="233" t="s">
        <v>128</v>
      </c>
      <c r="AV112" s="13" t="s">
        <v>81</v>
      </c>
      <c r="AW112" s="13" t="s">
        <v>32</v>
      </c>
      <c r="AX112" s="13" t="s">
        <v>71</v>
      </c>
      <c r="AY112" s="233" t="s">
        <v>117</v>
      </c>
    </row>
    <row r="113" s="13" customFormat="1">
      <c r="A113" s="13"/>
      <c r="B113" s="223"/>
      <c r="C113" s="224"/>
      <c r="D113" s="216" t="s">
        <v>134</v>
      </c>
      <c r="E113" s="225" t="s">
        <v>19</v>
      </c>
      <c r="F113" s="226" t="s">
        <v>148</v>
      </c>
      <c r="G113" s="224"/>
      <c r="H113" s="227">
        <v>12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134</v>
      </c>
      <c r="AU113" s="233" t="s">
        <v>128</v>
      </c>
      <c r="AV113" s="13" t="s">
        <v>81</v>
      </c>
      <c r="AW113" s="13" t="s">
        <v>32</v>
      </c>
      <c r="AX113" s="13" t="s">
        <v>71</v>
      </c>
      <c r="AY113" s="233" t="s">
        <v>117</v>
      </c>
    </row>
    <row r="114" s="13" customFormat="1">
      <c r="A114" s="13"/>
      <c r="B114" s="223"/>
      <c r="C114" s="224"/>
      <c r="D114" s="216" t="s">
        <v>134</v>
      </c>
      <c r="E114" s="225" t="s">
        <v>19</v>
      </c>
      <c r="F114" s="226" t="s">
        <v>148</v>
      </c>
      <c r="G114" s="224"/>
      <c r="H114" s="227">
        <v>12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134</v>
      </c>
      <c r="AU114" s="233" t="s">
        <v>128</v>
      </c>
      <c r="AV114" s="13" t="s">
        <v>81</v>
      </c>
      <c r="AW114" s="13" t="s">
        <v>32</v>
      </c>
      <c r="AX114" s="13" t="s">
        <v>71</v>
      </c>
      <c r="AY114" s="233" t="s">
        <v>117</v>
      </c>
    </row>
    <row r="115" s="13" customFormat="1">
      <c r="A115" s="13"/>
      <c r="B115" s="223"/>
      <c r="C115" s="224"/>
      <c r="D115" s="216" t="s">
        <v>134</v>
      </c>
      <c r="E115" s="225" t="s">
        <v>19</v>
      </c>
      <c r="F115" s="226" t="s">
        <v>148</v>
      </c>
      <c r="G115" s="224"/>
      <c r="H115" s="227">
        <v>12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134</v>
      </c>
      <c r="AU115" s="233" t="s">
        <v>128</v>
      </c>
      <c r="AV115" s="13" t="s">
        <v>81</v>
      </c>
      <c r="AW115" s="13" t="s">
        <v>32</v>
      </c>
      <c r="AX115" s="13" t="s">
        <v>71</v>
      </c>
      <c r="AY115" s="233" t="s">
        <v>117</v>
      </c>
    </row>
    <row r="116" s="14" customFormat="1">
      <c r="A116" s="14"/>
      <c r="B116" s="234"/>
      <c r="C116" s="235"/>
      <c r="D116" s="216" t="s">
        <v>134</v>
      </c>
      <c r="E116" s="236" t="s">
        <v>19</v>
      </c>
      <c r="F116" s="237" t="s">
        <v>149</v>
      </c>
      <c r="G116" s="235"/>
      <c r="H116" s="238">
        <v>58.140000000000001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134</v>
      </c>
      <c r="AU116" s="244" t="s">
        <v>128</v>
      </c>
      <c r="AV116" s="14" t="s">
        <v>128</v>
      </c>
      <c r="AW116" s="14" t="s">
        <v>32</v>
      </c>
      <c r="AX116" s="14" t="s">
        <v>71</v>
      </c>
      <c r="AY116" s="244" t="s">
        <v>117</v>
      </c>
    </row>
    <row r="117" s="15" customFormat="1">
      <c r="A117" s="15"/>
      <c r="B117" s="245"/>
      <c r="C117" s="246"/>
      <c r="D117" s="216" t="s">
        <v>134</v>
      </c>
      <c r="E117" s="247" t="s">
        <v>19</v>
      </c>
      <c r="F117" s="248" t="s">
        <v>150</v>
      </c>
      <c r="G117" s="246"/>
      <c r="H117" s="249">
        <v>1267.277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5" t="s">
        <v>134</v>
      </c>
      <c r="AU117" s="255" t="s">
        <v>128</v>
      </c>
      <c r="AV117" s="15" t="s">
        <v>151</v>
      </c>
      <c r="AW117" s="15" t="s">
        <v>32</v>
      </c>
      <c r="AX117" s="15" t="s">
        <v>79</v>
      </c>
      <c r="AY117" s="255" t="s">
        <v>117</v>
      </c>
    </row>
    <row r="118" s="2" customFormat="1" ht="16.5" customHeight="1">
      <c r="A118" s="41"/>
      <c r="B118" s="42"/>
      <c r="C118" s="203" t="s">
        <v>81</v>
      </c>
      <c r="D118" s="203" t="s">
        <v>122</v>
      </c>
      <c r="E118" s="204" t="s">
        <v>152</v>
      </c>
      <c r="F118" s="205" t="s">
        <v>153</v>
      </c>
      <c r="G118" s="206" t="s">
        <v>125</v>
      </c>
      <c r="H118" s="207">
        <v>284.36000000000001</v>
      </c>
      <c r="I118" s="208"/>
      <c r="J118" s="209">
        <f>ROUND(I118*H118,2)</f>
        <v>0</v>
      </c>
      <c r="K118" s="205" t="s">
        <v>126</v>
      </c>
      <c r="L118" s="47"/>
      <c r="M118" s="210" t="s">
        <v>19</v>
      </c>
      <c r="N118" s="211" t="s">
        <v>42</v>
      </c>
      <c r="O118" s="87"/>
      <c r="P118" s="212">
        <f>O118*H118</f>
        <v>0</v>
      </c>
      <c r="Q118" s="212">
        <v>9.0000000000000006E-05</v>
      </c>
      <c r="R118" s="212">
        <f>Q118*H118</f>
        <v>0.025592400000000001</v>
      </c>
      <c r="S118" s="212">
        <v>6.0000000000000002E-05</v>
      </c>
      <c r="T118" s="213">
        <f>S118*H118</f>
        <v>0.0170616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4" t="s">
        <v>127</v>
      </c>
      <c r="AT118" s="214" t="s">
        <v>122</v>
      </c>
      <c r="AU118" s="214" t="s">
        <v>128</v>
      </c>
      <c r="AY118" s="20" t="s">
        <v>117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0" t="s">
        <v>79</v>
      </c>
      <c r="BK118" s="215">
        <f>ROUND(I118*H118,2)</f>
        <v>0</v>
      </c>
      <c r="BL118" s="20" t="s">
        <v>127</v>
      </c>
      <c r="BM118" s="214" t="s">
        <v>154</v>
      </c>
    </row>
    <row r="119" s="2" customFormat="1">
      <c r="A119" s="41"/>
      <c r="B119" s="42"/>
      <c r="C119" s="43"/>
      <c r="D119" s="216" t="s">
        <v>130</v>
      </c>
      <c r="E119" s="43"/>
      <c r="F119" s="217" t="s">
        <v>155</v>
      </c>
      <c r="G119" s="43"/>
      <c r="H119" s="43"/>
      <c r="I119" s="218"/>
      <c r="J119" s="43"/>
      <c r="K119" s="43"/>
      <c r="L119" s="47"/>
      <c r="M119" s="219"/>
      <c r="N119" s="220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130</v>
      </c>
      <c r="AU119" s="20" t="s">
        <v>128</v>
      </c>
    </row>
    <row r="120" s="2" customFormat="1">
      <c r="A120" s="41"/>
      <c r="B120" s="42"/>
      <c r="C120" s="43"/>
      <c r="D120" s="221" t="s">
        <v>132</v>
      </c>
      <c r="E120" s="43"/>
      <c r="F120" s="222" t="s">
        <v>156</v>
      </c>
      <c r="G120" s="43"/>
      <c r="H120" s="43"/>
      <c r="I120" s="218"/>
      <c r="J120" s="43"/>
      <c r="K120" s="43"/>
      <c r="L120" s="47"/>
      <c r="M120" s="219"/>
      <c r="N120" s="220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132</v>
      </c>
      <c r="AU120" s="20" t="s">
        <v>128</v>
      </c>
    </row>
    <row r="121" s="16" customFormat="1">
      <c r="A121" s="16"/>
      <c r="B121" s="256"/>
      <c r="C121" s="257"/>
      <c r="D121" s="216" t="s">
        <v>134</v>
      </c>
      <c r="E121" s="258" t="s">
        <v>19</v>
      </c>
      <c r="F121" s="259" t="s">
        <v>157</v>
      </c>
      <c r="G121" s="257"/>
      <c r="H121" s="258" t="s">
        <v>19</v>
      </c>
      <c r="I121" s="260"/>
      <c r="J121" s="257"/>
      <c r="K121" s="257"/>
      <c r="L121" s="261"/>
      <c r="M121" s="262"/>
      <c r="N121" s="263"/>
      <c r="O121" s="263"/>
      <c r="P121" s="263"/>
      <c r="Q121" s="263"/>
      <c r="R121" s="263"/>
      <c r="S121" s="263"/>
      <c r="T121" s="264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65" t="s">
        <v>134</v>
      </c>
      <c r="AU121" s="265" t="s">
        <v>128</v>
      </c>
      <c r="AV121" s="16" t="s">
        <v>79</v>
      </c>
      <c r="AW121" s="16" t="s">
        <v>32</v>
      </c>
      <c r="AX121" s="16" t="s">
        <v>71</v>
      </c>
      <c r="AY121" s="265" t="s">
        <v>117</v>
      </c>
    </row>
    <row r="122" s="13" customFormat="1">
      <c r="A122" s="13"/>
      <c r="B122" s="223"/>
      <c r="C122" s="224"/>
      <c r="D122" s="216" t="s">
        <v>134</v>
      </c>
      <c r="E122" s="225" t="s">
        <v>19</v>
      </c>
      <c r="F122" s="226" t="s">
        <v>158</v>
      </c>
      <c r="G122" s="224"/>
      <c r="H122" s="227">
        <v>9.9600000000000009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134</v>
      </c>
      <c r="AU122" s="233" t="s">
        <v>128</v>
      </c>
      <c r="AV122" s="13" t="s">
        <v>81</v>
      </c>
      <c r="AW122" s="13" t="s">
        <v>32</v>
      </c>
      <c r="AX122" s="13" t="s">
        <v>71</v>
      </c>
      <c r="AY122" s="233" t="s">
        <v>117</v>
      </c>
    </row>
    <row r="123" s="13" customFormat="1">
      <c r="A123" s="13"/>
      <c r="B123" s="223"/>
      <c r="C123" s="224"/>
      <c r="D123" s="216" t="s">
        <v>134</v>
      </c>
      <c r="E123" s="225" t="s">
        <v>19</v>
      </c>
      <c r="F123" s="226" t="s">
        <v>159</v>
      </c>
      <c r="G123" s="224"/>
      <c r="H123" s="227">
        <v>50.799999999999997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134</v>
      </c>
      <c r="AU123" s="233" t="s">
        <v>128</v>
      </c>
      <c r="AV123" s="13" t="s">
        <v>81</v>
      </c>
      <c r="AW123" s="13" t="s">
        <v>32</v>
      </c>
      <c r="AX123" s="13" t="s">
        <v>71</v>
      </c>
      <c r="AY123" s="233" t="s">
        <v>117</v>
      </c>
    </row>
    <row r="124" s="13" customFormat="1">
      <c r="A124" s="13"/>
      <c r="B124" s="223"/>
      <c r="C124" s="224"/>
      <c r="D124" s="216" t="s">
        <v>134</v>
      </c>
      <c r="E124" s="225" t="s">
        <v>19</v>
      </c>
      <c r="F124" s="226" t="s">
        <v>160</v>
      </c>
      <c r="G124" s="224"/>
      <c r="H124" s="227">
        <v>67.599999999999994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134</v>
      </c>
      <c r="AU124" s="233" t="s">
        <v>128</v>
      </c>
      <c r="AV124" s="13" t="s">
        <v>81</v>
      </c>
      <c r="AW124" s="13" t="s">
        <v>32</v>
      </c>
      <c r="AX124" s="13" t="s">
        <v>71</v>
      </c>
      <c r="AY124" s="233" t="s">
        <v>117</v>
      </c>
    </row>
    <row r="125" s="13" customFormat="1">
      <c r="A125" s="13"/>
      <c r="B125" s="223"/>
      <c r="C125" s="224"/>
      <c r="D125" s="216" t="s">
        <v>134</v>
      </c>
      <c r="E125" s="225" t="s">
        <v>19</v>
      </c>
      <c r="F125" s="226" t="s">
        <v>161</v>
      </c>
      <c r="G125" s="224"/>
      <c r="H125" s="227">
        <v>78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134</v>
      </c>
      <c r="AU125" s="233" t="s">
        <v>128</v>
      </c>
      <c r="AV125" s="13" t="s">
        <v>81</v>
      </c>
      <c r="AW125" s="13" t="s">
        <v>32</v>
      </c>
      <c r="AX125" s="13" t="s">
        <v>71</v>
      </c>
      <c r="AY125" s="233" t="s">
        <v>117</v>
      </c>
    </row>
    <row r="126" s="13" customFormat="1">
      <c r="A126" s="13"/>
      <c r="B126" s="223"/>
      <c r="C126" s="224"/>
      <c r="D126" s="216" t="s">
        <v>134</v>
      </c>
      <c r="E126" s="225" t="s">
        <v>19</v>
      </c>
      <c r="F126" s="226" t="s">
        <v>162</v>
      </c>
      <c r="G126" s="224"/>
      <c r="H126" s="227">
        <v>78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134</v>
      </c>
      <c r="AU126" s="233" t="s">
        <v>128</v>
      </c>
      <c r="AV126" s="13" t="s">
        <v>81</v>
      </c>
      <c r="AW126" s="13" t="s">
        <v>32</v>
      </c>
      <c r="AX126" s="13" t="s">
        <v>71</v>
      </c>
      <c r="AY126" s="233" t="s">
        <v>117</v>
      </c>
    </row>
    <row r="127" s="15" customFormat="1">
      <c r="A127" s="15"/>
      <c r="B127" s="245"/>
      <c r="C127" s="246"/>
      <c r="D127" s="216" t="s">
        <v>134</v>
      </c>
      <c r="E127" s="247" t="s">
        <v>19</v>
      </c>
      <c r="F127" s="248" t="s">
        <v>150</v>
      </c>
      <c r="G127" s="246"/>
      <c r="H127" s="249">
        <v>284.36000000000001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5" t="s">
        <v>134</v>
      </c>
      <c r="AU127" s="255" t="s">
        <v>128</v>
      </c>
      <c r="AV127" s="15" t="s">
        <v>151</v>
      </c>
      <c r="AW127" s="15" t="s">
        <v>32</v>
      </c>
      <c r="AX127" s="15" t="s">
        <v>79</v>
      </c>
      <c r="AY127" s="255" t="s">
        <v>117</v>
      </c>
    </row>
    <row r="128" s="12" customFormat="1" ht="22.8" customHeight="1">
      <c r="A128" s="12"/>
      <c r="B128" s="187"/>
      <c r="C128" s="188"/>
      <c r="D128" s="189" t="s">
        <v>70</v>
      </c>
      <c r="E128" s="201" t="s">
        <v>163</v>
      </c>
      <c r="F128" s="201" t="s">
        <v>164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P129+P162</f>
        <v>0</v>
      </c>
      <c r="Q128" s="195"/>
      <c r="R128" s="196">
        <f>R129+R162</f>
        <v>0.050691080000000006</v>
      </c>
      <c r="S128" s="195"/>
      <c r="T128" s="197">
        <f>T129+T162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8" t="s">
        <v>79</v>
      </c>
      <c r="AT128" s="199" t="s">
        <v>70</v>
      </c>
      <c r="AU128" s="199" t="s">
        <v>79</v>
      </c>
      <c r="AY128" s="198" t="s">
        <v>117</v>
      </c>
      <c r="BK128" s="200">
        <f>BK129+BK162</f>
        <v>0</v>
      </c>
    </row>
    <row r="129" s="12" customFormat="1" ht="20.88" customHeight="1">
      <c r="A129" s="12"/>
      <c r="B129" s="187"/>
      <c r="C129" s="188"/>
      <c r="D129" s="189" t="s">
        <v>70</v>
      </c>
      <c r="E129" s="201" t="s">
        <v>165</v>
      </c>
      <c r="F129" s="201" t="s">
        <v>166</v>
      </c>
      <c r="G129" s="188"/>
      <c r="H129" s="188"/>
      <c r="I129" s="191"/>
      <c r="J129" s="202">
        <f>BK129</f>
        <v>0</v>
      </c>
      <c r="K129" s="188"/>
      <c r="L129" s="193"/>
      <c r="M129" s="194"/>
      <c r="N129" s="195"/>
      <c r="O129" s="195"/>
      <c r="P129" s="196">
        <f>SUM(P130:P161)</f>
        <v>0</v>
      </c>
      <c r="Q129" s="195"/>
      <c r="R129" s="196">
        <f>SUM(R130:R161)</f>
        <v>0</v>
      </c>
      <c r="S129" s="195"/>
      <c r="T129" s="197">
        <f>SUM(T130:T161)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8" t="s">
        <v>79</v>
      </c>
      <c r="AT129" s="199" t="s">
        <v>70</v>
      </c>
      <c r="AU129" s="199" t="s">
        <v>81</v>
      </c>
      <c r="AY129" s="198" t="s">
        <v>117</v>
      </c>
      <c r="BK129" s="200">
        <f>SUM(BK130:BK161)</f>
        <v>0</v>
      </c>
    </row>
    <row r="130" s="2" customFormat="1" ht="24.15" customHeight="1">
      <c r="A130" s="41"/>
      <c r="B130" s="42"/>
      <c r="C130" s="203" t="s">
        <v>128</v>
      </c>
      <c r="D130" s="203" t="s">
        <v>122</v>
      </c>
      <c r="E130" s="204" t="s">
        <v>167</v>
      </c>
      <c r="F130" s="205" t="s">
        <v>168</v>
      </c>
      <c r="G130" s="206" t="s">
        <v>169</v>
      </c>
      <c r="H130" s="207">
        <v>32</v>
      </c>
      <c r="I130" s="208"/>
      <c r="J130" s="209">
        <f>ROUND(I130*H130,2)</f>
        <v>0</v>
      </c>
      <c r="K130" s="205" t="s">
        <v>126</v>
      </c>
      <c r="L130" s="47"/>
      <c r="M130" s="210" t="s">
        <v>19</v>
      </c>
      <c r="N130" s="211" t="s">
        <v>42</v>
      </c>
      <c r="O130" s="87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4" t="s">
        <v>151</v>
      </c>
      <c r="AT130" s="214" t="s">
        <v>122</v>
      </c>
      <c r="AU130" s="214" t="s">
        <v>128</v>
      </c>
      <c r="AY130" s="20" t="s">
        <v>117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0" t="s">
        <v>79</v>
      </c>
      <c r="BK130" s="215">
        <f>ROUND(I130*H130,2)</f>
        <v>0</v>
      </c>
      <c r="BL130" s="20" t="s">
        <v>151</v>
      </c>
      <c r="BM130" s="214" t="s">
        <v>170</v>
      </c>
    </row>
    <row r="131" s="2" customFormat="1">
      <c r="A131" s="41"/>
      <c r="B131" s="42"/>
      <c r="C131" s="43"/>
      <c r="D131" s="216" t="s">
        <v>130</v>
      </c>
      <c r="E131" s="43"/>
      <c r="F131" s="217" t="s">
        <v>171</v>
      </c>
      <c r="G131" s="43"/>
      <c r="H131" s="43"/>
      <c r="I131" s="218"/>
      <c r="J131" s="43"/>
      <c r="K131" s="43"/>
      <c r="L131" s="47"/>
      <c r="M131" s="219"/>
      <c r="N131" s="220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130</v>
      </c>
      <c r="AU131" s="20" t="s">
        <v>128</v>
      </c>
    </row>
    <row r="132" s="2" customFormat="1">
      <c r="A132" s="41"/>
      <c r="B132" s="42"/>
      <c r="C132" s="43"/>
      <c r="D132" s="221" t="s">
        <v>132</v>
      </c>
      <c r="E132" s="43"/>
      <c r="F132" s="222" t="s">
        <v>172</v>
      </c>
      <c r="G132" s="43"/>
      <c r="H132" s="43"/>
      <c r="I132" s="218"/>
      <c r="J132" s="43"/>
      <c r="K132" s="43"/>
      <c r="L132" s="47"/>
      <c r="M132" s="219"/>
      <c r="N132" s="220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132</v>
      </c>
      <c r="AU132" s="20" t="s">
        <v>128</v>
      </c>
    </row>
    <row r="133" s="13" customFormat="1">
      <c r="A133" s="13"/>
      <c r="B133" s="223"/>
      <c r="C133" s="224"/>
      <c r="D133" s="216" t="s">
        <v>134</v>
      </c>
      <c r="E133" s="225" t="s">
        <v>19</v>
      </c>
      <c r="F133" s="226" t="s">
        <v>173</v>
      </c>
      <c r="G133" s="224"/>
      <c r="H133" s="227">
        <v>3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134</v>
      </c>
      <c r="AU133" s="233" t="s">
        <v>128</v>
      </c>
      <c r="AV133" s="13" t="s">
        <v>81</v>
      </c>
      <c r="AW133" s="13" t="s">
        <v>32</v>
      </c>
      <c r="AX133" s="13" t="s">
        <v>71</v>
      </c>
      <c r="AY133" s="233" t="s">
        <v>117</v>
      </c>
    </row>
    <row r="134" s="13" customFormat="1">
      <c r="A134" s="13"/>
      <c r="B134" s="223"/>
      <c r="C134" s="224"/>
      <c r="D134" s="216" t="s">
        <v>134</v>
      </c>
      <c r="E134" s="225" t="s">
        <v>19</v>
      </c>
      <c r="F134" s="226" t="s">
        <v>174</v>
      </c>
      <c r="G134" s="224"/>
      <c r="H134" s="227">
        <v>6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134</v>
      </c>
      <c r="AU134" s="233" t="s">
        <v>128</v>
      </c>
      <c r="AV134" s="13" t="s">
        <v>81</v>
      </c>
      <c r="AW134" s="13" t="s">
        <v>32</v>
      </c>
      <c r="AX134" s="13" t="s">
        <v>71</v>
      </c>
      <c r="AY134" s="233" t="s">
        <v>117</v>
      </c>
    </row>
    <row r="135" s="13" customFormat="1">
      <c r="A135" s="13"/>
      <c r="B135" s="223"/>
      <c r="C135" s="224"/>
      <c r="D135" s="216" t="s">
        <v>134</v>
      </c>
      <c r="E135" s="225" t="s">
        <v>19</v>
      </c>
      <c r="F135" s="226" t="s">
        <v>175</v>
      </c>
      <c r="G135" s="224"/>
      <c r="H135" s="227">
        <v>6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134</v>
      </c>
      <c r="AU135" s="233" t="s">
        <v>128</v>
      </c>
      <c r="AV135" s="13" t="s">
        <v>81</v>
      </c>
      <c r="AW135" s="13" t="s">
        <v>32</v>
      </c>
      <c r="AX135" s="13" t="s">
        <v>71</v>
      </c>
      <c r="AY135" s="233" t="s">
        <v>117</v>
      </c>
    </row>
    <row r="136" s="13" customFormat="1">
      <c r="A136" s="13"/>
      <c r="B136" s="223"/>
      <c r="C136" s="224"/>
      <c r="D136" s="216" t="s">
        <v>134</v>
      </c>
      <c r="E136" s="225" t="s">
        <v>19</v>
      </c>
      <c r="F136" s="226" t="s">
        <v>176</v>
      </c>
      <c r="G136" s="224"/>
      <c r="H136" s="227">
        <v>8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134</v>
      </c>
      <c r="AU136" s="233" t="s">
        <v>128</v>
      </c>
      <c r="AV136" s="13" t="s">
        <v>81</v>
      </c>
      <c r="AW136" s="13" t="s">
        <v>32</v>
      </c>
      <c r="AX136" s="13" t="s">
        <v>71</v>
      </c>
      <c r="AY136" s="233" t="s">
        <v>117</v>
      </c>
    </row>
    <row r="137" s="13" customFormat="1">
      <c r="A137" s="13"/>
      <c r="B137" s="223"/>
      <c r="C137" s="224"/>
      <c r="D137" s="216" t="s">
        <v>134</v>
      </c>
      <c r="E137" s="225" t="s">
        <v>19</v>
      </c>
      <c r="F137" s="226" t="s">
        <v>177</v>
      </c>
      <c r="G137" s="224"/>
      <c r="H137" s="227">
        <v>9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134</v>
      </c>
      <c r="AU137" s="233" t="s">
        <v>128</v>
      </c>
      <c r="AV137" s="13" t="s">
        <v>81</v>
      </c>
      <c r="AW137" s="13" t="s">
        <v>32</v>
      </c>
      <c r="AX137" s="13" t="s">
        <v>71</v>
      </c>
      <c r="AY137" s="233" t="s">
        <v>117</v>
      </c>
    </row>
    <row r="138" s="15" customFormat="1">
      <c r="A138" s="15"/>
      <c r="B138" s="245"/>
      <c r="C138" s="246"/>
      <c r="D138" s="216" t="s">
        <v>134</v>
      </c>
      <c r="E138" s="247" t="s">
        <v>19</v>
      </c>
      <c r="F138" s="248" t="s">
        <v>178</v>
      </c>
      <c r="G138" s="246"/>
      <c r="H138" s="249">
        <v>32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5" t="s">
        <v>134</v>
      </c>
      <c r="AU138" s="255" t="s">
        <v>128</v>
      </c>
      <c r="AV138" s="15" t="s">
        <v>151</v>
      </c>
      <c r="AW138" s="15" t="s">
        <v>32</v>
      </c>
      <c r="AX138" s="15" t="s">
        <v>79</v>
      </c>
      <c r="AY138" s="255" t="s">
        <v>117</v>
      </c>
    </row>
    <row r="139" s="2" customFormat="1" ht="24.15" customHeight="1">
      <c r="A139" s="41"/>
      <c r="B139" s="42"/>
      <c r="C139" s="203" t="s">
        <v>151</v>
      </c>
      <c r="D139" s="203" t="s">
        <v>122</v>
      </c>
      <c r="E139" s="204" t="s">
        <v>179</v>
      </c>
      <c r="F139" s="205" t="s">
        <v>180</v>
      </c>
      <c r="G139" s="206" t="s">
        <v>169</v>
      </c>
      <c r="H139" s="207">
        <v>448</v>
      </c>
      <c r="I139" s="208"/>
      <c r="J139" s="209">
        <f>ROUND(I139*H139,2)</f>
        <v>0</v>
      </c>
      <c r="K139" s="205" t="s">
        <v>126</v>
      </c>
      <c r="L139" s="47"/>
      <c r="M139" s="210" t="s">
        <v>19</v>
      </c>
      <c r="N139" s="211" t="s">
        <v>42</v>
      </c>
      <c r="O139" s="87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4" t="s">
        <v>151</v>
      </c>
      <c r="AT139" s="214" t="s">
        <v>122</v>
      </c>
      <c r="AU139" s="214" t="s">
        <v>128</v>
      </c>
      <c r="AY139" s="20" t="s">
        <v>117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0" t="s">
        <v>79</v>
      </c>
      <c r="BK139" s="215">
        <f>ROUND(I139*H139,2)</f>
        <v>0</v>
      </c>
      <c r="BL139" s="20" t="s">
        <v>151</v>
      </c>
      <c r="BM139" s="214" t="s">
        <v>181</v>
      </c>
    </row>
    <row r="140" s="2" customFormat="1">
      <c r="A140" s="41"/>
      <c r="B140" s="42"/>
      <c r="C140" s="43"/>
      <c r="D140" s="216" t="s">
        <v>130</v>
      </c>
      <c r="E140" s="43"/>
      <c r="F140" s="217" t="s">
        <v>182</v>
      </c>
      <c r="G140" s="43"/>
      <c r="H140" s="43"/>
      <c r="I140" s="218"/>
      <c r="J140" s="43"/>
      <c r="K140" s="43"/>
      <c r="L140" s="47"/>
      <c r="M140" s="219"/>
      <c r="N140" s="220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130</v>
      </c>
      <c r="AU140" s="20" t="s">
        <v>128</v>
      </c>
    </row>
    <row r="141" s="2" customFormat="1">
      <c r="A141" s="41"/>
      <c r="B141" s="42"/>
      <c r="C141" s="43"/>
      <c r="D141" s="221" t="s">
        <v>132</v>
      </c>
      <c r="E141" s="43"/>
      <c r="F141" s="222" t="s">
        <v>183</v>
      </c>
      <c r="G141" s="43"/>
      <c r="H141" s="43"/>
      <c r="I141" s="218"/>
      <c r="J141" s="43"/>
      <c r="K141" s="43"/>
      <c r="L141" s="47"/>
      <c r="M141" s="219"/>
      <c r="N141" s="220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132</v>
      </c>
      <c r="AU141" s="20" t="s">
        <v>128</v>
      </c>
    </row>
    <row r="142" s="13" customFormat="1">
      <c r="A142" s="13"/>
      <c r="B142" s="223"/>
      <c r="C142" s="224"/>
      <c r="D142" s="216" t="s">
        <v>134</v>
      </c>
      <c r="E142" s="225" t="s">
        <v>19</v>
      </c>
      <c r="F142" s="226" t="s">
        <v>184</v>
      </c>
      <c r="G142" s="224"/>
      <c r="H142" s="227">
        <v>448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134</v>
      </c>
      <c r="AU142" s="233" t="s">
        <v>128</v>
      </c>
      <c r="AV142" s="13" t="s">
        <v>81</v>
      </c>
      <c r="AW142" s="13" t="s">
        <v>32</v>
      </c>
      <c r="AX142" s="13" t="s">
        <v>79</v>
      </c>
      <c r="AY142" s="233" t="s">
        <v>117</v>
      </c>
    </row>
    <row r="143" s="2" customFormat="1" ht="24.15" customHeight="1">
      <c r="A143" s="41"/>
      <c r="B143" s="42"/>
      <c r="C143" s="203" t="s">
        <v>185</v>
      </c>
      <c r="D143" s="203" t="s">
        <v>122</v>
      </c>
      <c r="E143" s="204" t="s">
        <v>186</v>
      </c>
      <c r="F143" s="205" t="s">
        <v>187</v>
      </c>
      <c r="G143" s="206" t="s">
        <v>169</v>
      </c>
      <c r="H143" s="207">
        <v>32</v>
      </c>
      <c r="I143" s="208"/>
      <c r="J143" s="209">
        <f>ROUND(I143*H143,2)</f>
        <v>0</v>
      </c>
      <c r="K143" s="205" t="s">
        <v>126</v>
      </c>
      <c r="L143" s="47"/>
      <c r="M143" s="210" t="s">
        <v>19</v>
      </c>
      <c r="N143" s="211" t="s">
        <v>42</v>
      </c>
      <c r="O143" s="87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4" t="s">
        <v>151</v>
      </c>
      <c r="AT143" s="214" t="s">
        <v>122</v>
      </c>
      <c r="AU143" s="214" t="s">
        <v>128</v>
      </c>
      <c r="AY143" s="20" t="s">
        <v>117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0" t="s">
        <v>79</v>
      </c>
      <c r="BK143" s="215">
        <f>ROUND(I143*H143,2)</f>
        <v>0</v>
      </c>
      <c r="BL143" s="20" t="s">
        <v>151</v>
      </c>
      <c r="BM143" s="214" t="s">
        <v>188</v>
      </c>
    </row>
    <row r="144" s="2" customFormat="1">
      <c r="A144" s="41"/>
      <c r="B144" s="42"/>
      <c r="C144" s="43"/>
      <c r="D144" s="216" t="s">
        <v>130</v>
      </c>
      <c r="E144" s="43"/>
      <c r="F144" s="217" t="s">
        <v>189</v>
      </c>
      <c r="G144" s="43"/>
      <c r="H144" s="43"/>
      <c r="I144" s="218"/>
      <c r="J144" s="43"/>
      <c r="K144" s="43"/>
      <c r="L144" s="47"/>
      <c r="M144" s="219"/>
      <c r="N144" s="220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130</v>
      </c>
      <c r="AU144" s="20" t="s">
        <v>128</v>
      </c>
    </row>
    <row r="145" s="2" customFormat="1">
      <c r="A145" s="41"/>
      <c r="B145" s="42"/>
      <c r="C145" s="43"/>
      <c r="D145" s="221" t="s">
        <v>132</v>
      </c>
      <c r="E145" s="43"/>
      <c r="F145" s="222" t="s">
        <v>190</v>
      </c>
      <c r="G145" s="43"/>
      <c r="H145" s="43"/>
      <c r="I145" s="218"/>
      <c r="J145" s="43"/>
      <c r="K145" s="43"/>
      <c r="L145" s="47"/>
      <c r="M145" s="219"/>
      <c r="N145" s="220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132</v>
      </c>
      <c r="AU145" s="20" t="s">
        <v>128</v>
      </c>
    </row>
    <row r="146" s="2" customFormat="1" ht="24.15" customHeight="1">
      <c r="A146" s="41"/>
      <c r="B146" s="42"/>
      <c r="C146" s="203" t="s">
        <v>118</v>
      </c>
      <c r="D146" s="203" t="s">
        <v>122</v>
      </c>
      <c r="E146" s="204" t="s">
        <v>191</v>
      </c>
      <c r="F146" s="205" t="s">
        <v>192</v>
      </c>
      <c r="G146" s="206" t="s">
        <v>169</v>
      </c>
      <c r="H146" s="207">
        <v>10</v>
      </c>
      <c r="I146" s="208"/>
      <c r="J146" s="209">
        <f>ROUND(I146*H146,2)</f>
        <v>0</v>
      </c>
      <c r="K146" s="205" t="s">
        <v>126</v>
      </c>
      <c r="L146" s="47"/>
      <c r="M146" s="210" t="s">
        <v>19</v>
      </c>
      <c r="N146" s="211" t="s">
        <v>42</v>
      </c>
      <c r="O146" s="87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4" t="s">
        <v>151</v>
      </c>
      <c r="AT146" s="214" t="s">
        <v>122</v>
      </c>
      <c r="AU146" s="214" t="s">
        <v>128</v>
      </c>
      <c r="AY146" s="20" t="s">
        <v>117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0" t="s">
        <v>79</v>
      </c>
      <c r="BK146" s="215">
        <f>ROUND(I146*H146,2)</f>
        <v>0</v>
      </c>
      <c r="BL146" s="20" t="s">
        <v>151</v>
      </c>
      <c r="BM146" s="214" t="s">
        <v>193</v>
      </c>
    </row>
    <row r="147" s="2" customFormat="1">
      <c r="A147" s="41"/>
      <c r="B147" s="42"/>
      <c r="C147" s="43"/>
      <c r="D147" s="216" t="s">
        <v>130</v>
      </c>
      <c r="E147" s="43"/>
      <c r="F147" s="217" t="s">
        <v>194</v>
      </c>
      <c r="G147" s="43"/>
      <c r="H147" s="43"/>
      <c r="I147" s="218"/>
      <c r="J147" s="43"/>
      <c r="K147" s="43"/>
      <c r="L147" s="47"/>
      <c r="M147" s="219"/>
      <c r="N147" s="220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130</v>
      </c>
      <c r="AU147" s="20" t="s">
        <v>128</v>
      </c>
    </row>
    <row r="148" s="2" customFormat="1">
      <c r="A148" s="41"/>
      <c r="B148" s="42"/>
      <c r="C148" s="43"/>
      <c r="D148" s="221" t="s">
        <v>132</v>
      </c>
      <c r="E148" s="43"/>
      <c r="F148" s="222" t="s">
        <v>195</v>
      </c>
      <c r="G148" s="43"/>
      <c r="H148" s="43"/>
      <c r="I148" s="218"/>
      <c r="J148" s="43"/>
      <c r="K148" s="43"/>
      <c r="L148" s="47"/>
      <c r="M148" s="219"/>
      <c r="N148" s="220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132</v>
      </c>
      <c r="AU148" s="20" t="s">
        <v>128</v>
      </c>
    </row>
    <row r="149" s="13" customFormat="1">
      <c r="A149" s="13"/>
      <c r="B149" s="223"/>
      <c r="C149" s="224"/>
      <c r="D149" s="216" t="s">
        <v>134</v>
      </c>
      <c r="E149" s="225" t="s">
        <v>19</v>
      </c>
      <c r="F149" s="226" t="s">
        <v>196</v>
      </c>
      <c r="G149" s="224"/>
      <c r="H149" s="227">
        <v>2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134</v>
      </c>
      <c r="AU149" s="233" t="s">
        <v>128</v>
      </c>
      <c r="AV149" s="13" t="s">
        <v>81</v>
      </c>
      <c r="AW149" s="13" t="s">
        <v>32</v>
      </c>
      <c r="AX149" s="13" t="s">
        <v>71</v>
      </c>
      <c r="AY149" s="233" t="s">
        <v>117</v>
      </c>
    </row>
    <row r="150" s="13" customFormat="1">
      <c r="A150" s="13"/>
      <c r="B150" s="223"/>
      <c r="C150" s="224"/>
      <c r="D150" s="216" t="s">
        <v>134</v>
      </c>
      <c r="E150" s="225" t="s">
        <v>19</v>
      </c>
      <c r="F150" s="226" t="s">
        <v>196</v>
      </c>
      <c r="G150" s="224"/>
      <c r="H150" s="227">
        <v>2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134</v>
      </c>
      <c r="AU150" s="233" t="s">
        <v>128</v>
      </c>
      <c r="AV150" s="13" t="s">
        <v>81</v>
      </c>
      <c r="AW150" s="13" t="s">
        <v>32</v>
      </c>
      <c r="AX150" s="13" t="s">
        <v>71</v>
      </c>
      <c r="AY150" s="233" t="s">
        <v>117</v>
      </c>
    </row>
    <row r="151" s="13" customFormat="1">
      <c r="A151" s="13"/>
      <c r="B151" s="223"/>
      <c r="C151" s="224"/>
      <c r="D151" s="216" t="s">
        <v>134</v>
      </c>
      <c r="E151" s="225" t="s">
        <v>19</v>
      </c>
      <c r="F151" s="226" t="s">
        <v>196</v>
      </c>
      <c r="G151" s="224"/>
      <c r="H151" s="227">
        <v>2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134</v>
      </c>
      <c r="AU151" s="233" t="s">
        <v>128</v>
      </c>
      <c r="AV151" s="13" t="s">
        <v>81</v>
      </c>
      <c r="AW151" s="13" t="s">
        <v>32</v>
      </c>
      <c r="AX151" s="13" t="s">
        <v>71</v>
      </c>
      <c r="AY151" s="233" t="s">
        <v>117</v>
      </c>
    </row>
    <row r="152" s="13" customFormat="1">
      <c r="A152" s="13"/>
      <c r="B152" s="223"/>
      <c r="C152" s="224"/>
      <c r="D152" s="216" t="s">
        <v>134</v>
      </c>
      <c r="E152" s="225" t="s">
        <v>19</v>
      </c>
      <c r="F152" s="226" t="s">
        <v>196</v>
      </c>
      <c r="G152" s="224"/>
      <c r="H152" s="227">
        <v>2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134</v>
      </c>
      <c r="AU152" s="233" t="s">
        <v>128</v>
      </c>
      <c r="AV152" s="13" t="s">
        <v>81</v>
      </c>
      <c r="AW152" s="13" t="s">
        <v>32</v>
      </c>
      <c r="AX152" s="13" t="s">
        <v>71</v>
      </c>
      <c r="AY152" s="233" t="s">
        <v>117</v>
      </c>
    </row>
    <row r="153" s="13" customFormat="1">
      <c r="A153" s="13"/>
      <c r="B153" s="223"/>
      <c r="C153" s="224"/>
      <c r="D153" s="216" t="s">
        <v>134</v>
      </c>
      <c r="E153" s="225" t="s">
        <v>19</v>
      </c>
      <c r="F153" s="226" t="s">
        <v>196</v>
      </c>
      <c r="G153" s="224"/>
      <c r="H153" s="227">
        <v>2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134</v>
      </c>
      <c r="AU153" s="233" t="s">
        <v>128</v>
      </c>
      <c r="AV153" s="13" t="s">
        <v>81</v>
      </c>
      <c r="AW153" s="13" t="s">
        <v>32</v>
      </c>
      <c r="AX153" s="13" t="s">
        <v>71</v>
      </c>
      <c r="AY153" s="233" t="s">
        <v>117</v>
      </c>
    </row>
    <row r="154" s="15" customFormat="1">
      <c r="A154" s="15"/>
      <c r="B154" s="245"/>
      <c r="C154" s="246"/>
      <c r="D154" s="216" t="s">
        <v>134</v>
      </c>
      <c r="E154" s="247" t="s">
        <v>19</v>
      </c>
      <c r="F154" s="248" t="s">
        <v>197</v>
      </c>
      <c r="G154" s="246"/>
      <c r="H154" s="249">
        <v>10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5" t="s">
        <v>134</v>
      </c>
      <c r="AU154" s="255" t="s">
        <v>128</v>
      </c>
      <c r="AV154" s="15" t="s">
        <v>151</v>
      </c>
      <c r="AW154" s="15" t="s">
        <v>32</v>
      </c>
      <c r="AX154" s="15" t="s">
        <v>79</v>
      </c>
      <c r="AY154" s="255" t="s">
        <v>117</v>
      </c>
    </row>
    <row r="155" s="2" customFormat="1" ht="33" customHeight="1">
      <c r="A155" s="41"/>
      <c r="B155" s="42"/>
      <c r="C155" s="203" t="s">
        <v>198</v>
      </c>
      <c r="D155" s="203" t="s">
        <v>122</v>
      </c>
      <c r="E155" s="204" t="s">
        <v>199</v>
      </c>
      <c r="F155" s="205" t="s">
        <v>200</v>
      </c>
      <c r="G155" s="206" t="s">
        <v>169</v>
      </c>
      <c r="H155" s="207">
        <v>140</v>
      </c>
      <c r="I155" s="208"/>
      <c r="J155" s="209">
        <f>ROUND(I155*H155,2)</f>
        <v>0</v>
      </c>
      <c r="K155" s="205" t="s">
        <v>126</v>
      </c>
      <c r="L155" s="47"/>
      <c r="M155" s="210" t="s">
        <v>19</v>
      </c>
      <c r="N155" s="211" t="s">
        <v>42</v>
      </c>
      <c r="O155" s="87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4" t="s">
        <v>151</v>
      </c>
      <c r="AT155" s="214" t="s">
        <v>122</v>
      </c>
      <c r="AU155" s="214" t="s">
        <v>128</v>
      </c>
      <c r="AY155" s="20" t="s">
        <v>117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0" t="s">
        <v>79</v>
      </c>
      <c r="BK155" s="215">
        <f>ROUND(I155*H155,2)</f>
        <v>0</v>
      </c>
      <c r="BL155" s="20" t="s">
        <v>151</v>
      </c>
      <c r="BM155" s="214" t="s">
        <v>201</v>
      </c>
    </row>
    <row r="156" s="2" customFormat="1">
      <c r="A156" s="41"/>
      <c r="B156" s="42"/>
      <c r="C156" s="43"/>
      <c r="D156" s="216" t="s">
        <v>130</v>
      </c>
      <c r="E156" s="43"/>
      <c r="F156" s="217" t="s">
        <v>202</v>
      </c>
      <c r="G156" s="43"/>
      <c r="H156" s="43"/>
      <c r="I156" s="218"/>
      <c r="J156" s="43"/>
      <c r="K156" s="43"/>
      <c r="L156" s="47"/>
      <c r="M156" s="219"/>
      <c r="N156" s="220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130</v>
      </c>
      <c r="AU156" s="20" t="s">
        <v>128</v>
      </c>
    </row>
    <row r="157" s="2" customFormat="1">
      <c r="A157" s="41"/>
      <c r="B157" s="42"/>
      <c r="C157" s="43"/>
      <c r="D157" s="221" t="s">
        <v>132</v>
      </c>
      <c r="E157" s="43"/>
      <c r="F157" s="222" t="s">
        <v>203</v>
      </c>
      <c r="G157" s="43"/>
      <c r="H157" s="43"/>
      <c r="I157" s="218"/>
      <c r="J157" s="43"/>
      <c r="K157" s="43"/>
      <c r="L157" s="47"/>
      <c r="M157" s="219"/>
      <c r="N157" s="220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132</v>
      </c>
      <c r="AU157" s="20" t="s">
        <v>128</v>
      </c>
    </row>
    <row r="158" s="13" customFormat="1">
      <c r="A158" s="13"/>
      <c r="B158" s="223"/>
      <c r="C158" s="224"/>
      <c r="D158" s="216" t="s">
        <v>134</v>
      </c>
      <c r="E158" s="225" t="s">
        <v>19</v>
      </c>
      <c r="F158" s="226" t="s">
        <v>204</v>
      </c>
      <c r="G158" s="224"/>
      <c r="H158" s="227">
        <v>140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134</v>
      </c>
      <c r="AU158" s="233" t="s">
        <v>128</v>
      </c>
      <c r="AV158" s="13" t="s">
        <v>81</v>
      </c>
      <c r="AW158" s="13" t="s">
        <v>32</v>
      </c>
      <c r="AX158" s="13" t="s">
        <v>79</v>
      </c>
      <c r="AY158" s="233" t="s">
        <v>117</v>
      </c>
    </row>
    <row r="159" s="2" customFormat="1" ht="24.15" customHeight="1">
      <c r="A159" s="41"/>
      <c r="B159" s="42"/>
      <c r="C159" s="203" t="s">
        <v>205</v>
      </c>
      <c r="D159" s="203" t="s">
        <v>122</v>
      </c>
      <c r="E159" s="204" t="s">
        <v>206</v>
      </c>
      <c r="F159" s="205" t="s">
        <v>207</v>
      </c>
      <c r="G159" s="206" t="s">
        <v>169</v>
      </c>
      <c r="H159" s="207">
        <v>10</v>
      </c>
      <c r="I159" s="208"/>
      <c r="J159" s="209">
        <f>ROUND(I159*H159,2)</f>
        <v>0</v>
      </c>
      <c r="K159" s="205" t="s">
        <v>126</v>
      </c>
      <c r="L159" s="47"/>
      <c r="M159" s="210" t="s">
        <v>19</v>
      </c>
      <c r="N159" s="211" t="s">
        <v>42</v>
      </c>
      <c r="O159" s="87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4" t="s">
        <v>151</v>
      </c>
      <c r="AT159" s="214" t="s">
        <v>122</v>
      </c>
      <c r="AU159" s="214" t="s">
        <v>128</v>
      </c>
      <c r="AY159" s="20" t="s">
        <v>117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0" t="s">
        <v>79</v>
      </c>
      <c r="BK159" s="215">
        <f>ROUND(I159*H159,2)</f>
        <v>0</v>
      </c>
      <c r="BL159" s="20" t="s">
        <v>151</v>
      </c>
      <c r="BM159" s="214" t="s">
        <v>208</v>
      </c>
    </row>
    <row r="160" s="2" customFormat="1">
      <c r="A160" s="41"/>
      <c r="B160" s="42"/>
      <c r="C160" s="43"/>
      <c r="D160" s="216" t="s">
        <v>130</v>
      </c>
      <c r="E160" s="43"/>
      <c r="F160" s="217" t="s">
        <v>209</v>
      </c>
      <c r="G160" s="43"/>
      <c r="H160" s="43"/>
      <c r="I160" s="218"/>
      <c r="J160" s="43"/>
      <c r="K160" s="43"/>
      <c r="L160" s="47"/>
      <c r="M160" s="219"/>
      <c r="N160" s="220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130</v>
      </c>
      <c r="AU160" s="20" t="s">
        <v>128</v>
      </c>
    </row>
    <row r="161" s="2" customFormat="1">
      <c r="A161" s="41"/>
      <c r="B161" s="42"/>
      <c r="C161" s="43"/>
      <c r="D161" s="221" t="s">
        <v>132</v>
      </c>
      <c r="E161" s="43"/>
      <c r="F161" s="222" t="s">
        <v>210</v>
      </c>
      <c r="G161" s="43"/>
      <c r="H161" s="43"/>
      <c r="I161" s="218"/>
      <c r="J161" s="43"/>
      <c r="K161" s="43"/>
      <c r="L161" s="47"/>
      <c r="M161" s="219"/>
      <c r="N161" s="220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132</v>
      </c>
      <c r="AU161" s="20" t="s">
        <v>128</v>
      </c>
    </row>
    <row r="162" s="12" customFormat="1" ht="20.88" customHeight="1">
      <c r="A162" s="12"/>
      <c r="B162" s="187"/>
      <c r="C162" s="188"/>
      <c r="D162" s="189" t="s">
        <v>70</v>
      </c>
      <c r="E162" s="201" t="s">
        <v>211</v>
      </c>
      <c r="F162" s="201" t="s">
        <v>212</v>
      </c>
      <c r="G162" s="188"/>
      <c r="H162" s="188"/>
      <c r="I162" s="191"/>
      <c r="J162" s="202">
        <f>BK162</f>
        <v>0</v>
      </c>
      <c r="K162" s="188"/>
      <c r="L162" s="193"/>
      <c r="M162" s="194"/>
      <c r="N162" s="195"/>
      <c r="O162" s="195"/>
      <c r="P162" s="196">
        <f>SUM(P163:P184)</f>
        <v>0</v>
      </c>
      <c r="Q162" s="195"/>
      <c r="R162" s="196">
        <f>SUM(R163:R184)</f>
        <v>0.050691080000000006</v>
      </c>
      <c r="S162" s="195"/>
      <c r="T162" s="197">
        <f>SUM(T163:T184)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8" t="s">
        <v>79</v>
      </c>
      <c r="AT162" s="199" t="s">
        <v>70</v>
      </c>
      <c r="AU162" s="199" t="s">
        <v>81</v>
      </c>
      <c r="AY162" s="198" t="s">
        <v>117</v>
      </c>
      <c r="BK162" s="200">
        <f>SUM(BK163:BK184)</f>
        <v>0</v>
      </c>
    </row>
    <row r="163" s="2" customFormat="1" ht="24.15" customHeight="1">
      <c r="A163" s="41"/>
      <c r="B163" s="42"/>
      <c r="C163" s="203" t="s">
        <v>163</v>
      </c>
      <c r="D163" s="203" t="s">
        <v>122</v>
      </c>
      <c r="E163" s="204" t="s">
        <v>213</v>
      </c>
      <c r="F163" s="205" t="s">
        <v>214</v>
      </c>
      <c r="G163" s="206" t="s">
        <v>125</v>
      </c>
      <c r="H163" s="207">
        <v>1267.277</v>
      </c>
      <c r="I163" s="208"/>
      <c r="J163" s="209">
        <f>ROUND(I163*H163,2)</f>
        <v>0</v>
      </c>
      <c r="K163" s="205" t="s">
        <v>126</v>
      </c>
      <c r="L163" s="47"/>
      <c r="M163" s="210" t="s">
        <v>19</v>
      </c>
      <c r="N163" s="211" t="s">
        <v>42</v>
      </c>
      <c r="O163" s="87"/>
      <c r="P163" s="212">
        <f>O163*H163</f>
        <v>0</v>
      </c>
      <c r="Q163" s="212">
        <v>4.0000000000000003E-05</v>
      </c>
      <c r="R163" s="212">
        <f>Q163*H163</f>
        <v>0.050691080000000006</v>
      </c>
      <c r="S163" s="212">
        <v>0</v>
      </c>
      <c r="T163" s="213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4" t="s">
        <v>151</v>
      </c>
      <c r="AT163" s="214" t="s">
        <v>122</v>
      </c>
      <c r="AU163" s="214" t="s">
        <v>128</v>
      </c>
      <c r="AY163" s="20" t="s">
        <v>117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0" t="s">
        <v>79</v>
      </c>
      <c r="BK163" s="215">
        <f>ROUND(I163*H163,2)</f>
        <v>0</v>
      </c>
      <c r="BL163" s="20" t="s">
        <v>151</v>
      </c>
      <c r="BM163" s="214" t="s">
        <v>215</v>
      </c>
    </row>
    <row r="164" s="2" customFormat="1">
      <c r="A164" s="41"/>
      <c r="B164" s="42"/>
      <c r="C164" s="43"/>
      <c r="D164" s="216" t="s">
        <v>130</v>
      </c>
      <c r="E164" s="43"/>
      <c r="F164" s="217" t="s">
        <v>216</v>
      </c>
      <c r="G164" s="43"/>
      <c r="H164" s="43"/>
      <c r="I164" s="218"/>
      <c r="J164" s="43"/>
      <c r="K164" s="43"/>
      <c r="L164" s="47"/>
      <c r="M164" s="219"/>
      <c r="N164" s="220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130</v>
      </c>
      <c r="AU164" s="20" t="s">
        <v>128</v>
      </c>
    </row>
    <row r="165" s="2" customFormat="1">
      <c r="A165" s="41"/>
      <c r="B165" s="42"/>
      <c r="C165" s="43"/>
      <c r="D165" s="221" t="s">
        <v>132</v>
      </c>
      <c r="E165" s="43"/>
      <c r="F165" s="222" t="s">
        <v>217</v>
      </c>
      <c r="G165" s="43"/>
      <c r="H165" s="43"/>
      <c r="I165" s="218"/>
      <c r="J165" s="43"/>
      <c r="K165" s="43"/>
      <c r="L165" s="47"/>
      <c r="M165" s="219"/>
      <c r="N165" s="220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132</v>
      </c>
      <c r="AU165" s="20" t="s">
        <v>128</v>
      </c>
    </row>
    <row r="166" s="13" customFormat="1">
      <c r="A166" s="13"/>
      <c r="B166" s="223"/>
      <c r="C166" s="224"/>
      <c r="D166" s="216" t="s">
        <v>134</v>
      </c>
      <c r="E166" s="225" t="s">
        <v>19</v>
      </c>
      <c r="F166" s="226" t="s">
        <v>135</v>
      </c>
      <c r="G166" s="224"/>
      <c r="H166" s="227">
        <v>56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134</v>
      </c>
      <c r="AU166" s="233" t="s">
        <v>128</v>
      </c>
      <c r="AV166" s="13" t="s">
        <v>81</v>
      </c>
      <c r="AW166" s="13" t="s">
        <v>32</v>
      </c>
      <c r="AX166" s="13" t="s">
        <v>71</v>
      </c>
      <c r="AY166" s="233" t="s">
        <v>117</v>
      </c>
    </row>
    <row r="167" s="13" customFormat="1">
      <c r="A167" s="13"/>
      <c r="B167" s="223"/>
      <c r="C167" s="224"/>
      <c r="D167" s="216" t="s">
        <v>134</v>
      </c>
      <c r="E167" s="225" t="s">
        <v>19</v>
      </c>
      <c r="F167" s="226" t="s">
        <v>136</v>
      </c>
      <c r="G167" s="224"/>
      <c r="H167" s="227">
        <v>165.96899999999999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134</v>
      </c>
      <c r="AU167" s="233" t="s">
        <v>128</v>
      </c>
      <c r="AV167" s="13" t="s">
        <v>81</v>
      </c>
      <c r="AW167" s="13" t="s">
        <v>32</v>
      </c>
      <c r="AX167" s="13" t="s">
        <v>71</v>
      </c>
      <c r="AY167" s="233" t="s">
        <v>117</v>
      </c>
    </row>
    <row r="168" s="13" customFormat="1">
      <c r="A168" s="13"/>
      <c r="B168" s="223"/>
      <c r="C168" s="224"/>
      <c r="D168" s="216" t="s">
        <v>134</v>
      </c>
      <c r="E168" s="225" t="s">
        <v>19</v>
      </c>
      <c r="F168" s="226" t="s">
        <v>137</v>
      </c>
      <c r="G168" s="224"/>
      <c r="H168" s="227">
        <v>196.28299999999999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134</v>
      </c>
      <c r="AU168" s="233" t="s">
        <v>128</v>
      </c>
      <c r="AV168" s="13" t="s">
        <v>81</v>
      </c>
      <c r="AW168" s="13" t="s">
        <v>32</v>
      </c>
      <c r="AX168" s="13" t="s">
        <v>71</v>
      </c>
      <c r="AY168" s="233" t="s">
        <v>117</v>
      </c>
    </row>
    <row r="169" s="13" customFormat="1">
      <c r="A169" s="13"/>
      <c r="B169" s="223"/>
      <c r="C169" s="224"/>
      <c r="D169" s="216" t="s">
        <v>134</v>
      </c>
      <c r="E169" s="225" t="s">
        <v>19</v>
      </c>
      <c r="F169" s="226" t="s">
        <v>138</v>
      </c>
      <c r="G169" s="224"/>
      <c r="H169" s="227">
        <v>218.929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134</v>
      </c>
      <c r="AU169" s="233" t="s">
        <v>128</v>
      </c>
      <c r="AV169" s="13" t="s">
        <v>81</v>
      </c>
      <c r="AW169" s="13" t="s">
        <v>32</v>
      </c>
      <c r="AX169" s="13" t="s">
        <v>71</v>
      </c>
      <c r="AY169" s="233" t="s">
        <v>117</v>
      </c>
    </row>
    <row r="170" s="13" customFormat="1">
      <c r="A170" s="13"/>
      <c r="B170" s="223"/>
      <c r="C170" s="224"/>
      <c r="D170" s="216" t="s">
        <v>134</v>
      </c>
      <c r="E170" s="225" t="s">
        <v>19</v>
      </c>
      <c r="F170" s="226" t="s">
        <v>139</v>
      </c>
      <c r="G170" s="224"/>
      <c r="H170" s="227">
        <v>220.97300000000001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134</v>
      </c>
      <c r="AU170" s="233" t="s">
        <v>128</v>
      </c>
      <c r="AV170" s="13" t="s">
        <v>81</v>
      </c>
      <c r="AW170" s="13" t="s">
        <v>32</v>
      </c>
      <c r="AX170" s="13" t="s">
        <v>71</v>
      </c>
      <c r="AY170" s="233" t="s">
        <v>117</v>
      </c>
    </row>
    <row r="171" s="14" customFormat="1">
      <c r="A171" s="14"/>
      <c r="B171" s="234"/>
      <c r="C171" s="235"/>
      <c r="D171" s="216" t="s">
        <v>134</v>
      </c>
      <c r="E171" s="236" t="s">
        <v>19</v>
      </c>
      <c r="F171" s="237" t="s">
        <v>140</v>
      </c>
      <c r="G171" s="235"/>
      <c r="H171" s="238">
        <v>858.154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134</v>
      </c>
      <c r="AU171" s="244" t="s">
        <v>128</v>
      </c>
      <c r="AV171" s="14" t="s">
        <v>128</v>
      </c>
      <c r="AW171" s="14" t="s">
        <v>32</v>
      </c>
      <c r="AX171" s="14" t="s">
        <v>71</v>
      </c>
      <c r="AY171" s="244" t="s">
        <v>117</v>
      </c>
    </row>
    <row r="172" s="13" customFormat="1">
      <c r="A172" s="13"/>
      <c r="B172" s="223"/>
      <c r="C172" s="224"/>
      <c r="D172" s="216" t="s">
        <v>134</v>
      </c>
      <c r="E172" s="225" t="s">
        <v>19</v>
      </c>
      <c r="F172" s="226" t="s">
        <v>141</v>
      </c>
      <c r="G172" s="224"/>
      <c r="H172" s="227">
        <v>41.624000000000002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134</v>
      </c>
      <c r="AU172" s="233" t="s">
        <v>128</v>
      </c>
      <c r="AV172" s="13" t="s">
        <v>81</v>
      </c>
      <c r="AW172" s="13" t="s">
        <v>32</v>
      </c>
      <c r="AX172" s="13" t="s">
        <v>71</v>
      </c>
      <c r="AY172" s="233" t="s">
        <v>117</v>
      </c>
    </row>
    <row r="173" s="13" customFormat="1">
      <c r="A173" s="13"/>
      <c r="B173" s="223"/>
      <c r="C173" s="224"/>
      <c r="D173" s="216" t="s">
        <v>134</v>
      </c>
      <c r="E173" s="225" t="s">
        <v>19</v>
      </c>
      <c r="F173" s="226" t="s">
        <v>142</v>
      </c>
      <c r="G173" s="224"/>
      <c r="H173" s="227">
        <v>78.640000000000001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134</v>
      </c>
      <c r="AU173" s="233" t="s">
        <v>128</v>
      </c>
      <c r="AV173" s="13" t="s">
        <v>81</v>
      </c>
      <c r="AW173" s="13" t="s">
        <v>32</v>
      </c>
      <c r="AX173" s="13" t="s">
        <v>71</v>
      </c>
      <c r="AY173" s="233" t="s">
        <v>117</v>
      </c>
    </row>
    <row r="174" s="13" customFormat="1">
      <c r="A174" s="13"/>
      <c r="B174" s="223"/>
      <c r="C174" s="224"/>
      <c r="D174" s="216" t="s">
        <v>134</v>
      </c>
      <c r="E174" s="225" t="s">
        <v>19</v>
      </c>
      <c r="F174" s="226" t="s">
        <v>143</v>
      </c>
      <c r="G174" s="224"/>
      <c r="H174" s="227">
        <v>75.829999999999998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134</v>
      </c>
      <c r="AU174" s="233" t="s">
        <v>128</v>
      </c>
      <c r="AV174" s="13" t="s">
        <v>81</v>
      </c>
      <c r="AW174" s="13" t="s">
        <v>32</v>
      </c>
      <c r="AX174" s="13" t="s">
        <v>71</v>
      </c>
      <c r="AY174" s="233" t="s">
        <v>117</v>
      </c>
    </row>
    <row r="175" s="13" customFormat="1">
      <c r="A175" s="13"/>
      <c r="B175" s="223"/>
      <c r="C175" s="224"/>
      <c r="D175" s="216" t="s">
        <v>134</v>
      </c>
      <c r="E175" s="225" t="s">
        <v>19</v>
      </c>
      <c r="F175" s="226" t="s">
        <v>144</v>
      </c>
      <c r="G175" s="224"/>
      <c r="H175" s="227">
        <v>77.703000000000003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134</v>
      </c>
      <c r="AU175" s="233" t="s">
        <v>128</v>
      </c>
      <c r="AV175" s="13" t="s">
        <v>81</v>
      </c>
      <c r="AW175" s="13" t="s">
        <v>32</v>
      </c>
      <c r="AX175" s="13" t="s">
        <v>71</v>
      </c>
      <c r="AY175" s="233" t="s">
        <v>117</v>
      </c>
    </row>
    <row r="176" s="13" customFormat="1">
      <c r="A176" s="13"/>
      <c r="B176" s="223"/>
      <c r="C176" s="224"/>
      <c r="D176" s="216" t="s">
        <v>134</v>
      </c>
      <c r="E176" s="225" t="s">
        <v>19</v>
      </c>
      <c r="F176" s="226" t="s">
        <v>145</v>
      </c>
      <c r="G176" s="224"/>
      <c r="H176" s="227">
        <v>77.186000000000007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134</v>
      </c>
      <c r="AU176" s="233" t="s">
        <v>128</v>
      </c>
      <c r="AV176" s="13" t="s">
        <v>81</v>
      </c>
      <c r="AW176" s="13" t="s">
        <v>32</v>
      </c>
      <c r="AX176" s="13" t="s">
        <v>71</v>
      </c>
      <c r="AY176" s="233" t="s">
        <v>117</v>
      </c>
    </row>
    <row r="177" s="14" customFormat="1">
      <c r="A177" s="14"/>
      <c r="B177" s="234"/>
      <c r="C177" s="235"/>
      <c r="D177" s="216" t="s">
        <v>134</v>
      </c>
      <c r="E177" s="236" t="s">
        <v>19</v>
      </c>
      <c r="F177" s="237" t="s">
        <v>146</v>
      </c>
      <c r="G177" s="235"/>
      <c r="H177" s="238">
        <v>350.983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134</v>
      </c>
      <c r="AU177" s="244" t="s">
        <v>128</v>
      </c>
      <c r="AV177" s="14" t="s">
        <v>128</v>
      </c>
      <c r="AW177" s="14" t="s">
        <v>32</v>
      </c>
      <c r="AX177" s="14" t="s">
        <v>71</v>
      </c>
      <c r="AY177" s="244" t="s">
        <v>117</v>
      </c>
    </row>
    <row r="178" s="13" customFormat="1">
      <c r="A178" s="13"/>
      <c r="B178" s="223"/>
      <c r="C178" s="224"/>
      <c r="D178" s="216" t="s">
        <v>134</v>
      </c>
      <c r="E178" s="225" t="s">
        <v>19</v>
      </c>
      <c r="F178" s="226" t="s">
        <v>147</v>
      </c>
      <c r="G178" s="224"/>
      <c r="H178" s="227">
        <v>10.140000000000001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134</v>
      </c>
      <c r="AU178" s="233" t="s">
        <v>128</v>
      </c>
      <c r="AV178" s="13" t="s">
        <v>81</v>
      </c>
      <c r="AW178" s="13" t="s">
        <v>32</v>
      </c>
      <c r="AX178" s="13" t="s">
        <v>71</v>
      </c>
      <c r="AY178" s="233" t="s">
        <v>117</v>
      </c>
    </row>
    <row r="179" s="13" customFormat="1">
      <c r="A179" s="13"/>
      <c r="B179" s="223"/>
      <c r="C179" s="224"/>
      <c r="D179" s="216" t="s">
        <v>134</v>
      </c>
      <c r="E179" s="225" t="s">
        <v>19</v>
      </c>
      <c r="F179" s="226" t="s">
        <v>148</v>
      </c>
      <c r="G179" s="224"/>
      <c r="H179" s="227">
        <v>12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134</v>
      </c>
      <c r="AU179" s="233" t="s">
        <v>128</v>
      </c>
      <c r="AV179" s="13" t="s">
        <v>81</v>
      </c>
      <c r="AW179" s="13" t="s">
        <v>32</v>
      </c>
      <c r="AX179" s="13" t="s">
        <v>71</v>
      </c>
      <c r="AY179" s="233" t="s">
        <v>117</v>
      </c>
    </row>
    <row r="180" s="13" customFormat="1">
      <c r="A180" s="13"/>
      <c r="B180" s="223"/>
      <c r="C180" s="224"/>
      <c r="D180" s="216" t="s">
        <v>134</v>
      </c>
      <c r="E180" s="225" t="s">
        <v>19</v>
      </c>
      <c r="F180" s="226" t="s">
        <v>148</v>
      </c>
      <c r="G180" s="224"/>
      <c r="H180" s="227">
        <v>12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134</v>
      </c>
      <c r="AU180" s="233" t="s">
        <v>128</v>
      </c>
      <c r="AV180" s="13" t="s">
        <v>81</v>
      </c>
      <c r="AW180" s="13" t="s">
        <v>32</v>
      </c>
      <c r="AX180" s="13" t="s">
        <v>71</v>
      </c>
      <c r="AY180" s="233" t="s">
        <v>117</v>
      </c>
    </row>
    <row r="181" s="13" customFormat="1">
      <c r="A181" s="13"/>
      <c r="B181" s="223"/>
      <c r="C181" s="224"/>
      <c r="D181" s="216" t="s">
        <v>134</v>
      </c>
      <c r="E181" s="225" t="s">
        <v>19</v>
      </c>
      <c r="F181" s="226" t="s">
        <v>148</v>
      </c>
      <c r="G181" s="224"/>
      <c r="H181" s="227">
        <v>12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134</v>
      </c>
      <c r="AU181" s="233" t="s">
        <v>128</v>
      </c>
      <c r="AV181" s="13" t="s">
        <v>81</v>
      </c>
      <c r="AW181" s="13" t="s">
        <v>32</v>
      </c>
      <c r="AX181" s="13" t="s">
        <v>71</v>
      </c>
      <c r="AY181" s="233" t="s">
        <v>117</v>
      </c>
    </row>
    <row r="182" s="13" customFormat="1">
      <c r="A182" s="13"/>
      <c r="B182" s="223"/>
      <c r="C182" s="224"/>
      <c r="D182" s="216" t="s">
        <v>134</v>
      </c>
      <c r="E182" s="225" t="s">
        <v>19</v>
      </c>
      <c r="F182" s="226" t="s">
        <v>148</v>
      </c>
      <c r="G182" s="224"/>
      <c r="H182" s="227">
        <v>12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134</v>
      </c>
      <c r="AU182" s="233" t="s">
        <v>128</v>
      </c>
      <c r="AV182" s="13" t="s">
        <v>81</v>
      </c>
      <c r="AW182" s="13" t="s">
        <v>32</v>
      </c>
      <c r="AX182" s="13" t="s">
        <v>71</v>
      </c>
      <c r="AY182" s="233" t="s">
        <v>117</v>
      </c>
    </row>
    <row r="183" s="14" customFormat="1">
      <c r="A183" s="14"/>
      <c r="B183" s="234"/>
      <c r="C183" s="235"/>
      <c r="D183" s="216" t="s">
        <v>134</v>
      </c>
      <c r="E183" s="236" t="s">
        <v>19</v>
      </c>
      <c r="F183" s="237" t="s">
        <v>149</v>
      </c>
      <c r="G183" s="235"/>
      <c r="H183" s="238">
        <v>58.140000000000001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134</v>
      </c>
      <c r="AU183" s="244" t="s">
        <v>128</v>
      </c>
      <c r="AV183" s="14" t="s">
        <v>128</v>
      </c>
      <c r="AW183" s="14" t="s">
        <v>32</v>
      </c>
      <c r="AX183" s="14" t="s">
        <v>71</v>
      </c>
      <c r="AY183" s="244" t="s">
        <v>117</v>
      </c>
    </row>
    <row r="184" s="15" customFormat="1">
      <c r="A184" s="15"/>
      <c r="B184" s="245"/>
      <c r="C184" s="246"/>
      <c r="D184" s="216" t="s">
        <v>134</v>
      </c>
      <c r="E184" s="247" t="s">
        <v>19</v>
      </c>
      <c r="F184" s="248" t="s">
        <v>150</v>
      </c>
      <c r="G184" s="246"/>
      <c r="H184" s="249">
        <v>1267.277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5" t="s">
        <v>134</v>
      </c>
      <c r="AU184" s="255" t="s">
        <v>128</v>
      </c>
      <c r="AV184" s="15" t="s">
        <v>151</v>
      </c>
      <c r="AW184" s="15" t="s">
        <v>32</v>
      </c>
      <c r="AX184" s="15" t="s">
        <v>79</v>
      </c>
      <c r="AY184" s="255" t="s">
        <v>117</v>
      </c>
    </row>
    <row r="185" s="12" customFormat="1" ht="22.8" customHeight="1">
      <c r="A185" s="12"/>
      <c r="B185" s="187"/>
      <c r="C185" s="188"/>
      <c r="D185" s="189" t="s">
        <v>70</v>
      </c>
      <c r="E185" s="201" t="s">
        <v>218</v>
      </c>
      <c r="F185" s="201" t="s">
        <v>219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SUM(P186:P199)</f>
        <v>0</v>
      </c>
      <c r="Q185" s="195"/>
      <c r="R185" s="196">
        <f>SUM(R186:R199)</f>
        <v>0</v>
      </c>
      <c r="S185" s="195"/>
      <c r="T185" s="197">
        <f>SUM(T186:T199)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8" t="s">
        <v>79</v>
      </c>
      <c r="AT185" s="199" t="s">
        <v>70</v>
      </c>
      <c r="AU185" s="199" t="s">
        <v>79</v>
      </c>
      <c r="AY185" s="198" t="s">
        <v>117</v>
      </c>
      <c r="BK185" s="200">
        <f>SUM(BK186:BK199)</f>
        <v>0</v>
      </c>
    </row>
    <row r="186" s="2" customFormat="1" ht="33" customHeight="1">
      <c r="A186" s="41"/>
      <c r="B186" s="42"/>
      <c r="C186" s="203" t="s">
        <v>220</v>
      </c>
      <c r="D186" s="203" t="s">
        <v>122</v>
      </c>
      <c r="E186" s="204" t="s">
        <v>221</v>
      </c>
      <c r="F186" s="205" t="s">
        <v>222</v>
      </c>
      <c r="G186" s="206" t="s">
        <v>223</v>
      </c>
      <c r="H186" s="207">
        <v>0.94199999999999995</v>
      </c>
      <c r="I186" s="208"/>
      <c r="J186" s="209">
        <f>ROUND(I186*H186,2)</f>
        <v>0</v>
      </c>
      <c r="K186" s="205" t="s">
        <v>126</v>
      </c>
      <c r="L186" s="47"/>
      <c r="M186" s="210" t="s">
        <v>19</v>
      </c>
      <c r="N186" s="211" t="s">
        <v>42</v>
      </c>
      <c r="O186" s="87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4" t="s">
        <v>151</v>
      </c>
      <c r="AT186" s="214" t="s">
        <v>122</v>
      </c>
      <c r="AU186" s="214" t="s">
        <v>81</v>
      </c>
      <c r="AY186" s="20" t="s">
        <v>117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0" t="s">
        <v>79</v>
      </c>
      <c r="BK186" s="215">
        <f>ROUND(I186*H186,2)</f>
        <v>0</v>
      </c>
      <c r="BL186" s="20" t="s">
        <v>151</v>
      </c>
      <c r="BM186" s="214" t="s">
        <v>224</v>
      </c>
    </row>
    <row r="187" s="2" customFormat="1">
      <c r="A187" s="41"/>
      <c r="B187" s="42"/>
      <c r="C187" s="43"/>
      <c r="D187" s="216" t="s">
        <v>130</v>
      </c>
      <c r="E187" s="43"/>
      <c r="F187" s="217" t="s">
        <v>225</v>
      </c>
      <c r="G187" s="43"/>
      <c r="H187" s="43"/>
      <c r="I187" s="218"/>
      <c r="J187" s="43"/>
      <c r="K187" s="43"/>
      <c r="L187" s="47"/>
      <c r="M187" s="219"/>
      <c r="N187" s="220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130</v>
      </c>
      <c r="AU187" s="20" t="s">
        <v>81</v>
      </c>
    </row>
    <row r="188" s="2" customFormat="1">
      <c r="A188" s="41"/>
      <c r="B188" s="42"/>
      <c r="C188" s="43"/>
      <c r="D188" s="221" t="s">
        <v>132</v>
      </c>
      <c r="E188" s="43"/>
      <c r="F188" s="222" t="s">
        <v>226</v>
      </c>
      <c r="G188" s="43"/>
      <c r="H188" s="43"/>
      <c r="I188" s="218"/>
      <c r="J188" s="43"/>
      <c r="K188" s="43"/>
      <c r="L188" s="47"/>
      <c r="M188" s="219"/>
      <c r="N188" s="220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132</v>
      </c>
      <c r="AU188" s="20" t="s">
        <v>81</v>
      </c>
    </row>
    <row r="189" s="2" customFormat="1" ht="24.15" customHeight="1">
      <c r="A189" s="41"/>
      <c r="B189" s="42"/>
      <c r="C189" s="203" t="s">
        <v>227</v>
      </c>
      <c r="D189" s="203" t="s">
        <v>122</v>
      </c>
      <c r="E189" s="204" t="s">
        <v>228</v>
      </c>
      <c r="F189" s="205" t="s">
        <v>229</v>
      </c>
      <c r="G189" s="206" t="s">
        <v>223</v>
      </c>
      <c r="H189" s="207">
        <v>0.94199999999999995</v>
      </c>
      <c r="I189" s="208"/>
      <c r="J189" s="209">
        <f>ROUND(I189*H189,2)</f>
        <v>0</v>
      </c>
      <c r="K189" s="205" t="s">
        <v>126</v>
      </c>
      <c r="L189" s="47"/>
      <c r="M189" s="210" t="s">
        <v>19</v>
      </c>
      <c r="N189" s="211" t="s">
        <v>42</v>
      </c>
      <c r="O189" s="87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4" t="s">
        <v>151</v>
      </c>
      <c r="AT189" s="214" t="s">
        <v>122</v>
      </c>
      <c r="AU189" s="214" t="s">
        <v>81</v>
      </c>
      <c r="AY189" s="20" t="s">
        <v>117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0" t="s">
        <v>79</v>
      </c>
      <c r="BK189" s="215">
        <f>ROUND(I189*H189,2)</f>
        <v>0</v>
      </c>
      <c r="BL189" s="20" t="s">
        <v>151</v>
      </c>
      <c r="BM189" s="214" t="s">
        <v>230</v>
      </c>
    </row>
    <row r="190" s="2" customFormat="1">
      <c r="A190" s="41"/>
      <c r="B190" s="42"/>
      <c r="C190" s="43"/>
      <c r="D190" s="216" t="s">
        <v>130</v>
      </c>
      <c r="E190" s="43"/>
      <c r="F190" s="217" t="s">
        <v>231</v>
      </c>
      <c r="G190" s="43"/>
      <c r="H190" s="43"/>
      <c r="I190" s="218"/>
      <c r="J190" s="43"/>
      <c r="K190" s="43"/>
      <c r="L190" s="47"/>
      <c r="M190" s="219"/>
      <c r="N190" s="220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130</v>
      </c>
      <c r="AU190" s="20" t="s">
        <v>81</v>
      </c>
    </row>
    <row r="191" s="2" customFormat="1">
      <c r="A191" s="41"/>
      <c r="B191" s="42"/>
      <c r="C191" s="43"/>
      <c r="D191" s="221" t="s">
        <v>132</v>
      </c>
      <c r="E191" s="43"/>
      <c r="F191" s="222" t="s">
        <v>232</v>
      </c>
      <c r="G191" s="43"/>
      <c r="H191" s="43"/>
      <c r="I191" s="218"/>
      <c r="J191" s="43"/>
      <c r="K191" s="43"/>
      <c r="L191" s="47"/>
      <c r="M191" s="219"/>
      <c r="N191" s="220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132</v>
      </c>
      <c r="AU191" s="20" t="s">
        <v>81</v>
      </c>
    </row>
    <row r="192" s="2" customFormat="1" ht="24.15" customHeight="1">
      <c r="A192" s="41"/>
      <c r="B192" s="42"/>
      <c r="C192" s="203" t="s">
        <v>8</v>
      </c>
      <c r="D192" s="203" t="s">
        <v>122</v>
      </c>
      <c r="E192" s="204" t="s">
        <v>233</v>
      </c>
      <c r="F192" s="205" t="s">
        <v>234</v>
      </c>
      <c r="G192" s="206" t="s">
        <v>223</v>
      </c>
      <c r="H192" s="207">
        <v>6.5940000000000003</v>
      </c>
      <c r="I192" s="208"/>
      <c r="J192" s="209">
        <f>ROUND(I192*H192,2)</f>
        <v>0</v>
      </c>
      <c r="K192" s="205" t="s">
        <v>126</v>
      </c>
      <c r="L192" s="47"/>
      <c r="M192" s="210" t="s">
        <v>19</v>
      </c>
      <c r="N192" s="211" t="s">
        <v>42</v>
      </c>
      <c r="O192" s="87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4" t="s">
        <v>151</v>
      </c>
      <c r="AT192" s="214" t="s">
        <v>122</v>
      </c>
      <c r="AU192" s="214" t="s">
        <v>81</v>
      </c>
      <c r="AY192" s="20" t="s">
        <v>117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0" t="s">
        <v>79</v>
      </c>
      <c r="BK192" s="215">
        <f>ROUND(I192*H192,2)</f>
        <v>0</v>
      </c>
      <c r="BL192" s="20" t="s">
        <v>151</v>
      </c>
      <c r="BM192" s="214" t="s">
        <v>235</v>
      </c>
    </row>
    <row r="193" s="2" customFormat="1">
      <c r="A193" s="41"/>
      <c r="B193" s="42"/>
      <c r="C193" s="43"/>
      <c r="D193" s="216" t="s">
        <v>130</v>
      </c>
      <c r="E193" s="43"/>
      <c r="F193" s="217" t="s">
        <v>236</v>
      </c>
      <c r="G193" s="43"/>
      <c r="H193" s="43"/>
      <c r="I193" s="218"/>
      <c r="J193" s="43"/>
      <c r="K193" s="43"/>
      <c r="L193" s="47"/>
      <c r="M193" s="219"/>
      <c r="N193" s="220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130</v>
      </c>
      <c r="AU193" s="20" t="s">
        <v>81</v>
      </c>
    </row>
    <row r="194" s="2" customFormat="1">
      <c r="A194" s="41"/>
      <c r="B194" s="42"/>
      <c r="C194" s="43"/>
      <c r="D194" s="221" t="s">
        <v>132</v>
      </c>
      <c r="E194" s="43"/>
      <c r="F194" s="222" t="s">
        <v>237</v>
      </c>
      <c r="G194" s="43"/>
      <c r="H194" s="43"/>
      <c r="I194" s="218"/>
      <c r="J194" s="43"/>
      <c r="K194" s="43"/>
      <c r="L194" s="47"/>
      <c r="M194" s="219"/>
      <c r="N194" s="220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132</v>
      </c>
      <c r="AU194" s="20" t="s">
        <v>81</v>
      </c>
    </row>
    <row r="195" s="2" customFormat="1">
      <c r="A195" s="41"/>
      <c r="B195" s="42"/>
      <c r="C195" s="43"/>
      <c r="D195" s="216" t="s">
        <v>238</v>
      </c>
      <c r="E195" s="43"/>
      <c r="F195" s="266" t="s">
        <v>239</v>
      </c>
      <c r="G195" s="43"/>
      <c r="H195" s="43"/>
      <c r="I195" s="218"/>
      <c r="J195" s="43"/>
      <c r="K195" s="43"/>
      <c r="L195" s="47"/>
      <c r="M195" s="219"/>
      <c r="N195" s="220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238</v>
      </c>
      <c r="AU195" s="20" t="s">
        <v>81</v>
      </c>
    </row>
    <row r="196" s="13" customFormat="1">
      <c r="A196" s="13"/>
      <c r="B196" s="223"/>
      <c r="C196" s="224"/>
      <c r="D196" s="216" t="s">
        <v>134</v>
      </c>
      <c r="E196" s="224"/>
      <c r="F196" s="226" t="s">
        <v>240</v>
      </c>
      <c r="G196" s="224"/>
      <c r="H196" s="227">
        <v>6.5940000000000003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134</v>
      </c>
      <c r="AU196" s="233" t="s">
        <v>81</v>
      </c>
      <c r="AV196" s="13" t="s">
        <v>81</v>
      </c>
      <c r="AW196" s="13" t="s">
        <v>4</v>
      </c>
      <c r="AX196" s="13" t="s">
        <v>79</v>
      </c>
      <c r="AY196" s="233" t="s">
        <v>117</v>
      </c>
    </row>
    <row r="197" s="2" customFormat="1" ht="33" customHeight="1">
      <c r="A197" s="41"/>
      <c r="B197" s="42"/>
      <c r="C197" s="203" t="s">
        <v>241</v>
      </c>
      <c r="D197" s="203" t="s">
        <v>122</v>
      </c>
      <c r="E197" s="204" t="s">
        <v>242</v>
      </c>
      <c r="F197" s="205" t="s">
        <v>243</v>
      </c>
      <c r="G197" s="206" t="s">
        <v>223</v>
      </c>
      <c r="H197" s="207">
        <v>0.94199999999999995</v>
      </c>
      <c r="I197" s="208"/>
      <c r="J197" s="209">
        <f>ROUND(I197*H197,2)</f>
        <v>0</v>
      </c>
      <c r="K197" s="205" t="s">
        <v>126</v>
      </c>
      <c r="L197" s="47"/>
      <c r="M197" s="210" t="s">
        <v>19</v>
      </c>
      <c r="N197" s="211" t="s">
        <v>42</v>
      </c>
      <c r="O197" s="87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4" t="s">
        <v>151</v>
      </c>
      <c r="AT197" s="214" t="s">
        <v>122</v>
      </c>
      <c r="AU197" s="214" t="s">
        <v>81</v>
      </c>
      <c r="AY197" s="20" t="s">
        <v>117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20" t="s">
        <v>79</v>
      </c>
      <c r="BK197" s="215">
        <f>ROUND(I197*H197,2)</f>
        <v>0</v>
      </c>
      <c r="BL197" s="20" t="s">
        <v>151</v>
      </c>
      <c r="BM197" s="214" t="s">
        <v>244</v>
      </c>
    </row>
    <row r="198" s="2" customFormat="1">
      <c r="A198" s="41"/>
      <c r="B198" s="42"/>
      <c r="C198" s="43"/>
      <c r="D198" s="216" t="s">
        <v>130</v>
      </c>
      <c r="E198" s="43"/>
      <c r="F198" s="217" t="s">
        <v>245</v>
      </c>
      <c r="G198" s="43"/>
      <c r="H198" s="43"/>
      <c r="I198" s="218"/>
      <c r="J198" s="43"/>
      <c r="K198" s="43"/>
      <c r="L198" s="47"/>
      <c r="M198" s="219"/>
      <c r="N198" s="220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130</v>
      </c>
      <c r="AU198" s="20" t="s">
        <v>81</v>
      </c>
    </row>
    <row r="199" s="2" customFormat="1">
      <c r="A199" s="41"/>
      <c r="B199" s="42"/>
      <c r="C199" s="43"/>
      <c r="D199" s="221" t="s">
        <v>132</v>
      </c>
      <c r="E199" s="43"/>
      <c r="F199" s="222" t="s">
        <v>246</v>
      </c>
      <c r="G199" s="43"/>
      <c r="H199" s="43"/>
      <c r="I199" s="218"/>
      <c r="J199" s="43"/>
      <c r="K199" s="43"/>
      <c r="L199" s="47"/>
      <c r="M199" s="219"/>
      <c r="N199" s="220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132</v>
      </c>
      <c r="AU199" s="20" t="s">
        <v>81</v>
      </c>
    </row>
    <row r="200" s="12" customFormat="1" ht="22.8" customHeight="1">
      <c r="A200" s="12"/>
      <c r="B200" s="187"/>
      <c r="C200" s="188"/>
      <c r="D200" s="189" t="s">
        <v>70</v>
      </c>
      <c r="E200" s="201" t="s">
        <v>247</v>
      </c>
      <c r="F200" s="201" t="s">
        <v>248</v>
      </c>
      <c r="G200" s="188"/>
      <c r="H200" s="188"/>
      <c r="I200" s="191"/>
      <c r="J200" s="202">
        <f>BK200</f>
        <v>0</v>
      </c>
      <c r="K200" s="188"/>
      <c r="L200" s="193"/>
      <c r="M200" s="194"/>
      <c r="N200" s="195"/>
      <c r="O200" s="195"/>
      <c r="P200" s="196">
        <f>SUM(P201:P203)</f>
        <v>0</v>
      </c>
      <c r="Q200" s="195"/>
      <c r="R200" s="196">
        <f>SUM(R201:R203)</f>
        <v>0</v>
      </c>
      <c r="S200" s="195"/>
      <c r="T200" s="197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8" t="s">
        <v>79</v>
      </c>
      <c r="AT200" s="199" t="s">
        <v>70</v>
      </c>
      <c r="AU200" s="199" t="s">
        <v>79</v>
      </c>
      <c r="AY200" s="198" t="s">
        <v>117</v>
      </c>
      <c r="BK200" s="200">
        <f>SUM(BK201:BK203)</f>
        <v>0</v>
      </c>
    </row>
    <row r="201" s="2" customFormat="1" ht="24.15" customHeight="1">
      <c r="A201" s="41"/>
      <c r="B201" s="42"/>
      <c r="C201" s="203" t="s">
        <v>249</v>
      </c>
      <c r="D201" s="203" t="s">
        <v>122</v>
      </c>
      <c r="E201" s="204" t="s">
        <v>250</v>
      </c>
      <c r="F201" s="205" t="s">
        <v>251</v>
      </c>
      <c r="G201" s="206" t="s">
        <v>223</v>
      </c>
      <c r="H201" s="207">
        <v>0.050999999999999997</v>
      </c>
      <c r="I201" s="208"/>
      <c r="J201" s="209">
        <f>ROUND(I201*H201,2)</f>
        <v>0</v>
      </c>
      <c r="K201" s="205" t="s">
        <v>126</v>
      </c>
      <c r="L201" s="47"/>
      <c r="M201" s="210" t="s">
        <v>19</v>
      </c>
      <c r="N201" s="211" t="s">
        <v>42</v>
      </c>
      <c r="O201" s="87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4" t="s">
        <v>151</v>
      </c>
      <c r="AT201" s="214" t="s">
        <v>122</v>
      </c>
      <c r="AU201" s="214" t="s">
        <v>81</v>
      </c>
      <c r="AY201" s="20" t="s">
        <v>117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0" t="s">
        <v>79</v>
      </c>
      <c r="BK201" s="215">
        <f>ROUND(I201*H201,2)</f>
        <v>0</v>
      </c>
      <c r="BL201" s="20" t="s">
        <v>151</v>
      </c>
      <c r="BM201" s="214" t="s">
        <v>252</v>
      </c>
    </row>
    <row r="202" s="2" customFormat="1">
      <c r="A202" s="41"/>
      <c r="B202" s="42"/>
      <c r="C202" s="43"/>
      <c r="D202" s="216" t="s">
        <v>130</v>
      </c>
      <c r="E202" s="43"/>
      <c r="F202" s="217" t="s">
        <v>253</v>
      </c>
      <c r="G202" s="43"/>
      <c r="H202" s="43"/>
      <c r="I202" s="218"/>
      <c r="J202" s="43"/>
      <c r="K202" s="43"/>
      <c r="L202" s="47"/>
      <c r="M202" s="219"/>
      <c r="N202" s="220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130</v>
      </c>
      <c r="AU202" s="20" t="s">
        <v>81</v>
      </c>
    </row>
    <row r="203" s="2" customFormat="1">
      <c r="A203" s="41"/>
      <c r="B203" s="42"/>
      <c r="C203" s="43"/>
      <c r="D203" s="221" t="s">
        <v>132</v>
      </c>
      <c r="E203" s="43"/>
      <c r="F203" s="222" t="s">
        <v>254</v>
      </c>
      <c r="G203" s="43"/>
      <c r="H203" s="43"/>
      <c r="I203" s="218"/>
      <c r="J203" s="43"/>
      <c r="K203" s="43"/>
      <c r="L203" s="47"/>
      <c r="M203" s="219"/>
      <c r="N203" s="220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132</v>
      </c>
      <c r="AU203" s="20" t="s">
        <v>81</v>
      </c>
    </row>
    <row r="204" s="12" customFormat="1" ht="25.92" customHeight="1">
      <c r="A204" s="12"/>
      <c r="B204" s="187"/>
      <c r="C204" s="188"/>
      <c r="D204" s="189" t="s">
        <v>70</v>
      </c>
      <c r="E204" s="190" t="s">
        <v>255</v>
      </c>
      <c r="F204" s="190" t="s">
        <v>256</v>
      </c>
      <c r="G204" s="188"/>
      <c r="H204" s="188"/>
      <c r="I204" s="191"/>
      <c r="J204" s="192">
        <f>BK204</f>
        <v>0</v>
      </c>
      <c r="K204" s="188"/>
      <c r="L204" s="193"/>
      <c r="M204" s="194"/>
      <c r="N204" s="195"/>
      <c r="O204" s="195"/>
      <c r="P204" s="196">
        <f>P205</f>
        <v>0</v>
      </c>
      <c r="Q204" s="195"/>
      <c r="R204" s="196">
        <f>R205</f>
        <v>3.2438419400000003</v>
      </c>
      <c r="S204" s="195"/>
      <c r="T204" s="197">
        <f>T205</f>
        <v>0.84871859999999999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98" t="s">
        <v>81</v>
      </c>
      <c r="AT204" s="199" t="s">
        <v>70</v>
      </c>
      <c r="AU204" s="199" t="s">
        <v>71</v>
      </c>
      <c r="AY204" s="198" t="s">
        <v>117</v>
      </c>
      <c r="BK204" s="200">
        <f>BK205</f>
        <v>0</v>
      </c>
    </row>
    <row r="205" s="12" customFormat="1" ht="22.8" customHeight="1">
      <c r="A205" s="12"/>
      <c r="B205" s="187"/>
      <c r="C205" s="188"/>
      <c r="D205" s="189" t="s">
        <v>70</v>
      </c>
      <c r="E205" s="201" t="s">
        <v>257</v>
      </c>
      <c r="F205" s="201" t="s">
        <v>258</v>
      </c>
      <c r="G205" s="188"/>
      <c r="H205" s="188"/>
      <c r="I205" s="191"/>
      <c r="J205" s="202">
        <f>BK205</f>
        <v>0</v>
      </c>
      <c r="K205" s="188"/>
      <c r="L205" s="193"/>
      <c r="M205" s="194"/>
      <c r="N205" s="195"/>
      <c r="O205" s="195"/>
      <c r="P205" s="196">
        <f>SUM(P206:P332)</f>
        <v>0</v>
      </c>
      <c r="Q205" s="195"/>
      <c r="R205" s="196">
        <f>SUM(R206:R332)</f>
        <v>3.2438419400000003</v>
      </c>
      <c r="S205" s="195"/>
      <c r="T205" s="197">
        <f>SUM(T206:T332)</f>
        <v>0.84871859999999999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8" t="s">
        <v>81</v>
      </c>
      <c r="AT205" s="199" t="s">
        <v>70</v>
      </c>
      <c r="AU205" s="199" t="s">
        <v>79</v>
      </c>
      <c r="AY205" s="198" t="s">
        <v>117</v>
      </c>
      <c r="BK205" s="200">
        <f>SUM(BK206:BK332)</f>
        <v>0</v>
      </c>
    </row>
    <row r="206" s="2" customFormat="1" ht="16.5" customHeight="1">
      <c r="A206" s="41"/>
      <c r="B206" s="42"/>
      <c r="C206" s="203" t="s">
        <v>259</v>
      </c>
      <c r="D206" s="203" t="s">
        <v>122</v>
      </c>
      <c r="E206" s="204" t="s">
        <v>260</v>
      </c>
      <c r="F206" s="205" t="s">
        <v>261</v>
      </c>
      <c r="G206" s="206" t="s">
        <v>125</v>
      </c>
      <c r="H206" s="207">
        <v>862.53800000000001</v>
      </c>
      <c r="I206" s="208"/>
      <c r="J206" s="209">
        <f>ROUND(I206*H206,2)</f>
        <v>0</v>
      </c>
      <c r="K206" s="205" t="s">
        <v>126</v>
      </c>
      <c r="L206" s="47"/>
      <c r="M206" s="210" t="s">
        <v>19</v>
      </c>
      <c r="N206" s="211" t="s">
        <v>42</v>
      </c>
      <c r="O206" s="87"/>
      <c r="P206" s="212">
        <f>O206*H206</f>
        <v>0</v>
      </c>
      <c r="Q206" s="212">
        <v>0.001</v>
      </c>
      <c r="R206" s="212">
        <f>Q206*H206</f>
        <v>0.86253800000000003</v>
      </c>
      <c r="S206" s="212">
        <v>0.00031</v>
      </c>
      <c r="T206" s="213">
        <f>S206*H206</f>
        <v>0.26738677999999999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4" t="s">
        <v>127</v>
      </c>
      <c r="AT206" s="214" t="s">
        <v>122</v>
      </c>
      <c r="AU206" s="214" t="s">
        <v>81</v>
      </c>
      <c r="AY206" s="20" t="s">
        <v>117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0" t="s">
        <v>79</v>
      </c>
      <c r="BK206" s="215">
        <f>ROUND(I206*H206,2)</f>
        <v>0</v>
      </c>
      <c r="BL206" s="20" t="s">
        <v>127</v>
      </c>
      <c r="BM206" s="214" t="s">
        <v>262</v>
      </c>
    </row>
    <row r="207" s="2" customFormat="1">
      <c r="A207" s="41"/>
      <c r="B207" s="42"/>
      <c r="C207" s="43"/>
      <c r="D207" s="216" t="s">
        <v>130</v>
      </c>
      <c r="E207" s="43"/>
      <c r="F207" s="217" t="s">
        <v>263</v>
      </c>
      <c r="G207" s="43"/>
      <c r="H207" s="43"/>
      <c r="I207" s="218"/>
      <c r="J207" s="43"/>
      <c r="K207" s="43"/>
      <c r="L207" s="47"/>
      <c r="M207" s="219"/>
      <c r="N207" s="220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130</v>
      </c>
      <c r="AU207" s="20" t="s">
        <v>81</v>
      </c>
    </row>
    <row r="208" s="2" customFormat="1">
      <c r="A208" s="41"/>
      <c r="B208" s="42"/>
      <c r="C208" s="43"/>
      <c r="D208" s="221" t="s">
        <v>132</v>
      </c>
      <c r="E208" s="43"/>
      <c r="F208" s="222" t="s">
        <v>264</v>
      </c>
      <c r="G208" s="43"/>
      <c r="H208" s="43"/>
      <c r="I208" s="218"/>
      <c r="J208" s="43"/>
      <c r="K208" s="43"/>
      <c r="L208" s="47"/>
      <c r="M208" s="219"/>
      <c r="N208" s="220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132</v>
      </c>
      <c r="AU208" s="20" t="s">
        <v>81</v>
      </c>
    </row>
    <row r="209" s="13" customFormat="1">
      <c r="A209" s="13"/>
      <c r="B209" s="223"/>
      <c r="C209" s="224"/>
      <c r="D209" s="216" t="s">
        <v>134</v>
      </c>
      <c r="E209" s="225" t="s">
        <v>19</v>
      </c>
      <c r="F209" s="226" t="s">
        <v>265</v>
      </c>
      <c r="G209" s="224"/>
      <c r="H209" s="227">
        <v>78.926000000000002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134</v>
      </c>
      <c r="AU209" s="233" t="s">
        <v>81</v>
      </c>
      <c r="AV209" s="13" t="s">
        <v>81</v>
      </c>
      <c r="AW209" s="13" t="s">
        <v>32</v>
      </c>
      <c r="AX209" s="13" t="s">
        <v>71</v>
      </c>
      <c r="AY209" s="233" t="s">
        <v>117</v>
      </c>
    </row>
    <row r="210" s="13" customFormat="1">
      <c r="A210" s="13"/>
      <c r="B210" s="223"/>
      <c r="C210" s="224"/>
      <c r="D210" s="216" t="s">
        <v>134</v>
      </c>
      <c r="E210" s="225" t="s">
        <v>19</v>
      </c>
      <c r="F210" s="226" t="s">
        <v>141</v>
      </c>
      <c r="G210" s="224"/>
      <c r="H210" s="227">
        <v>41.624000000000002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134</v>
      </c>
      <c r="AU210" s="233" t="s">
        <v>81</v>
      </c>
      <c r="AV210" s="13" t="s">
        <v>81</v>
      </c>
      <c r="AW210" s="13" t="s">
        <v>32</v>
      </c>
      <c r="AX210" s="13" t="s">
        <v>71</v>
      </c>
      <c r="AY210" s="233" t="s">
        <v>117</v>
      </c>
    </row>
    <row r="211" s="14" customFormat="1">
      <c r="A211" s="14"/>
      <c r="B211" s="234"/>
      <c r="C211" s="235"/>
      <c r="D211" s="216" t="s">
        <v>134</v>
      </c>
      <c r="E211" s="236" t="s">
        <v>19</v>
      </c>
      <c r="F211" s="237" t="s">
        <v>266</v>
      </c>
      <c r="G211" s="235"/>
      <c r="H211" s="238">
        <v>120.55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134</v>
      </c>
      <c r="AU211" s="244" t="s">
        <v>81</v>
      </c>
      <c r="AV211" s="14" t="s">
        <v>128</v>
      </c>
      <c r="AW211" s="14" t="s">
        <v>32</v>
      </c>
      <c r="AX211" s="14" t="s">
        <v>71</v>
      </c>
      <c r="AY211" s="244" t="s">
        <v>117</v>
      </c>
    </row>
    <row r="212" s="13" customFormat="1">
      <c r="A212" s="13"/>
      <c r="B212" s="223"/>
      <c r="C212" s="224"/>
      <c r="D212" s="216" t="s">
        <v>134</v>
      </c>
      <c r="E212" s="225" t="s">
        <v>19</v>
      </c>
      <c r="F212" s="226" t="s">
        <v>267</v>
      </c>
      <c r="G212" s="224"/>
      <c r="H212" s="227">
        <v>114.783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134</v>
      </c>
      <c r="AU212" s="233" t="s">
        <v>81</v>
      </c>
      <c r="AV212" s="13" t="s">
        <v>81</v>
      </c>
      <c r="AW212" s="13" t="s">
        <v>32</v>
      </c>
      <c r="AX212" s="13" t="s">
        <v>71</v>
      </c>
      <c r="AY212" s="233" t="s">
        <v>117</v>
      </c>
    </row>
    <row r="213" s="13" customFormat="1">
      <c r="A213" s="13"/>
      <c r="B213" s="223"/>
      <c r="C213" s="224"/>
      <c r="D213" s="216" t="s">
        <v>134</v>
      </c>
      <c r="E213" s="225" t="s">
        <v>19</v>
      </c>
      <c r="F213" s="226" t="s">
        <v>142</v>
      </c>
      <c r="G213" s="224"/>
      <c r="H213" s="227">
        <v>78.640000000000001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134</v>
      </c>
      <c r="AU213" s="233" t="s">
        <v>81</v>
      </c>
      <c r="AV213" s="13" t="s">
        <v>81</v>
      </c>
      <c r="AW213" s="13" t="s">
        <v>32</v>
      </c>
      <c r="AX213" s="13" t="s">
        <v>71</v>
      </c>
      <c r="AY213" s="233" t="s">
        <v>117</v>
      </c>
    </row>
    <row r="214" s="14" customFormat="1">
      <c r="A214" s="14"/>
      <c r="B214" s="234"/>
      <c r="C214" s="235"/>
      <c r="D214" s="216" t="s">
        <v>134</v>
      </c>
      <c r="E214" s="236" t="s">
        <v>19</v>
      </c>
      <c r="F214" s="237" t="s">
        <v>266</v>
      </c>
      <c r="G214" s="235"/>
      <c r="H214" s="238">
        <v>193.423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134</v>
      </c>
      <c r="AU214" s="244" t="s">
        <v>81</v>
      </c>
      <c r="AV214" s="14" t="s">
        <v>128</v>
      </c>
      <c r="AW214" s="14" t="s">
        <v>32</v>
      </c>
      <c r="AX214" s="14" t="s">
        <v>71</v>
      </c>
      <c r="AY214" s="244" t="s">
        <v>117</v>
      </c>
    </row>
    <row r="215" s="13" customFormat="1">
      <c r="A215" s="13"/>
      <c r="B215" s="223"/>
      <c r="C215" s="224"/>
      <c r="D215" s="216" t="s">
        <v>134</v>
      </c>
      <c r="E215" s="225" t="s">
        <v>19</v>
      </c>
      <c r="F215" s="226" t="s">
        <v>268</v>
      </c>
      <c r="G215" s="224"/>
      <c r="H215" s="227">
        <v>118.066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134</v>
      </c>
      <c r="AU215" s="233" t="s">
        <v>81</v>
      </c>
      <c r="AV215" s="13" t="s">
        <v>81</v>
      </c>
      <c r="AW215" s="13" t="s">
        <v>32</v>
      </c>
      <c r="AX215" s="13" t="s">
        <v>71</v>
      </c>
      <c r="AY215" s="233" t="s">
        <v>117</v>
      </c>
    </row>
    <row r="216" s="13" customFormat="1">
      <c r="A216" s="13"/>
      <c r="B216" s="223"/>
      <c r="C216" s="224"/>
      <c r="D216" s="216" t="s">
        <v>134</v>
      </c>
      <c r="E216" s="225" t="s">
        <v>19</v>
      </c>
      <c r="F216" s="226" t="s">
        <v>143</v>
      </c>
      <c r="G216" s="224"/>
      <c r="H216" s="227">
        <v>75.829999999999998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134</v>
      </c>
      <c r="AU216" s="233" t="s">
        <v>81</v>
      </c>
      <c r="AV216" s="13" t="s">
        <v>81</v>
      </c>
      <c r="AW216" s="13" t="s">
        <v>32</v>
      </c>
      <c r="AX216" s="13" t="s">
        <v>71</v>
      </c>
      <c r="AY216" s="233" t="s">
        <v>117</v>
      </c>
    </row>
    <row r="217" s="14" customFormat="1">
      <c r="A217" s="14"/>
      <c r="B217" s="234"/>
      <c r="C217" s="235"/>
      <c r="D217" s="216" t="s">
        <v>134</v>
      </c>
      <c r="E217" s="236" t="s">
        <v>19</v>
      </c>
      <c r="F217" s="237" t="s">
        <v>266</v>
      </c>
      <c r="G217" s="235"/>
      <c r="H217" s="238">
        <v>193.89599999999999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134</v>
      </c>
      <c r="AU217" s="244" t="s">
        <v>81</v>
      </c>
      <c r="AV217" s="14" t="s">
        <v>128</v>
      </c>
      <c r="AW217" s="14" t="s">
        <v>32</v>
      </c>
      <c r="AX217" s="14" t="s">
        <v>71</v>
      </c>
      <c r="AY217" s="244" t="s">
        <v>117</v>
      </c>
    </row>
    <row r="218" s="13" customFormat="1">
      <c r="A218" s="13"/>
      <c r="B218" s="223"/>
      <c r="C218" s="224"/>
      <c r="D218" s="216" t="s">
        <v>134</v>
      </c>
      <c r="E218" s="225" t="s">
        <v>19</v>
      </c>
      <c r="F218" s="226" t="s">
        <v>269</v>
      </c>
      <c r="G218" s="224"/>
      <c r="H218" s="227">
        <v>102.723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134</v>
      </c>
      <c r="AU218" s="233" t="s">
        <v>81</v>
      </c>
      <c r="AV218" s="13" t="s">
        <v>81</v>
      </c>
      <c r="AW218" s="13" t="s">
        <v>32</v>
      </c>
      <c r="AX218" s="13" t="s">
        <v>71</v>
      </c>
      <c r="AY218" s="233" t="s">
        <v>117</v>
      </c>
    </row>
    <row r="219" s="13" customFormat="1">
      <c r="A219" s="13"/>
      <c r="B219" s="223"/>
      <c r="C219" s="224"/>
      <c r="D219" s="216" t="s">
        <v>134</v>
      </c>
      <c r="E219" s="225" t="s">
        <v>19</v>
      </c>
      <c r="F219" s="226" t="s">
        <v>144</v>
      </c>
      <c r="G219" s="224"/>
      <c r="H219" s="227">
        <v>77.703000000000003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134</v>
      </c>
      <c r="AU219" s="233" t="s">
        <v>81</v>
      </c>
      <c r="AV219" s="13" t="s">
        <v>81</v>
      </c>
      <c r="AW219" s="13" t="s">
        <v>32</v>
      </c>
      <c r="AX219" s="13" t="s">
        <v>71</v>
      </c>
      <c r="AY219" s="233" t="s">
        <v>117</v>
      </c>
    </row>
    <row r="220" s="14" customFormat="1">
      <c r="A220" s="14"/>
      <c r="B220" s="234"/>
      <c r="C220" s="235"/>
      <c r="D220" s="216" t="s">
        <v>134</v>
      </c>
      <c r="E220" s="236" t="s">
        <v>19</v>
      </c>
      <c r="F220" s="237" t="s">
        <v>266</v>
      </c>
      <c r="G220" s="235"/>
      <c r="H220" s="238">
        <v>180.42599999999999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134</v>
      </c>
      <c r="AU220" s="244" t="s">
        <v>81</v>
      </c>
      <c r="AV220" s="14" t="s">
        <v>128</v>
      </c>
      <c r="AW220" s="14" t="s">
        <v>32</v>
      </c>
      <c r="AX220" s="14" t="s">
        <v>71</v>
      </c>
      <c r="AY220" s="244" t="s">
        <v>117</v>
      </c>
    </row>
    <row r="221" s="13" customFormat="1">
      <c r="A221" s="13"/>
      <c r="B221" s="223"/>
      <c r="C221" s="224"/>
      <c r="D221" s="216" t="s">
        <v>134</v>
      </c>
      <c r="E221" s="225" t="s">
        <v>19</v>
      </c>
      <c r="F221" s="226" t="s">
        <v>270</v>
      </c>
      <c r="G221" s="224"/>
      <c r="H221" s="227">
        <v>97.057000000000002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134</v>
      </c>
      <c r="AU221" s="233" t="s">
        <v>81</v>
      </c>
      <c r="AV221" s="13" t="s">
        <v>81</v>
      </c>
      <c r="AW221" s="13" t="s">
        <v>32</v>
      </c>
      <c r="AX221" s="13" t="s">
        <v>71</v>
      </c>
      <c r="AY221" s="233" t="s">
        <v>117</v>
      </c>
    </row>
    <row r="222" s="13" customFormat="1">
      <c r="A222" s="13"/>
      <c r="B222" s="223"/>
      <c r="C222" s="224"/>
      <c r="D222" s="216" t="s">
        <v>134</v>
      </c>
      <c r="E222" s="225" t="s">
        <v>19</v>
      </c>
      <c r="F222" s="226" t="s">
        <v>145</v>
      </c>
      <c r="G222" s="224"/>
      <c r="H222" s="227">
        <v>77.186000000000007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134</v>
      </c>
      <c r="AU222" s="233" t="s">
        <v>81</v>
      </c>
      <c r="AV222" s="13" t="s">
        <v>81</v>
      </c>
      <c r="AW222" s="13" t="s">
        <v>32</v>
      </c>
      <c r="AX222" s="13" t="s">
        <v>71</v>
      </c>
      <c r="AY222" s="233" t="s">
        <v>117</v>
      </c>
    </row>
    <row r="223" s="14" customFormat="1">
      <c r="A223" s="14"/>
      <c r="B223" s="234"/>
      <c r="C223" s="235"/>
      <c r="D223" s="216" t="s">
        <v>134</v>
      </c>
      <c r="E223" s="236" t="s">
        <v>19</v>
      </c>
      <c r="F223" s="237" t="s">
        <v>266</v>
      </c>
      <c r="G223" s="235"/>
      <c r="H223" s="238">
        <v>174.243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134</v>
      </c>
      <c r="AU223" s="244" t="s">
        <v>81</v>
      </c>
      <c r="AV223" s="14" t="s">
        <v>128</v>
      </c>
      <c r="AW223" s="14" t="s">
        <v>32</v>
      </c>
      <c r="AX223" s="14" t="s">
        <v>71</v>
      </c>
      <c r="AY223" s="244" t="s">
        <v>117</v>
      </c>
    </row>
    <row r="224" s="15" customFormat="1">
      <c r="A224" s="15"/>
      <c r="B224" s="245"/>
      <c r="C224" s="246"/>
      <c r="D224" s="216" t="s">
        <v>134</v>
      </c>
      <c r="E224" s="247" t="s">
        <v>19</v>
      </c>
      <c r="F224" s="248" t="s">
        <v>150</v>
      </c>
      <c r="G224" s="246"/>
      <c r="H224" s="249">
        <v>862.53800000000001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5" t="s">
        <v>134</v>
      </c>
      <c r="AU224" s="255" t="s">
        <v>81</v>
      </c>
      <c r="AV224" s="15" t="s">
        <v>151</v>
      </c>
      <c r="AW224" s="15" t="s">
        <v>32</v>
      </c>
      <c r="AX224" s="15" t="s">
        <v>79</v>
      </c>
      <c r="AY224" s="255" t="s">
        <v>117</v>
      </c>
    </row>
    <row r="225" s="2" customFormat="1" ht="21.75" customHeight="1">
      <c r="A225" s="41"/>
      <c r="B225" s="42"/>
      <c r="C225" s="203" t="s">
        <v>127</v>
      </c>
      <c r="D225" s="203" t="s">
        <v>122</v>
      </c>
      <c r="E225" s="204" t="s">
        <v>271</v>
      </c>
      <c r="F225" s="205" t="s">
        <v>272</v>
      </c>
      <c r="G225" s="206" t="s">
        <v>125</v>
      </c>
      <c r="H225" s="207">
        <v>199.52199999999999</v>
      </c>
      <c r="I225" s="208"/>
      <c r="J225" s="209">
        <f>ROUND(I225*H225,2)</f>
        <v>0</v>
      </c>
      <c r="K225" s="205" t="s">
        <v>126</v>
      </c>
      <c r="L225" s="47"/>
      <c r="M225" s="210" t="s">
        <v>19</v>
      </c>
      <c r="N225" s="211" t="s">
        <v>42</v>
      </c>
      <c r="O225" s="87"/>
      <c r="P225" s="212">
        <f>O225*H225</f>
        <v>0</v>
      </c>
      <c r="Q225" s="212">
        <v>0.001</v>
      </c>
      <c r="R225" s="212">
        <f>Q225*H225</f>
        <v>0.19952200000000001</v>
      </c>
      <c r="S225" s="212">
        <v>0.00031</v>
      </c>
      <c r="T225" s="213">
        <f>S225*H225</f>
        <v>0.061851819999999995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4" t="s">
        <v>127</v>
      </c>
      <c r="AT225" s="214" t="s">
        <v>122</v>
      </c>
      <c r="AU225" s="214" t="s">
        <v>81</v>
      </c>
      <c r="AY225" s="20" t="s">
        <v>117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0" t="s">
        <v>79</v>
      </c>
      <c r="BK225" s="215">
        <f>ROUND(I225*H225,2)</f>
        <v>0</v>
      </c>
      <c r="BL225" s="20" t="s">
        <v>127</v>
      </c>
      <c r="BM225" s="214" t="s">
        <v>273</v>
      </c>
    </row>
    <row r="226" s="2" customFormat="1">
      <c r="A226" s="41"/>
      <c r="B226" s="42"/>
      <c r="C226" s="43"/>
      <c r="D226" s="216" t="s">
        <v>130</v>
      </c>
      <c r="E226" s="43"/>
      <c r="F226" s="217" t="s">
        <v>274</v>
      </c>
      <c r="G226" s="43"/>
      <c r="H226" s="43"/>
      <c r="I226" s="218"/>
      <c r="J226" s="43"/>
      <c r="K226" s="43"/>
      <c r="L226" s="47"/>
      <c r="M226" s="219"/>
      <c r="N226" s="220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130</v>
      </c>
      <c r="AU226" s="20" t="s">
        <v>81</v>
      </c>
    </row>
    <row r="227" s="2" customFormat="1">
      <c r="A227" s="41"/>
      <c r="B227" s="42"/>
      <c r="C227" s="43"/>
      <c r="D227" s="221" t="s">
        <v>132</v>
      </c>
      <c r="E227" s="43"/>
      <c r="F227" s="222" t="s">
        <v>275</v>
      </c>
      <c r="G227" s="43"/>
      <c r="H227" s="43"/>
      <c r="I227" s="218"/>
      <c r="J227" s="43"/>
      <c r="K227" s="43"/>
      <c r="L227" s="47"/>
      <c r="M227" s="219"/>
      <c r="N227" s="220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132</v>
      </c>
      <c r="AU227" s="20" t="s">
        <v>81</v>
      </c>
    </row>
    <row r="228" s="13" customFormat="1">
      <c r="A228" s="13"/>
      <c r="B228" s="223"/>
      <c r="C228" s="224"/>
      <c r="D228" s="216" t="s">
        <v>134</v>
      </c>
      <c r="E228" s="225" t="s">
        <v>19</v>
      </c>
      <c r="F228" s="226" t="s">
        <v>276</v>
      </c>
      <c r="G228" s="224"/>
      <c r="H228" s="227">
        <v>19.152000000000001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134</v>
      </c>
      <c r="AU228" s="233" t="s">
        <v>81</v>
      </c>
      <c r="AV228" s="13" t="s">
        <v>81</v>
      </c>
      <c r="AW228" s="13" t="s">
        <v>32</v>
      </c>
      <c r="AX228" s="13" t="s">
        <v>71</v>
      </c>
      <c r="AY228" s="233" t="s">
        <v>117</v>
      </c>
    </row>
    <row r="229" s="13" customFormat="1">
      <c r="A229" s="13"/>
      <c r="B229" s="223"/>
      <c r="C229" s="224"/>
      <c r="D229" s="216" t="s">
        <v>134</v>
      </c>
      <c r="E229" s="225" t="s">
        <v>19</v>
      </c>
      <c r="F229" s="226" t="s">
        <v>147</v>
      </c>
      <c r="G229" s="224"/>
      <c r="H229" s="227">
        <v>10.140000000000001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134</v>
      </c>
      <c r="AU229" s="233" t="s">
        <v>81</v>
      </c>
      <c r="AV229" s="13" t="s">
        <v>81</v>
      </c>
      <c r="AW229" s="13" t="s">
        <v>32</v>
      </c>
      <c r="AX229" s="13" t="s">
        <v>71</v>
      </c>
      <c r="AY229" s="233" t="s">
        <v>117</v>
      </c>
    </row>
    <row r="230" s="14" customFormat="1">
      <c r="A230" s="14"/>
      <c r="B230" s="234"/>
      <c r="C230" s="235"/>
      <c r="D230" s="216" t="s">
        <v>134</v>
      </c>
      <c r="E230" s="236" t="s">
        <v>19</v>
      </c>
      <c r="F230" s="237" t="s">
        <v>266</v>
      </c>
      <c r="G230" s="235"/>
      <c r="H230" s="238">
        <v>29.292000000000002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134</v>
      </c>
      <c r="AU230" s="244" t="s">
        <v>81</v>
      </c>
      <c r="AV230" s="14" t="s">
        <v>128</v>
      </c>
      <c r="AW230" s="14" t="s">
        <v>32</v>
      </c>
      <c r="AX230" s="14" t="s">
        <v>71</v>
      </c>
      <c r="AY230" s="244" t="s">
        <v>117</v>
      </c>
    </row>
    <row r="231" s="13" customFormat="1">
      <c r="A231" s="13"/>
      <c r="B231" s="223"/>
      <c r="C231" s="224"/>
      <c r="D231" s="216" t="s">
        <v>134</v>
      </c>
      <c r="E231" s="225" t="s">
        <v>19</v>
      </c>
      <c r="F231" s="226" t="s">
        <v>277</v>
      </c>
      <c r="G231" s="224"/>
      <c r="H231" s="227">
        <v>35.530000000000001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134</v>
      </c>
      <c r="AU231" s="233" t="s">
        <v>81</v>
      </c>
      <c r="AV231" s="13" t="s">
        <v>81</v>
      </c>
      <c r="AW231" s="13" t="s">
        <v>32</v>
      </c>
      <c r="AX231" s="13" t="s">
        <v>71</v>
      </c>
      <c r="AY231" s="233" t="s">
        <v>117</v>
      </c>
    </row>
    <row r="232" s="13" customFormat="1">
      <c r="A232" s="13"/>
      <c r="B232" s="223"/>
      <c r="C232" s="224"/>
      <c r="D232" s="216" t="s">
        <v>134</v>
      </c>
      <c r="E232" s="225" t="s">
        <v>19</v>
      </c>
      <c r="F232" s="226" t="s">
        <v>148</v>
      </c>
      <c r="G232" s="224"/>
      <c r="H232" s="227">
        <v>12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134</v>
      </c>
      <c r="AU232" s="233" t="s">
        <v>81</v>
      </c>
      <c r="AV232" s="13" t="s">
        <v>81</v>
      </c>
      <c r="AW232" s="13" t="s">
        <v>32</v>
      </c>
      <c r="AX232" s="13" t="s">
        <v>71</v>
      </c>
      <c r="AY232" s="233" t="s">
        <v>117</v>
      </c>
    </row>
    <row r="233" s="14" customFormat="1">
      <c r="A233" s="14"/>
      <c r="B233" s="234"/>
      <c r="C233" s="235"/>
      <c r="D233" s="216" t="s">
        <v>134</v>
      </c>
      <c r="E233" s="236" t="s">
        <v>19</v>
      </c>
      <c r="F233" s="237" t="s">
        <v>266</v>
      </c>
      <c r="G233" s="235"/>
      <c r="H233" s="238">
        <v>47.530000000000001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4" t="s">
        <v>134</v>
      </c>
      <c r="AU233" s="244" t="s">
        <v>81</v>
      </c>
      <c r="AV233" s="14" t="s">
        <v>128</v>
      </c>
      <c r="AW233" s="14" t="s">
        <v>32</v>
      </c>
      <c r="AX233" s="14" t="s">
        <v>71</v>
      </c>
      <c r="AY233" s="244" t="s">
        <v>117</v>
      </c>
    </row>
    <row r="234" s="13" customFormat="1">
      <c r="A234" s="13"/>
      <c r="B234" s="223"/>
      <c r="C234" s="224"/>
      <c r="D234" s="216" t="s">
        <v>134</v>
      </c>
      <c r="E234" s="225" t="s">
        <v>19</v>
      </c>
      <c r="F234" s="226" t="s">
        <v>278</v>
      </c>
      <c r="G234" s="224"/>
      <c r="H234" s="227">
        <v>32.299999999999997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134</v>
      </c>
      <c r="AU234" s="233" t="s">
        <v>81</v>
      </c>
      <c r="AV234" s="13" t="s">
        <v>81</v>
      </c>
      <c r="AW234" s="13" t="s">
        <v>32</v>
      </c>
      <c r="AX234" s="13" t="s">
        <v>71</v>
      </c>
      <c r="AY234" s="233" t="s">
        <v>117</v>
      </c>
    </row>
    <row r="235" s="13" customFormat="1">
      <c r="A235" s="13"/>
      <c r="B235" s="223"/>
      <c r="C235" s="224"/>
      <c r="D235" s="216" t="s">
        <v>134</v>
      </c>
      <c r="E235" s="225" t="s">
        <v>19</v>
      </c>
      <c r="F235" s="226" t="s">
        <v>148</v>
      </c>
      <c r="G235" s="224"/>
      <c r="H235" s="227">
        <v>12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134</v>
      </c>
      <c r="AU235" s="233" t="s">
        <v>81</v>
      </c>
      <c r="AV235" s="13" t="s">
        <v>81</v>
      </c>
      <c r="AW235" s="13" t="s">
        <v>32</v>
      </c>
      <c r="AX235" s="13" t="s">
        <v>71</v>
      </c>
      <c r="AY235" s="233" t="s">
        <v>117</v>
      </c>
    </row>
    <row r="236" s="14" customFormat="1">
      <c r="A236" s="14"/>
      <c r="B236" s="234"/>
      <c r="C236" s="235"/>
      <c r="D236" s="216" t="s">
        <v>134</v>
      </c>
      <c r="E236" s="236" t="s">
        <v>19</v>
      </c>
      <c r="F236" s="237" t="s">
        <v>266</v>
      </c>
      <c r="G236" s="235"/>
      <c r="H236" s="238">
        <v>44.299999999999997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134</v>
      </c>
      <c r="AU236" s="244" t="s">
        <v>81</v>
      </c>
      <c r="AV236" s="14" t="s">
        <v>128</v>
      </c>
      <c r="AW236" s="14" t="s">
        <v>32</v>
      </c>
      <c r="AX236" s="14" t="s">
        <v>71</v>
      </c>
      <c r="AY236" s="244" t="s">
        <v>117</v>
      </c>
    </row>
    <row r="237" s="13" customFormat="1">
      <c r="A237" s="13"/>
      <c r="B237" s="223"/>
      <c r="C237" s="224"/>
      <c r="D237" s="216" t="s">
        <v>134</v>
      </c>
      <c r="E237" s="225" t="s">
        <v>19</v>
      </c>
      <c r="F237" s="226" t="s">
        <v>279</v>
      </c>
      <c r="G237" s="224"/>
      <c r="H237" s="227">
        <v>27.710000000000001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134</v>
      </c>
      <c r="AU237" s="233" t="s">
        <v>81</v>
      </c>
      <c r="AV237" s="13" t="s">
        <v>81</v>
      </c>
      <c r="AW237" s="13" t="s">
        <v>32</v>
      </c>
      <c r="AX237" s="13" t="s">
        <v>71</v>
      </c>
      <c r="AY237" s="233" t="s">
        <v>117</v>
      </c>
    </row>
    <row r="238" s="13" customFormat="1">
      <c r="A238" s="13"/>
      <c r="B238" s="223"/>
      <c r="C238" s="224"/>
      <c r="D238" s="216" t="s">
        <v>134</v>
      </c>
      <c r="E238" s="225" t="s">
        <v>19</v>
      </c>
      <c r="F238" s="226" t="s">
        <v>148</v>
      </c>
      <c r="G238" s="224"/>
      <c r="H238" s="227">
        <v>12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134</v>
      </c>
      <c r="AU238" s="233" t="s">
        <v>81</v>
      </c>
      <c r="AV238" s="13" t="s">
        <v>81</v>
      </c>
      <c r="AW238" s="13" t="s">
        <v>32</v>
      </c>
      <c r="AX238" s="13" t="s">
        <v>71</v>
      </c>
      <c r="AY238" s="233" t="s">
        <v>117</v>
      </c>
    </row>
    <row r="239" s="14" customFormat="1">
      <c r="A239" s="14"/>
      <c r="B239" s="234"/>
      <c r="C239" s="235"/>
      <c r="D239" s="216" t="s">
        <v>134</v>
      </c>
      <c r="E239" s="236" t="s">
        <v>19</v>
      </c>
      <c r="F239" s="237" t="s">
        <v>266</v>
      </c>
      <c r="G239" s="235"/>
      <c r="H239" s="238">
        <v>39.710000000000001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134</v>
      </c>
      <c r="AU239" s="244" t="s">
        <v>81</v>
      </c>
      <c r="AV239" s="14" t="s">
        <v>128</v>
      </c>
      <c r="AW239" s="14" t="s">
        <v>32</v>
      </c>
      <c r="AX239" s="14" t="s">
        <v>71</v>
      </c>
      <c r="AY239" s="244" t="s">
        <v>117</v>
      </c>
    </row>
    <row r="240" s="13" customFormat="1">
      <c r="A240" s="13"/>
      <c r="B240" s="223"/>
      <c r="C240" s="224"/>
      <c r="D240" s="216" t="s">
        <v>134</v>
      </c>
      <c r="E240" s="225" t="s">
        <v>19</v>
      </c>
      <c r="F240" s="226" t="s">
        <v>280</v>
      </c>
      <c r="G240" s="224"/>
      <c r="H240" s="227">
        <v>26.690000000000001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134</v>
      </c>
      <c r="AU240" s="233" t="s">
        <v>81</v>
      </c>
      <c r="AV240" s="13" t="s">
        <v>81</v>
      </c>
      <c r="AW240" s="13" t="s">
        <v>32</v>
      </c>
      <c r="AX240" s="13" t="s">
        <v>71</v>
      </c>
      <c r="AY240" s="233" t="s">
        <v>117</v>
      </c>
    </row>
    <row r="241" s="13" customFormat="1">
      <c r="A241" s="13"/>
      <c r="B241" s="223"/>
      <c r="C241" s="224"/>
      <c r="D241" s="216" t="s">
        <v>134</v>
      </c>
      <c r="E241" s="225" t="s">
        <v>19</v>
      </c>
      <c r="F241" s="226" t="s">
        <v>148</v>
      </c>
      <c r="G241" s="224"/>
      <c r="H241" s="227">
        <v>12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134</v>
      </c>
      <c r="AU241" s="233" t="s">
        <v>81</v>
      </c>
      <c r="AV241" s="13" t="s">
        <v>81</v>
      </c>
      <c r="AW241" s="13" t="s">
        <v>32</v>
      </c>
      <c r="AX241" s="13" t="s">
        <v>71</v>
      </c>
      <c r="AY241" s="233" t="s">
        <v>117</v>
      </c>
    </row>
    <row r="242" s="14" customFormat="1">
      <c r="A242" s="14"/>
      <c r="B242" s="234"/>
      <c r="C242" s="235"/>
      <c r="D242" s="216" t="s">
        <v>134</v>
      </c>
      <c r="E242" s="236" t="s">
        <v>19</v>
      </c>
      <c r="F242" s="237" t="s">
        <v>266</v>
      </c>
      <c r="G242" s="235"/>
      <c r="H242" s="238">
        <v>38.689999999999998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134</v>
      </c>
      <c r="AU242" s="244" t="s">
        <v>81</v>
      </c>
      <c r="AV242" s="14" t="s">
        <v>128</v>
      </c>
      <c r="AW242" s="14" t="s">
        <v>32</v>
      </c>
      <c r="AX242" s="14" t="s">
        <v>71</v>
      </c>
      <c r="AY242" s="244" t="s">
        <v>117</v>
      </c>
    </row>
    <row r="243" s="15" customFormat="1">
      <c r="A243" s="15"/>
      <c r="B243" s="245"/>
      <c r="C243" s="246"/>
      <c r="D243" s="216" t="s">
        <v>134</v>
      </c>
      <c r="E243" s="247" t="s">
        <v>19</v>
      </c>
      <c r="F243" s="248" t="s">
        <v>150</v>
      </c>
      <c r="G243" s="246"/>
      <c r="H243" s="249">
        <v>199.52199999999999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5" t="s">
        <v>134</v>
      </c>
      <c r="AU243" s="255" t="s">
        <v>81</v>
      </c>
      <c r="AV243" s="15" t="s">
        <v>151</v>
      </c>
      <c r="AW243" s="15" t="s">
        <v>32</v>
      </c>
      <c r="AX243" s="15" t="s">
        <v>79</v>
      </c>
      <c r="AY243" s="255" t="s">
        <v>117</v>
      </c>
    </row>
    <row r="244" s="2" customFormat="1" ht="24.15" customHeight="1">
      <c r="A244" s="41"/>
      <c r="B244" s="42"/>
      <c r="C244" s="203" t="s">
        <v>281</v>
      </c>
      <c r="D244" s="203" t="s">
        <v>122</v>
      </c>
      <c r="E244" s="204" t="s">
        <v>282</v>
      </c>
      <c r="F244" s="205" t="s">
        <v>283</v>
      </c>
      <c r="G244" s="206" t="s">
        <v>125</v>
      </c>
      <c r="H244" s="207">
        <v>862.53800000000001</v>
      </c>
      <c r="I244" s="208"/>
      <c r="J244" s="209">
        <f>ROUND(I244*H244,2)</f>
        <v>0</v>
      </c>
      <c r="K244" s="205" t="s">
        <v>126</v>
      </c>
      <c r="L244" s="47"/>
      <c r="M244" s="210" t="s">
        <v>19</v>
      </c>
      <c r="N244" s="211" t="s">
        <v>42</v>
      </c>
      <c r="O244" s="87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4" t="s">
        <v>127</v>
      </c>
      <c r="AT244" s="214" t="s">
        <v>122</v>
      </c>
      <c r="AU244" s="214" t="s">
        <v>81</v>
      </c>
      <c r="AY244" s="20" t="s">
        <v>117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0" t="s">
        <v>79</v>
      </c>
      <c r="BK244" s="215">
        <f>ROUND(I244*H244,2)</f>
        <v>0</v>
      </c>
      <c r="BL244" s="20" t="s">
        <v>127</v>
      </c>
      <c r="BM244" s="214" t="s">
        <v>284</v>
      </c>
    </row>
    <row r="245" s="2" customFormat="1">
      <c r="A245" s="41"/>
      <c r="B245" s="42"/>
      <c r="C245" s="43"/>
      <c r="D245" s="216" t="s">
        <v>130</v>
      </c>
      <c r="E245" s="43"/>
      <c r="F245" s="217" t="s">
        <v>285</v>
      </c>
      <c r="G245" s="43"/>
      <c r="H245" s="43"/>
      <c r="I245" s="218"/>
      <c r="J245" s="43"/>
      <c r="K245" s="43"/>
      <c r="L245" s="47"/>
      <c r="M245" s="219"/>
      <c r="N245" s="220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130</v>
      </c>
      <c r="AU245" s="20" t="s">
        <v>81</v>
      </c>
    </row>
    <row r="246" s="2" customFormat="1">
      <c r="A246" s="41"/>
      <c r="B246" s="42"/>
      <c r="C246" s="43"/>
      <c r="D246" s="221" t="s">
        <v>132</v>
      </c>
      <c r="E246" s="43"/>
      <c r="F246" s="222" t="s">
        <v>286</v>
      </c>
      <c r="G246" s="43"/>
      <c r="H246" s="43"/>
      <c r="I246" s="218"/>
      <c r="J246" s="43"/>
      <c r="K246" s="43"/>
      <c r="L246" s="47"/>
      <c r="M246" s="219"/>
      <c r="N246" s="220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132</v>
      </c>
      <c r="AU246" s="20" t="s">
        <v>81</v>
      </c>
    </row>
    <row r="247" s="2" customFormat="1" ht="24.15" customHeight="1">
      <c r="A247" s="41"/>
      <c r="B247" s="42"/>
      <c r="C247" s="203" t="s">
        <v>287</v>
      </c>
      <c r="D247" s="203" t="s">
        <v>122</v>
      </c>
      <c r="E247" s="204" t="s">
        <v>288</v>
      </c>
      <c r="F247" s="205" t="s">
        <v>289</v>
      </c>
      <c r="G247" s="206" t="s">
        <v>125</v>
      </c>
      <c r="H247" s="207">
        <v>199.52199999999999</v>
      </c>
      <c r="I247" s="208"/>
      <c r="J247" s="209">
        <f>ROUND(I247*H247,2)</f>
        <v>0</v>
      </c>
      <c r="K247" s="205" t="s">
        <v>126</v>
      </c>
      <c r="L247" s="47"/>
      <c r="M247" s="210" t="s">
        <v>19</v>
      </c>
      <c r="N247" s="211" t="s">
        <v>42</v>
      </c>
      <c r="O247" s="87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4" t="s">
        <v>127</v>
      </c>
      <c r="AT247" s="214" t="s">
        <v>122</v>
      </c>
      <c r="AU247" s="214" t="s">
        <v>81</v>
      </c>
      <c r="AY247" s="20" t="s">
        <v>117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0" t="s">
        <v>79</v>
      </c>
      <c r="BK247" s="215">
        <f>ROUND(I247*H247,2)</f>
        <v>0</v>
      </c>
      <c r="BL247" s="20" t="s">
        <v>127</v>
      </c>
      <c r="BM247" s="214" t="s">
        <v>290</v>
      </c>
    </row>
    <row r="248" s="2" customFormat="1">
      <c r="A248" s="41"/>
      <c r="B248" s="42"/>
      <c r="C248" s="43"/>
      <c r="D248" s="216" t="s">
        <v>130</v>
      </c>
      <c r="E248" s="43"/>
      <c r="F248" s="217" t="s">
        <v>291</v>
      </c>
      <c r="G248" s="43"/>
      <c r="H248" s="43"/>
      <c r="I248" s="218"/>
      <c r="J248" s="43"/>
      <c r="K248" s="43"/>
      <c r="L248" s="47"/>
      <c r="M248" s="219"/>
      <c r="N248" s="220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130</v>
      </c>
      <c r="AU248" s="20" t="s">
        <v>81</v>
      </c>
    </row>
    <row r="249" s="2" customFormat="1">
      <c r="A249" s="41"/>
      <c r="B249" s="42"/>
      <c r="C249" s="43"/>
      <c r="D249" s="221" t="s">
        <v>132</v>
      </c>
      <c r="E249" s="43"/>
      <c r="F249" s="222" t="s">
        <v>292</v>
      </c>
      <c r="G249" s="43"/>
      <c r="H249" s="43"/>
      <c r="I249" s="218"/>
      <c r="J249" s="43"/>
      <c r="K249" s="43"/>
      <c r="L249" s="47"/>
      <c r="M249" s="219"/>
      <c r="N249" s="220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132</v>
      </c>
      <c r="AU249" s="20" t="s">
        <v>81</v>
      </c>
    </row>
    <row r="250" s="2" customFormat="1" ht="24.15" customHeight="1">
      <c r="A250" s="41"/>
      <c r="B250" s="42"/>
      <c r="C250" s="203" t="s">
        <v>293</v>
      </c>
      <c r="D250" s="203" t="s">
        <v>122</v>
      </c>
      <c r="E250" s="204" t="s">
        <v>294</v>
      </c>
      <c r="F250" s="205" t="s">
        <v>295</v>
      </c>
      <c r="G250" s="206" t="s">
        <v>125</v>
      </c>
      <c r="H250" s="207">
        <v>862.53800000000001</v>
      </c>
      <c r="I250" s="208"/>
      <c r="J250" s="209">
        <f>ROUND(I250*H250,2)</f>
        <v>0</v>
      </c>
      <c r="K250" s="205" t="s">
        <v>126</v>
      </c>
      <c r="L250" s="47"/>
      <c r="M250" s="210" t="s">
        <v>19</v>
      </c>
      <c r="N250" s="211" t="s">
        <v>42</v>
      </c>
      <c r="O250" s="87"/>
      <c r="P250" s="212">
        <f>O250*H250</f>
        <v>0</v>
      </c>
      <c r="Q250" s="212">
        <v>0.00020000000000000001</v>
      </c>
      <c r="R250" s="212">
        <f>Q250*H250</f>
        <v>0.17250760000000001</v>
      </c>
      <c r="S250" s="212">
        <v>0</v>
      </c>
      <c r="T250" s="213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4" t="s">
        <v>127</v>
      </c>
      <c r="AT250" s="214" t="s">
        <v>122</v>
      </c>
      <c r="AU250" s="214" t="s">
        <v>81</v>
      </c>
      <c r="AY250" s="20" t="s">
        <v>117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0" t="s">
        <v>79</v>
      </c>
      <c r="BK250" s="215">
        <f>ROUND(I250*H250,2)</f>
        <v>0</v>
      </c>
      <c r="BL250" s="20" t="s">
        <v>127</v>
      </c>
      <c r="BM250" s="214" t="s">
        <v>296</v>
      </c>
    </row>
    <row r="251" s="2" customFormat="1">
      <c r="A251" s="41"/>
      <c r="B251" s="42"/>
      <c r="C251" s="43"/>
      <c r="D251" s="216" t="s">
        <v>130</v>
      </c>
      <c r="E251" s="43"/>
      <c r="F251" s="217" t="s">
        <v>297</v>
      </c>
      <c r="G251" s="43"/>
      <c r="H251" s="43"/>
      <c r="I251" s="218"/>
      <c r="J251" s="43"/>
      <c r="K251" s="43"/>
      <c r="L251" s="47"/>
      <c r="M251" s="219"/>
      <c r="N251" s="220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130</v>
      </c>
      <c r="AU251" s="20" t="s">
        <v>81</v>
      </c>
    </row>
    <row r="252" s="2" customFormat="1">
      <c r="A252" s="41"/>
      <c r="B252" s="42"/>
      <c r="C252" s="43"/>
      <c r="D252" s="221" t="s">
        <v>132</v>
      </c>
      <c r="E252" s="43"/>
      <c r="F252" s="222" t="s">
        <v>298</v>
      </c>
      <c r="G252" s="43"/>
      <c r="H252" s="43"/>
      <c r="I252" s="218"/>
      <c r="J252" s="43"/>
      <c r="K252" s="43"/>
      <c r="L252" s="47"/>
      <c r="M252" s="219"/>
      <c r="N252" s="220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132</v>
      </c>
      <c r="AU252" s="20" t="s">
        <v>81</v>
      </c>
    </row>
    <row r="253" s="2" customFormat="1" ht="24.15" customHeight="1">
      <c r="A253" s="41"/>
      <c r="B253" s="42"/>
      <c r="C253" s="203" t="s">
        <v>299</v>
      </c>
      <c r="D253" s="203" t="s">
        <v>122</v>
      </c>
      <c r="E253" s="204" t="s">
        <v>300</v>
      </c>
      <c r="F253" s="205" t="s">
        <v>301</v>
      </c>
      <c r="G253" s="206" t="s">
        <v>125</v>
      </c>
      <c r="H253" s="207">
        <v>199.52199999999999</v>
      </c>
      <c r="I253" s="208"/>
      <c r="J253" s="209">
        <f>ROUND(I253*H253,2)</f>
        <v>0</v>
      </c>
      <c r="K253" s="205" t="s">
        <v>126</v>
      </c>
      <c r="L253" s="47"/>
      <c r="M253" s="210" t="s">
        <v>19</v>
      </c>
      <c r="N253" s="211" t="s">
        <v>42</v>
      </c>
      <c r="O253" s="87"/>
      <c r="P253" s="212">
        <f>O253*H253</f>
        <v>0</v>
      </c>
      <c r="Q253" s="212">
        <v>0.00020000000000000001</v>
      </c>
      <c r="R253" s="212">
        <f>Q253*H253</f>
        <v>0.0399044</v>
      </c>
      <c r="S253" s="212">
        <v>0</v>
      </c>
      <c r="T253" s="213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4" t="s">
        <v>127</v>
      </c>
      <c r="AT253" s="214" t="s">
        <v>122</v>
      </c>
      <c r="AU253" s="214" t="s">
        <v>81</v>
      </c>
      <c r="AY253" s="20" t="s">
        <v>117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0" t="s">
        <v>79</v>
      </c>
      <c r="BK253" s="215">
        <f>ROUND(I253*H253,2)</f>
        <v>0</v>
      </c>
      <c r="BL253" s="20" t="s">
        <v>127</v>
      </c>
      <c r="BM253" s="214" t="s">
        <v>302</v>
      </c>
    </row>
    <row r="254" s="2" customFormat="1">
      <c r="A254" s="41"/>
      <c r="B254" s="42"/>
      <c r="C254" s="43"/>
      <c r="D254" s="216" t="s">
        <v>130</v>
      </c>
      <c r="E254" s="43"/>
      <c r="F254" s="217" t="s">
        <v>303</v>
      </c>
      <c r="G254" s="43"/>
      <c r="H254" s="43"/>
      <c r="I254" s="218"/>
      <c r="J254" s="43"/>
      <c r="K254" s="43"/>
      <c r="L254" s="47"/>
      <c r="M254" s="219"/>
      <c r="N254" s="220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130</v>
      </c>
      <c r="AU254" s="20" t="s">
        <v>81</v>
      </c>
    </row>
    <row r="255" s="2" customFormat="1">
      <c r="A255" s="41"/>
      <c r="B255" s="42"/>
      <c r="C255" s="43"/>
      <c r="D255" s="221" t="s">
        <v>132</v>
      </c>
      <c r="E255" s="43"/>
      <c r="F255" s="222" t="s">
        <v>304</v>
      </c>
      <c r="G255" s="43"/>
      <c r="H255" s="43"/>
      <c r="I255" s="218"/>
      <c r="J255" s="43"/>
      <c r="K255" s="43"/>
      <c r="L255" s="47"/>
      <c r="M255" s="219"/>
      <c r="N255" s="220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132</v>
      </c>
      <c r="AU255" s="20" t="s">
        <v>81</v>
      </c>
    </row>
    <row r="256" s="2" customFormat="1" ht="24.15" customHeight="1">
      <c r="A256" s="41"/>
      <c r="B256" s="42"/>
      <c r="C256" s="203" t="s">
        <v>7</v>
      </c>
      <c r="D256" s="203" t="s">
        <v>122</v>
      </c>
      <c r="E256" s="204" t="s">
        <v>305</v>
      </c>
      <c r="F256" s="205" t="s">
        <v>306</v>
      </c>
      <c r="G256" s="206" t="s">
        <v>125</v>
      </c>
      <c r="H256" s="207">
        <v>2868.5520000000001</v>
      </c>
      <c r="I256" s="208"/>
      <c r="J256" s="209">
        <f>ROUND(I256*H256,2)</f>
        <v>0</v>
      </c>
      <c r="K256" s="205" t="s">
        <v>126</v>
      </c>
      <c r="L256" s="47"/>
      <c r="M256" s="210" t="s">
        <v>19</v>
      </c>
      <c r="N256" s="211" t="s">
        <v>42</v>
      </c>
      <c r="O256" s="87"/>
      <c r="P256" s="212">
        <f>O256*H256</f>
        <v>0</v>
      </c>
      <c r="Q256" s="212">
        <v>0.00029</v>
      </c>
      <c r="R256" s="212">
        <f>Q256*H256</f>
        <v>0.83188008000000002</v>
      </c>
      <c r="S256" s="212">
        <v>0</v>
      </c>
      <c r="T256" s="213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4" t="s">
        <v>127</v>
      </c>
      <c r="AT256" s="214" t="s">
        <v>122</v>
      </c>
      <c r="AU256" s="214" t="s">
        <v>81</v>
      </c>
      <c r="AY256" s="20" t="s">
        <v>117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20" t="s">
        <v>79</v>
      </c>
      <c r="BK256" s="215">
        <f>ROUND(I256*H256,2)</f>
        <v>0</v>
      </c>
      <c r="BL256" s="20" t="s">
        <v>127</v>
      </c>
      <c r="BM256" s="214" t="s">
        <v>307</v>
      </c>
    </row>
    <row r="257" s="2" customFormat="1">
      <c r="A257" s="41"/>
      <c r="B257" s="42"/>
      <c r="C257" s="43"/>
      <c r="D257" s="216" t="s">
        <v>130</v>
      </c>
      <c r="E257" s="43"/>
      <c r="F257" s="217" t="s">
        <v>308</v>
      </c>
      <c r="G257" s="43"/>
      <c r="H257" s="43"/>
      <c r="I257" s="218"/>
      <c r="J257" s="43"/>
      <c r="K257" s="43"/>
      <c r="L257" s="47"/>
      <c r="M257" s="219"/>
      <c r="N257" s="220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130</v>
      </c>
      <c r="AU257" s="20" t="s">
        <v>81</v>
      </c>
    </row>
    <row r="258" s="2" customFormat="1">
      <c r="A258" s="41"/>
      <c r="B258" s="42"/>
      <c r="C258" s="43"/>
      <c r="D258" s="221" t="s">
        <v>132</v>
      </c>
      <c r="E258" s="43"/>
      <c r="F258" s="222" t="s">
        <v>309</v>
      </c>
      <c r="G258" s="43"/>
      <c r="H258" s="43"/>
      <c r="I258" s="218"/>
      <c r="J258" s="43"/>
      <c r="K258" s="43"/>
      <c r="L258" s="47"/>
      <c r="M258" s="219"/>
      <c r="N258" s="220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132</v>
      </c>
      <c r="AU258" s="20" t="s">
        <v>81</v>
      </c>
    </row>
    <row r="259" s="13" customFormat="1">
      <c r="A259" s="13"/>
      <c r="B259" s="223"/>
      <c r="C259" s="224"/>
      <c r="D259" s="216" t="s">
        <v>134</v>
      </c>
      <c r="E259" s="225" t="s">
        <v>19</v>
      </c>
      <c r="F259" s="226" t="s">
        <v>310</v>
      </c>
      <c r="G259" s="224"/>
      <c r="H259" s="227">
        <v>80.975999999999999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134</v>
      </c>
      <c r="AU259" s="233" t="s">
        <v>81</v>
      </c>
      <c r="AV259" s="13" t="s">
        <v>81</v>
      </c>
      <c r="AW259" s="13" t="s">
        <v>32</v>
      </c>
      <c r="AX259" s="13" t="s">
        <v>71</v>
      </c>
      <c r="AY259" s="233" t="s">
        <v>117</v>
      </c>
    </row>
    <row r="260" s="13" customFormat="1">
      <c r="A260" s="13"/>
      <c r="B260" s="223"/>
      <c r="C260" s="224"/>
      <c r="D260" s="216" t="s">
        <v>134</v>
      </c>
      <c r="E260" s="225" t="s">
        <v>19</v>
      </c>
      <c r="F260" s="226" t="s">
        <v>135</v>
      </c>
      <c r="G260" s="224"/>
      <c r="H260" s="227">
        <v>56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134</v>
      </c>
      <c r="AU260" s="233" t="s">
        <v>81</v>
      </c>
      <c r="AV260" s="13" t="s">
        <v>81</v>
      </c>
      <c r="AW260" s="13" t="s">
        <v>32</v>
      </c>
      <c r="AX260" s="13" t="s">
        <v>71</v>
      </c>
      <c r="AY260" s="233" t="s">
        <v>117</v>
      </c>
    </row>
    <row r="261" s="14" customFormat="1">
      <c r="A261" s="14"/>
      <c r="B261" s="234"/>
      <c r="C261" s="235"/>
      <c r="D261" s="216" t="s">
        <v>134</v>
      </c>
      <c r="E261" s="236" t="s">
        <v>19</v>
      </c>
      <c r="F261" s="237" t="s">
        <v>266</v>
      </c>
      <c r="G261" s="235"/>
      <c r="H261" s="238">
        <v>136.976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134</v>
      </c>
      <c r="AU261" s="244" t="s">
        <v>81</v>
      </c>
      <c r="AV261" s="14" t="s">
        <v>128</v>
      </c>
      <c r="AW261" s="14" t="s">
        <v>32</v>
      </c>
      <c r="AX261" s="14" t="s">
        <v>71</v>
      </c>
      <c r="AY261" s="244" t="s">
        <v>117</v>
      </c>
    </row>
    <row r="262" s="13" customFormat="1">
      <c r="A262" s="13"/>
      <c r="B262" s="223"/>
      <c r="C262" s="224"/>
      <c r="D262" s="216" t="s">
        <v>134</v>
      </c>
      <c r="E262" s="225" t="s">
        <v>19</v>
      </c>
      <c r="F262" s="226" t="s">
        <v>311</v>
      </c>
      <c r="G262" s="224"/>
      <c r="H262" s="227">
        <v>214.18299999999999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134</v>
      </c>
      <c r="AU262" s="233" t="s">
        <v>81</v>
      </c>
      <c r="AV262" s="13" t="s">
        <v>81</v>
      </c>
      <c r="AW262" s="13" t="s">
        <v>32</v>
      </c>
      <c r="AX262" s="13" t="s">
        <v>71</v>
      </c>
      <c r="AY262" s="233" t="s">
        <v>117</v>
      </c>
    </row>
    <row r="263" s="13" customFormat="1">
      <c r="A263" s="13"/>
      <c r="B263" s="223"/>
      <c r="C263" s="224"/>
      <c r="D263" s="216" t="s">
        <v>134</v>
      </c>
      <c r="E263" s="225" t="s">
        <v>19</v>
      </c>
      <c r="F263" s="226" t="s">
        <v>136</v>
      </c>
      <c r="G263" s="224"/>
      <c r="H263" s="227">
        <v>165.96899999999999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134</v>
      </c>
      <c r="AU263" s="233" t="s">
        <v>81</v>
      </c>
      <c r="AV263" s="13" t="s">
        <v>81</v>
      </c>
      <c r="AW263" s="13" t="s">
        <v>32</v>
      </c>
      <c r="AX263" s="13" t="s">
        <v>71</v>
      </c>
      <c r="AY263" s="233" t="s">
        <v>117</v>
      </c>
    </row>
    <row r="264" s="14" customFormat="1">
      <c r="A264" s="14"/>
      <c r="B264" s="234"/>
      <c r="C264" s="235"/>
      <c r="D264" s="216" t="s">
        <v>134</v>
      </c>
      <c r="E264" s="236" t="s">
        <v>19</v>
      </c>
      <c r="F264" s="237" t="s">
        <v>266</v>
      </c>
      <c r="G264" s="235"/>
      <c r="H264" s="238">
        <v>380.15199999999999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134</v>
      </c>
      <c r="AU264" s="244" t="s">
        <v>81</v>
      </c>
      <c r="AV264" s="14" t="s">
        <v>128</v>
      </c>
      <c r="AW264" s="14" t="s">
        <v>32</v>
      </c>
      <c r="AX264" s="14" t="s">
        <v>71</v>
      </c>
      <c r="AY264" s="244" t="s">
        <v>117</v>
      </c>
    </row>
    <row r="265" s="13" customFormat="1">
      <c r="A265" s="13"/>
      <c r="B265" s="223"/>
      <c r="C265" s="224"/>
      <c r="D265" s="216" t="s">
        <v>134</v>
      </c>
      <c r="E265" s="225" t="s">
        <v>19</v>
      </c>
      <c r="F265" s="226" t="s">
        <v>312</v>
      </c>
      <c r="G265" s="224"/>
      <c r="H265" s="227">
        <v>208.012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134</v>
      </c>
      <c r="AU265" s="233" t="s">
        <v>81</v>
      </c>
      <c r="AV265" s="13" t="s">
        <v>81</v>
      </c>
      <c r="AW265" s="13" t="s">
        <v>32</v>
      </c>
      <c r="AX265" s="13" t="s">
        <v>71</v>
      </c>
      <c r="AY265" s="233" t="s">
        <v>117</v>
      </c>
    </row>
    <row r="266" s="13" customFormat="1">
      <c r="A266" s="13"/>
      <c r="B266" s="223"/>
      <c r="C266" s="224"/>
      <c r="D266" s="216" t="s">
        <v>134</v>
      </c>
      <c r="E266" s="225" t="s">
        <v>19</v>
      </c>
      <c r="F266" s="226" t="s">
        <v>137</v>
      </c>
      <c r="G266" s="224"/>
      <c r="H266" s="227">
        <v>196.28299999999999</v>
      </c>
      <c r="I266" s="228"/>
      <c r="J266" s="224"/>
      <c r="K266" s="224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134</v>
      </c>
      <c r="AU266" s="233" t="s">
        <v>81</v>
      </c>
      <c r="AV266" s="13" t="s">
        <v>81</v>
      </c>
      <c r="AW266" s="13" t="s">
        <v>32</v>
      </c>
      <c r="AX266" s="13" t="s">
        <v>71</v>
      </c>
      <c r="AY266" s="233" t="s">
        <v>117</v>
      </c>
    </row>
    <row r="267" s="14" customFormat="1">
      <c r="A267" s="14"/>
      <c r="B267" s="234"/>
      <c r="C267" s="235"/>
      <c r="D267" s="216" t="s">
        <v>134</v>
      </c>
      <c r="E267" s="236" t="s">
        <v>19</v>
      </c>
      <c r="F267" s="237" t="s">
        <v>266</v>
      </c>
      <c r="G267" s="235"/>
      <c r="H267" s="238">
        <v>404.29500000000002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134</v>
      </c>
      <c r="AU267" s="244" t="s">
        <v>81</v>
      </c>
      <c r="AV267" s="14" t="s">
        <v>128</v>
      </c>
      <c r="AW267" s="14" t="s">
        <v>32</v>
      </c>
      <c r="AX267" s="14" t="s">
        <v>71</v>
      </c>
      <c r="AY267" s="244" t="s">
        <v>117</v>
      </c>
    </row>
    <row r="268" s="13" customFormat="1">
      <c r="A268" s="13"/>
      <c r="B268" s="223"/>
      <c r="C268" s="224"/>
      <c r="D268" s="216" t="s">
        <v>134</v>
      </c>
      <c r="E268" s="225" t="s">
        <v>19</v>
      </c>
      <c r="F268" s="226" t="s">
        <v>313</v>
      </c>
      <c r="G268" s="224"/>
      <c r="H268" s="227">
        <v>122.955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134</v>
      </c>
      <c r="AU268" s="233" t="s">
        <v>81</v>
      </c>
      <c r="AV268" s="13" t="s">
        <v>81</v>
      </c>
      <c r="AW268" s="13" t="s">
        <v>32</v>
      </c>
      <c r="AX268" s="13" t="s">
        <v>71</v>
      </c>
      <c r="AY268" s="233" t="s">
        <v>117</v>
      </c>
    </row>
    <row r="269" s="13" customFormat="1">
      <c r="A269" s="13"/>
      <c r="B269" s="223"/>
      <c r="C269" s="224"/>
      <c r="D269" s="216" t="s">
        <v>134</v>
      </c>
      <c r="E269" s="225" t="s">
        <v>19</v>
      </c>
      <c r="F269" s="226" t="s">
        <v>314</v>
      </c>
      <c r="G269" s="224"/>
      <c r="H269" s="227">
        <v>75.751999999999995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134</v>
      </c>
      <c r="AU269" s="233" t="s">
        <v>81</v>
      </c>
      <c r="AV269" s="13" t="s">
        <v>81</v>
      </c>
      <c r="AW269" s="13" t="s">
        <v>32</v>
      </c>
      <c r="AX269" s="13" t="s">
        <v>71</v>
      </c>
      <c r="AY269" s="233" t="s">
        <v>117</v>
      </c>
    </row>
    <row r="270" s="13" customFormat="1">
      <c r="A270" s="13"/>
      <c r="B270" s="223"/>
      <c r="C270" s="224"/>
      <c r="D270" s="216" t="s">
        <v>134</v>
      </c>
      <c r="E270" s="225" t="s">
        <v>19</v>
      </c>
      <c r="F270" s="226" t="s">
        <v>315</v>
      </c>
      <c r="G270" s="224"/>
      <c r="H270" s="227">
        <v>112.76300000000001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134</v>
      </c>
      <c r="AU270" s="233" t="s">
        <v>81</v>
      </c>
      <c r="AV270" s="13" t="s">
        <v>81</v>
      </c>
      <c r="AW270" s="13" t="s">
        <v>32</v>
      </c>
      <c r="AX270" s="13" t="s">
        <v>71</v>
      </c>
      <c r="AY270" s="233" t="s">
        <v>117</v>
      </c>
    </row>
    <row r="271" s="13" customFormat="1">
      <c r="A271" s="13"/>
      <c r="B271" s="223"/>
      <c r="C271" s="224"/>
      <c r="D271" s="216" t="s">
        <v>134</v>
      </c>
      <c r="E271" s="225" t="s">
        <v>19</v>
      </c>
      <c r="F271" s="226" t="s">
        <v>138</v>
      </c>
      <c r="G271" s="224"/>
      <c r="H271" s="227">
        <v>218.929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134</v>
      </c>
      <c r="AU271" s="233" t="s">
        <v>81</v>
      </c>
      <c r="AV271" s="13" t="s">
        <v>81</v>
      </c>
      <c r="AW271" s="13" t="s">
        <v>32</v>
      </c>
      <c r="AX271" s="13" t="s">
        <v>71</v>
      </c>
      <c r="AY271" s="233" t="s">
        <v>117</v>
      </c>
    </row>
    <row r="272" s="14" customFormat="1">
      <c r="A272" s="14"/>
      <c r="B272" s="234"/>
      <c r="C272" s="235"/>
      <c r="D272" s="216" t="s">
        <v>134</v>
      </c>
      <c r="E272" s="236" t="s">
        <v>19</v>
      </c>
      <c r="F272" s="237" t="s">
        <v>266</v>
      </c>
      <c r="G272" s="235"/>
      <c r="H272" s="238">
        <v>530.399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134</v>
      </c>
      <c r="AU272" s="244" t="s">
        <v>81</v>
      </c>
      <c r="AV272" s="14" t="s">
        <v>128</v>
      </c>
      <c r="AW272" s="14" t="s">
        <v>32</v>
      </c>
      <c r="AX272" s="14" t="s">
        <v>71</v>
      </c>
      <c r="AY272" s="244" t="s">
        <v>117</v>
      </c>
    </row>
    <row r="273" s="13" customFormat="1">
      <c r="A273" s="13"/>
      <c r="B273" s="223"/>
      <c r="C273" s="224"/>
      <c r="D273" s="216" t="s">
        <v>134</v>
      </c>
      <c r="E273" s="225" t="s">
        <v>19</v>
      </c>
      <c r="F273" s="226" t="s">
        <v>316</v>
      </c>
      <c r="G273" s="224"/>
      <c r="H273" s="227">
        <v>145.88300000000001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134</v>
      </c>
      <c r="AU273" s="233" t="s">
        <v>81</v>
      </c>
      <c r="AV273" s="13" t="s">
        <v>81</v>
      </c>
      <c r="AW273" s="13" t="s">
        <v>32</v>
      </c>
      <c r="AX273" s="13" t="s">
        <v>71</v>
      </c>
      <c r="AY273" s="233" t="s">
        <v>117</v>
      </c>
    </row>
    <row r="274" s="13" customFormat="1">
      <c r="A274" s="13"/>
      <c r="B274" s="223"/>
      <c r="C274" s="224"/>
      <c r="D274" s="216" t="s">
        <v>134</v>
      </c>
      <c r="E274" s="225" t="s">
        <v>19</v>
      </c>
      <c r="F274" s="226" t="s">
        <v>317</v>
      </c>
      <c r="G274" s="224"/>
      <c r="H274" s="227">
        <v>78.722999999999999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134</v>
      </c>
      <c r="AU274" s="233" t="s">
        <v>81</v>
      </c>
      <c r="AV274" s="13" t="s">
        <v>81</v>
      </c>
      <c r="AW274" s="13" t="s">
        <v>32</v>
      </c>
      <c r="AX274" s="13" t="s">
        <v>71</v>
      </c>
      <c r="AY274" s="233" t="s">
        <v>117</v>
      </c>
    </row>
    <row r="275" s="13" customFormat="1">
      <c r="A275" s="13"/>
      <c r="B275" s="223"/>
      <c r="C275" s="224"/>
      <c r="D275" s="216" t="s">
        <v>134</v>
      </c>
      <c r="E275" s="225" t="s">
        <v>19</v>
      </c>
      <c r="F275" s="226" t="s">
        <v>318</v>
      </c>
      <c r="G275" s="224"/>
      <c r="H275" s="227">
        <v>108.613</v>
      </c>
      <c r="I275" s="228"/>
      <c r="J275" s="224"/>
      <c r="K275" s="224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134</v>
      </c>
      <c r="AU275" s="233" t="s">
        <v>81</v>
      </c>
      <c r="AV275" s="13" t="s">
        <v>81</v>
      </c>
      <c r="AW275" s="13" t="s">
        <v>32</v>
      </c>
      <c r="AX275" s="13" t="s">
        <v>71</v>
      </c>
      <c r="AY275" s="233" t="s">
        <v>117</v>
      </c>
    </row>
    <row r="276" s="13" customFormat="1">
      <c r="A276" s="13"/>
      <c r="B276" s="223"/>
      <c r="C276" s="224"/>
      <c r="D276" s="216" t="s">
        <v>134</v>
      </c>
      <c r="E276" s="225" t="s">
        <v>19</v>
      </c>
      <c r="F276" s="226" t="s">
        <v>139</v>
      </c>
      <c r="G276" s="224"/>
      <c r="H276" s="227">
        <v>220.97300000000001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134</v>
      </c>
      <c r="AU276" s="233" t="s">
        <v>81</v>
      </c>
      <c r="AV276" s="13" t="s">
        <v>81</v>
      </c>
      <c r="AW276" s="13" t="s">
        <v>32</v>
      </c>
      <c r="AX276" s="13" t="s">
        <v>71</v>
      </c>
      <c r="AY276" s="233" t="s">
        <v>117</v>
      </c>
    </row>
    <row r="277" s="14" customFormat="1">
      <c r="A277" s="14"/>
      <c r="B277" s="234"/>
      <c r="C277" s="235"/>
      <c r="D277" s="216" t="s">
        <v>134</v>
      </c>
      <c r="E277" s="236" t="s">
        <v>19</v>
      </c>
      <c r="F277" s="237" t="s">
        <v>266</v>
      </c>
      <c r="G277" s="235"/>
      <c r="H277" s="238">
        <v>554.19200000000001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134</v>
      </c>
      <c r="AU277" s="244" t="s">
        <v>81</v>
      </c>
      <c r="AV277" s="14" t="s">
        <v>128</v>
      </c>
      <c r="AW277" s="14" t="s">
        <v>32</v>
      </c>
      <c r="AX277" s="14" t="s">
        <v>71</v>
      </c>
      <c r="AY277" s="244" t="s">
        <v>117</v>
      </c>
    </row>
    <row r="278" s="13" customFormat="1">
      <c r="A278" s="13"/>
      <c r="B278" s="223"/>
      <c r="C278" s="224"/>
      <c r="D278" s="216" t="s">
        <v>134</v>
      </c>
      <c r="E278" s="225" t="s">
        <v>19</v>
      </c>
      <c r="F278" s="226" t="s">
        <v>319</v>
      </c>
      <c r="G278" s="224"/>
      <c r="H278" s="227">
        <v>862.53800000000001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134</v>
      </c>
      <c r="AU278" s="233" t="s">
        <v>81</v>
      </c>
      <c r="AV278" s="13" t="s">
        <v>81</v>
      </c>
      <c r="AW278" s="13" t="s">
        <v>32</v>
      </c>
      <c r="AX278" s="13" t="s">
        <v>71</v>
      </c>
      <c r="AY278" s="233" t="s">
        <v>117</v>
      </c>
    </row>
    <row r="279" s="14" customFormat="1">
      <c r="A279" s="14"/>
      <c r="B279" s="234"/>
      <c r="C279" s="235"/>
      <c r="D279" s="216" t="s">
        <v>134</v>
      </c>
      <c r="E279" s="236" t="s">
        <v>19</v>
      </c>
      <c r="F279" s="237" t="s">
        <v>266</v>
      </c>
      <c r="G279" s="235"/>
      <c r="H279" s="238">
        <v>862.53800000000001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134</v>
      </c>
      <c r="AU279" s="244" t="s">
        <v>81</v>
      </c>
      <c r="AV279" s="14" t="s">
        <v>128</v>
      </c>
      <c r="AW279" s="14" t="s">
        <v>32</v>
      </c>
      <c r="AX279" s="14" t="s">
        <v>71</v>
      </c>
      <c r="AY279" s="244" t="s">
        <v>117</v>
      </c>
    </row>
    <row r="280" s="15" customFormat="1">
      <c r="A280" s="15"/>
      <c r="B280" s="245"/>
      <c r="C280" s="246"/>
      <c r="D280" s="216" t="s">
        <v>134</v>
      </c>
      <c r="E280" s="247" t="s">
        <v>19</v>
      </c>
      <c r="F280" s="248" t="s">
        <v>150</v>
      </c>
      <c r="G280" s="246"/>
      <c r="H280" s="249">
        <v>2868.5520000000001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5" t="s">
        <v>134</v>
      </c>
      <c r="AU280" s="255" t="s">
        <v>81</v>
      </c>
      <c r="AV280" s="15" t="s">
        <v>151</v>
      </c>
      <c r="AW280" s="15" t="s">
        <v>32</v>
      </c>
      <c r="AX280" s="15" t="s">
        <v>79</v>
      </c>
      <c r="AY280" s="255" t="s">
        <v>117</v>
      </c>
    </row>
    <row r="281" s="2" customFormat="1" ht="24.15" customHeight="1">
      <c r="A281" s="41"/>
      <c r="B281" s="42"/>
      <c r="C281" s="203" t="s">
        <v>320</v>
      </c>
      <c r="D281" s="203" t="s">
        <v>122</v>
      </c>
      <c r="E281" s="204" t="s">
        <v>321</v>
      </c>
      <c r="F281" s="205" t="s">
        <v>322</v>
      </c>
      <c r="G281" s="206" t="s">
        <v>125</v>
      </c>
      <c r="H281" s="207">
        <v>199.52199999999999</v>
      </c>
      <c r="I281" s="208"/>
      <c r="J281" s="209">
        <f>ROUND(I281*H281,2)</f>
        <v>0</v>
      </c>
      <c r="K281" s="205" t="s">
        <v>126</v>
      </c>
      <c r="L281" s="47"/>
      <c r="M281" s="210" t="s">
        <v>19</v>
      </c>
      <c r="N281" s="211" t="s">
        <v>42</v>
      </c>
      <c r="O281" s="87"/>
      <c r="P281" s="212">
        <f>O281*H281</f>
        <v>0</v>
      </c>
      <c r="Q281" s="212">
        <v>0.00029</v>
      </c>
      <c r="R281" s="212">
        <f>Q281*H281</f>
        <v>0.057861379999999997</v>
      </c>
      <c r="S281" s="212">
        <v>0</v>
      </c>
      <c r="T281" s="213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4" t="s">
        <v>127</v>
      </c>
      <c r="AT281" s="214" t="s">
        <v>122</v>
      </c>
      <c r="AU281" s="214" t="s">
        <v>81</v>
      </c>
      <c r="AY281" s="20" t="s">
        <v>117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0" t="s">
        <v>79</v>
      </c>
      <c r="BK281" s="215">
        <f>ROUND(I281*H281,2)</f>
        <v>0</v>
      </c>
      <c r="BL281" s="20" t="s">
        <v>127</v>
      </c>
      <c r="BM281" s="214" t="s">
        <v>323</v>
      </c>
    </row>
    <row r="282" s="2" customFormat="1">
      <c r="A282" s="41"/>
      <c r="B282" s="42"/>
      <c r="C282" s="43"/>
      <c r="D282" s="216" t="s">
        <v>130</v>
      </c>
      <c r="E282" s="43"/>
      <c r="F282" s="217" t="s">
        <v>324</v>
      </c>
      <c r="G282" s="43"/>
      <c r="H282" s="43"/>
      <c r="I282" s="218"/>
      <c r="J282" s="43"/>
      <c r="K282" s="43"/>
      <c r="L282" s="47"/>
      <c r="M282" s="219"/>
      <c r="N282" s="220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130</v>
      </c>
      <c r="AU282" s="20" t="s">
        <v>81</v>
      </c>
    </row>
    <row r="283" s="2" customFormat="1">
      <c r="A283" s="41"/>
      <c r="B283" s="42"/>
      <c r="C283" s="43"/>
      <c r="D283" s="221" t="s">
        <v>132</v>
      </c>
      <c r="E283" s="43"/>
      <c r="F283" s="222" t="s">
        <v>325</v>
      </c>
      <c r="G283" s="43"/>
      <c r="H283" s="43"/>
      <c r="I283" s="218"/>
      <c r="J283" s="43"/>
      <c r="K283" s="43"/>
      <c r="L283" s="47"/>
      <c r="M283" s="219"/>
      <c r="N283" s="220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132</v>
      </c>
      <c r="AU283" s="20" t="s">
        <v>81</v>
      </c>
    </row>
    <row r="284" s="2" customFormat="1" ht="21.75" customHeight="1">
      <c r="A284" s="41"/>
      <c r="B284" s="42"/>
      <c r="C284" s="203" t="s">
        <v>326</v>
      </c>
      <c r="D284" s="203" t="s">
        <v>122</v>
      </c>
      <c r="E284" s="204" t="s">
        <v>327</v>
      </c>
      <c r="F284" s="205" t="s">
        <v>328</v>
      </c>
      <c r="G284" s="206" t="s">
        <v>125</v>
      </c>
      <c r="H284" s="207">
        <v>199.80000000000001</v>
      </c>
      <c r="I284" s="208"/>
      <c r="J284" s="209">
        <f>ROUND(I284*H284,2)</f>
        <v>0</v>
      </c>
      <c r="K284" s="205" t="s">
        <v>126</v>
      </c>
      <c r="L284" s="47"/>
      <c r="M284" s="210" t="s">
        <v>19</v>
      </c>
      <c r="N284" s="211" t="s">
        <v>42</v>
      </c>
      <c r="O284" s="87"/>
      <c r="P284" s="212">
        <f>O284*H284</f>
        <v>0</v>
      </c>
      <c r="Q284" s="212">
        <v>0</v>
      </c>
      <c r="R284" s="212">
        <f>Q284*H284</f>
        <v>0</v>
      </c>
      <c r="S284" s="212">
        <v>0.0025999999999999999</v>
      </c>
      <c r="T284" s="213">
        <f>S284*H284</f>
        <v>0.51948000000000005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4" t="s">
        <v>127</v>
      </c>
      <c r="AT284" s="214" t="s">
        <v>122</v>
      </c>
      <c r="AU284" s="214" t="s">
        <v>81</v>
      </c>
      <c r="AY284" s="20" t="s">
        <v>117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0" t="s">
        <v>79</v>
      </c>
      <c r="BK284" s="215">
        <f>ROUND(I284*H284,2)</f>
        <v>0</v>
      </c>
      <c r="BL284" s="20" t="s">
        <v>127</v>
      </c>
      <c r="BM284" s="214" t="s">
        <v>329</v>
      </c>
    </row>
    <row r="285" s="2" customFormat="1">
      <c r="A285" s="41"/>
      <c r="B285" s="42"/>
      <c r="C285" s="43"/>
      <c r="D285" s="216" t="s">
        <v>130</v>
      </c>
      <c r="E285" s="43"/>
      <c r="F285" s="217" t="s">
        <v>330</v>
      </c>
      <c r="G285" s="43"/>
      <c r="H285" s="43"/>
      <c r="I285" s="218"/>
      <c r="J285" s="43"/>
      <c r="K285" s="43"/>
      <c r="L285" s="47"/>
      <c r="M285" s="219"/>
      <c r="N285" s="220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130</v>
      </c>
      <c r="AU285" s="20" t="s">
        <v>81</v>
      </c>
    </row>
    <row r="286" s="2" customFormat="1">
      <c r="A286" s="41"/>
      <c r="B286" s="42"/>
      <c r="C286" s="43"/>
      <c r="D286" s="221" t="s">
        <v>132</v>
      </c>
      <c r="E286" s="43"/>
      <c r="F286" s="222" t="s">
        <v>331</v>
      </c>
      <c r="G286" s="43"/>
      <c r="H286" s="43"/>
      <c r="I286" s="218"/>
      <c r="J286" s="43"/>
      <c r="K286" s="43"/>
      <c r="L286" s="47"/>
      <c r="M286" s="219"/>
      <c r="N286" s="220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132</v>
      </c>
      <c r="AU286" s="20" t="s">
        <v>81</v>
      </c>
    </row>
    <row r="287" s="13" customFormat="1">
      <c r="A287" s="13"/>
      <c r="B287" s="223"/>
      <c r="C287" s="224"/>
      <c r="D287" s="216" t="s">
        <v>134</v>
      </c>
      <c r="E287" s="225" t="s">
        <v>19</v>
      </c>
      <c r="F287" s="226" t="s">
        <v>332</v>
      </c>
      <c r="G287" s="224"/>
      <c r="H287" s="227">
        <v>83.456999999999994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134</v>
      </c>
      <c r="AU287" s="233" t="s">
        <v>81</v>
      </c>
      <c r="AV287" s="13" t="s">
        <v>81</v>
      </c>
      <c r="AW287" s="13" t="s">
        <v>32</v>
      </c>
      <c r="AX287" s="13" t="s">
        <v>71</v>
      </c>
      <c r="AY287" s="233" t="s">
        <v>117</v>
      </c>
    </row>
    <row r="288" s="13" customFormat="1">
      <c r="A288" s="13"/>
      <c r="B288" s="223"/>
      <c r="C288" s="224"/>
      <c r="D288" s="216" t="s">
        <v>134</v>
      </c>
      <c r="E288" s="225" t="s">
        <v>19</v>
      </c>
      <c r="F288" s="226" t="s">
        <v>333</v>
      </c>
      <c r="G288" s="224"/>
      <c r="H288" s="227">
        <v>22.949999999999999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134</v>
      </c>
      <c r="AU288" s="233" t="s">
        <v>81</v>
      </c>
      <c r="AV288" s="13" t="s">
        <v>81</v>
      </c>
      <c r="AW288" s="13" t="s">
        <v>32</v>
      </c>
      <c r="AX288" s="13" t="s">
        <v>71</v>
      </c>
      <c r="AY288" s="233" t="s">
        <v>117</v>
      </c>
    </row>
    <row r="289" s="13" customFormat="1">
      <c r="A289" s="13"/>
      <c r="B289" s="223"/>
      <c r="C289" s="224"/>
      <c r="D289" s="216" t="s">
        <v>134</v>
      </c>
      <c r="E289" s="225" t="s">
        <v>19</v>
      </c>
      <c r="F289" s="226" t="s">
        <v>334</v>
      </c>
      <c r="G289" s="224"/>
      <c r="H289" s="227">
        <v>93.393000000000001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134</v>
      </c>
      <c r="AU289" s="233" t="s">
        <v>81</v>
      </c>
      <c r="AV289" s="13" t="s">
        <v>81</v>
      </c>
      <c r="AW289" s="13" t="s">
        <v>32</v>
      </c>
      <c r="AX289" s="13" t="s">
        <v>71</v>
      </c>
      <c r="AY289" s="233" t="s">
        <v>117</v>
      </c>
    </row>
    <row r="290" s="15" customFormat="1">
      <c r="A290" s="15"/>
      <c r="B290" s="245"/>
      <c r="C290" s="246"/>
      <c r="D290" s="216" t="s">
        <v>134</v>
      </c>
      <c r="E290" s="247" t="s">
        <v>19</v>
      </c>
      <c r="F290" s="248" t="s">
        <v>150</v>
      </c>
      <c r="G290" s="246"/>
      <c r="H290" s="249">
        <v>199.80000000000001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5" t="s">
        <v>134</v>
      </c>
      <c r="AU290" s="255" t="s">
        <v>81</v>
      </c>
      <c r="AV290" s="15" t="s">
        <v>151</v>
      </c>
      <c r="AW290" s="15" t="s">
        <v>32</v>
      </c>
      <c r="AX290" s="15" t="s">
        <v>79</v>
      </c>
      <c r="AY290" s="255" t="s">
        <v>117</v>
      </c>
    </row>
    <row r="291" s="2" customFormat="1" ht="24.15" customHeight="1">
      <c r="A291" s="41"/>
      <c r="B291" s="42"/>
      <c r="C291" s="203" t="s">
        <v>335</v>
      </c>
      <c r="D291" s="203" t="s">
        <v>122</v>
      </c>
      <c r="E291" s="204" t="s">
        <v>336</v>
      </c>
      <c r="F291" s="205" t="s">
        <v>337</v>
      </c>
      <c r="G291" s="206" t="s">
        <v>125</v>
      </c>
      <c r="H291" s="207">
        <v>176.84999999999999</v>
      </c>
      <c r="I291" s="208"/>
      <c r="J291" s="209">
        <f>ROUND(I291*H291,2)</f>
        <v>0</v>
      </c>
      <c r="K291" s="205" t="s">
        <v>126</v>
      </c>
      <c r="L291" s="47"/>
      <c r="M291" s="210" t="s">
        <v>19</v>
      </c>
      <c r="N291" s="211" t="s">
        <v>42</v>
      </c>
      <c r="O291" s="87"/>
      <c r="P291" s="212">
        <f>O291*H291</f>
        <v>0</v>
      </c>
      <c r="Q291" s="212">
        <v>0.0044999999999999997</v>
      </c>
      <c r="R291" s="212">
        <f>Q291*H291</f>
        <v>0.79582499999999989</v>
      </c>
      <c r="S291" s="212">
        <v>0</v>
      </c>
      <c r="T291" s="213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4" t="s">
        <v>127</v>
      </c>
      <c r="AT291" s="214" t="s">
        <v>122</v>
      </c>
      <c r="AU291" s="214" t="s">
        <v>81</v>
      </c>
      <c r="AY291" s="20" t="s">
        <v>117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0" t="s">
        <v>79</v>
      </c>
      <c r="BK291" s="215">
        <f>ROUND(I291*H291,2)</f>
        <v>0</v>
      </c>
      <c r="BL291" s="20" t="s">
        <v>127</v>
      </c>
      <c r="BM291" s="214" t="s">
        <v>338</v>
      </c>
    </row>
    <row r="292" s="2" customFormat="1">
      <c r="A292" s="41"/>
      <c r="B292" s="42"/>
      <c r="C292" s="43"/>
      <c r="D292" s="216" t="s">
        <v>130</v>
      </c>
      <c r="E292" s="43"/>
      <c r="F292" s="217" t="s">
        <v>339</v>
      </c>
      <c r="G292" s="43"/>
      <c r="H292" s="43"/>
      <c r="I292" s="218"/>
      <c r="J292" s="43"/>
      <c r="K292" s="43"/>
      <c r="L292" s="47"/>
      <c r="M292" s="219"/>
      <c r="N292" s="220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130</v>
      </c>
      <c r="AU292" s="20" t="s">
        <v>81</v>
      </c>
    </row>
    <row r="293" s="2" customFormat="1">
      <c r="A293" s="41"/>
      <c r="B293" s="42"/>
      <c r="C293" s="43"/>
      <c r="D293" s="221" t="s">
        <v>132</v>
      </c>
      <c r="E293" s="43"/>
      <c r="F293" s="222" t="s">
        <v>340</v>
      </c>
      <c r="G293" s="43"/>
      <c r="H293" s="43"/>
      <c r="I293" s="218"/>
      <c r="J293" s="43"/>
      <c r="K293" s="43"/>
      <c r="L293" s="47"/>
      <c r="M293" s="219"/>
      <c r="N293" s="220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132</v>
      </c>
      <c r="AU293" s="20" t="s">
        <v>81</v>
      </c>
    </row>
    <row r="294" s="13" customFormat="1">
      <c r="A294" s="13"/>
      <c r="B294" s="223"/>
      <c r="C294" s="224"/>
      <c r="D294" s="216" t="s">
        <v>134</v>
      </c>
      <c r="E294" s="225" t="s">
        <v>19</v>
      </c>
      <c r="F294" s="226" t="s">
        <v>332</v>
      </c>
      <c r="G294" s="224"/>
      <c r="H294" s="227">
        <v>83.456999999999994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134</v>
      </c>
      <c r="AU294" s="233" t="s">
        <v>81</v>
      </c>
      <c r="AV294" s="13" t="s">
        <v>81</v>
      </c>
      <c r="AW294" s="13" t="s">
        <v>32</v>
      </c>
      <c r="AX294" s="13" t="s">
        <v>71</v>
      </c>
      <c r="AY294" s="233" t="s">
        <v>117</v>
      </c>
    </row>
    <row r="295" s="13" customFormat="1">
      <c r="A295" s="13"/>
      <c r="B295" s="223"/>
      <c r="C295" s="224"/>
      <c r="D295" s="216" t="s">
        <v>134</v>
      </c>
      <c r="E295" s="225" t="s">
        <v>19</v>
      </c>
      <c r="F295" s="226" t="s">
        <v>334</v>
      </c>
      <c r="G295" s="224"/>
      <c r="H295" s="227">
        <v>93.393000000000001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134</v>
      </c>
      <c r="AU295" s="233" t="s">
        <v>81</v>
      </c>
      <c r="AV295" s="13" t="s">
        <v>81</v>
      </c>
      <c r="AW295" s="13" t="s">
        <v>32</v>
      </c>
      <c r="AX295" s="13" t="s">
        <v>71</v>
      </c>
      <c r="AY295" s="233" t="s">
        <v>117</v>
      </c>
    </row>
    <row r="296" s="15" customFormat="1">
      <c r="A296" s="15"/>
      <c r="B296" s="245"/>
      <c r="C296" s="246"/>
      <c r="D296" s="216" t="s">
        <v>134</v>
      </c>
      <c r="E296" s="247" t="s">
        <v>19</v>
      </c>
      <c r="F296" s="248" t="s">
        <v>150</v>
      </c>
      <c r="G296" s="246"/>
      <c r="H296" s="249">
        <v>176.84999999999999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5" t="s">
        <v>134</v>
      </c>
      <c r="AU296" s="255" t="s">
        <v>81</v>
      </c>
      <c r="AV296" s="15" t="s">
        <v>151</v>
      </c>
      <c r="AW296" s="15" t="s">
        <v>32</v>
      </c>
      <c r="AX296" s="15" t="s">
        <v>79</v>
      </c>
      <c r="AY296" s="255" t="s">
        <v>117</v>
      </c>
    </row>
    <row r="297" s="2" customFormat="1" ht="24.15" customHeight="1">
      <c r="A297" s="41"/>
      <c r="B297" s="42"/>
      <c r="C297" s="203" t="s">
        <v>341</v>
      </c>
      <c r="D297" s="203" t="s">
        <v>122</v>
      </c>
      <c r="E297" s="204" t="s">
        <v>342</v>
      </c>
      <c r="F297" s="205" t="s">
        <v>343</v>
      </c>
      <c r="G297" s="206" t="s">
        <v>125</v>
      </c>
      <c r="H297" s="207">
        <v>22.949999999999999</v>
      </c>
      <c r="I297" s="208"/>
      <c r="J297" s="209">
        <f>ROUND(I297*H297,2)</f>
        <v>0</v>
      </c>
      <c r="K297" s="205" t="s">
        <v>126</v>
      </c>
      <c r="L297" s="47"/>
      <c r="M297" s="210" t="s">
        <v>19</v>
      </c>
      <c r="N297" s="211" t="s">
        <v>42</v>
      </c>
      <c r="O297" s="87"/>
      <c r="P297" s="212">
        <f>O297*H297</f>
        <v>0</v>
      </c>
      <c r="Q297" s="212">
        <v>0.0044999999999999997</v>
      </c>
      <c r="R297" s="212">
        <f>Q297*H297</f>
        <v>0.10327499999999999</v>
      </c>
      <c r="S297" s="212">
        <v>0</v>
      </c>
      <c r="T297" s="213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4" t="s">
        <v>127</v>
      </c>
      <c r="AT297" s="214" t="s">
        <v>122</v>
      </c>
      <c r="AU297" s="214" t="s">
        <v>81</v>
      </c>
      <c r="AY297" s="20" t="s">
        <v>117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20" t="s">
        <v>79</v>
      </c>
      <c r="BK297" s="215">
        <f>ROUND(I297*H297,2)</f>
        <v>0</v>
      </c>
      <c r="BL297" s="20" t="s">
        <v>127</v>
      </c>
      <c r="BM297" s="214" t="s">
        <v>344</v>
      </c>
    </row>
    <row r="298" s="2" customFormat="1">
      <c r="A298" s="41"/>
      <c r="B298" s="42"/>
      <c r="C298" s="43"/>
      <c r="D298" s="216" t="s">
        <v>130</v>
      </c>
      <c r="E298" s="43"/>
      <c r="F298" s="217" t="s">
        <v>345</v>
      </c>
      <c r="G298" s="43"/>
      <c r="H298" s="43"/>
      <c r="I298" s="218"/>
      <c r="J298" s="43"/>
      <c r="K298" s="43"/>
      <c r="L298" s="47"/>
      <c r="M298" s="219"/>
      <c r="N298" s="220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130</v>
      </c>
      <c r="AU298" s="20" t="s">
        <v>81</v>
      </c>
    </row>
    <row r="299" s="2" customFormat="1">
      <c r="A299" s="41"/>
      <c r="B299" s="42"/>
      <c r="C299" s="43"/>
      <c r="D299" s="221" t="s">
        <v>132</v>
      </c>
      <c r="E299" s="43"/>
      <c r="F299" s="222" t="s">
        <v>346</v>
      </c>
      <c r="G299" s="43"/>
      <c r="H299" s="43"/>
      <c r="I299" s="218"/>
      <c r="J299" s="43"/>
      <c r="K299" s="43"/>
      <c r="L299" s="47"/>
      <c r="M299" s="219"/>
      <c r="N299" s="220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132</v>
      </c>
      <c r="AU299" s="20" t="s">
        <v>81</v>
      </c>
    </row>
    <row r="300" s="13" customFormat="1">
      <c r="A300" s="13"/>
      <c r="B300" s="223"/>
      <c r="C300" s="224"/>
      <c r="D300" s="216" t="s">
        <v>134</v>
      </c>
      <c r="E300" s="225" t="s">
        <v>19</v>
      </c>
      <c r="F300" s="226" t="s">
        <v>333</v>
      </c>
      <c r="G300" s="224"/>
      <c r="H300" s="227">
        <v>22.949999999999999</v>
      </c>
      <c r="I300" s="228"/>
      <c r="J300" s="224"/>
      <c r="K300" s="224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134</v>
      </c>
      <c r="AU300" s="233" t="s">
        <v>81</v>
      </c>
      <c r="AV300" s="13" t="s">
        <v>81</v>
      </c>
      <c r="AW300" s="13" t="s">
        <v>32</v>
      </c>
      <c r="AX300" s="13" t="s">
        <v>79</v>
      </c>
      <c r="AY300" s="233" t="s">
        <v>117</v>
      </c>
    </row>
    <row r="301" s="2" customFormat="1" ht="24.15" customHeight="1">
      <c r="A301" s="41"/>
      <c r="B301" s="42"/>
      <c r="C301" s="203" t="s">
        <v>347</v>
      </c>
      <c r="D301" s="203" t="s">
        <v>122</v>
      </c>
      <c r="E301" s="204" t="s">
        <v>294</v>
      </c>
      <c r="F301" s="205" t="s">
        <v>295</v>
      </c>
      <c r="G301" s="206" t="s">
        <v>125</v>
      </c>
      <c r="H301" s="207">
        <v>176.84999999999999</v>
      </c>
      <c r="I301" s="208"/>
      <c r="J301" s="209">
        <f>ROUND(I301*H301,2)</f>
        <v>0</v>
      </c>
      <c r="K301" s="205" t="s">
        <v>126</v>
      </c>
      <c r="L301" s="47"/>
      <c r="M301" s="210" t="s">
        <v>19</v>
      </c>
      <c r="N301" s="211" t="s">
        <v>42</v>
      </c>
      <c r="O301" s="87"/>
      <c r="P301" s="212">
        <f>O301*H301</f>
        <v>0</v>
      </c>
      <c r="Q301" s="212">
        <v>0.00020000000000000001</v>
      </c>
      <c r="R301" s="212">
        <f>Q301*H301</f>
        <v>0.035369999999999999</v>
      </c>
      <c r="S301" s="212">
        <v>0</v>
      </c>
      <c r="T301" s="213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4" t="s">
        <v>127</v>
      </c>
      <c r="AT301" s="214" t="s">
        <v>122</v>
      </c>
      <c r="AU301" s="214" t="s">
        <v>81</v>
      </c>
      <c r="AY301" s="20" t="s">
        <v>117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0" t="s">
        <v>79</v>
      </c>
      <c r="BK301" s="215">
        <f>ROUND(I301*H301,2)</f>
        <v>0</v>
      </c>
      <c r="BL301" s="20" t="s">
        <v>127</v>
      </c>
      <c r="BM301" s="214" t="s">
        <v>348</v>
      </c>
    </row>
    <row r="302" s="2" customFormat="1">
      <c r="A302" s="41"/>
      <c r="B302" s="42"/>
      <c r="C302" s="43"/>
      <c r="D302" s="216" t="s">
        <v>130</v>
      </c>
      <c r="E302" s="43"/>
      <c r="F302" s="217" t="s">
        <v>297</v>
      </c>
      <c r="G302" s="43"/>
      <c r="H302" s="43"/>
      <c r="I302" s="218"/>
      <c r="J302" s="43"/>
      <c r="K302" s="43"/>
      <c r="L302" s="47"/>
      <c r="M302" s="219"/>
      <c r="N302" s="220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130</v>
      </c>
      <c r="AU302" s="20" t="s">
        <v>81</v>
      </c>
    </row>
    <row r="303" s="2" customFormat="1">
      <c r="A303" s="41"/>
      <c r="B303" s="42"/>
      <c r="C303" s="43"/>
      <c r="D303" s="221" t="s">
        <v>132</v>
      </c>
      <c r="E303" s="43"/>
      <c r="F303" s="222" t="s">
        <v>298</v>
      </c>
      <c r="G303" s="43"/>
      <c r="H303" s="43"/>
      <c r="I303" s="218"/>
      <c r="J303" s="43"/>
      <c r="K303" s="43"/>
      <c r="L303" s="47"/>
      <c r="M303" s="219"/>
      <c r="N303" s="220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132</v>
      </c>
      <c r="AU303" s="20" t="s">
        <v>81</v>
      </c>
    </row>
    <row r="304" s="13" customFormat="1">
      <c r="A304" s="13"/>
      <c r="B304" s="223"/>
      <c r="C304" s="224"/>
      <c r="D304" s="216" t="s">
        <v>134</v>
      </c>
      <c r="E304" s="225" t="s">
        <v>19</v>
      </c>
      <c r="F304" s="226" t="s">
        <v>332</v>
      </c>
      <c r="G304" s="224"/>
      <c r="H304" s="227">
        <v>83.456999999999994</v>
      </c>
      <c r="I304" s="228"/>
      <c r="J304" s="224"/>
      <c r="K304" s="224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134</v>
      </c>
      <c r="AU304" s="233" t="s">
        <v>81</v>
      </c>
      <c r="AV304" s="13" t="s">
        <v>81</v>
      </c>
      <c r="AW304" s="13" t="s">
        <v>32</v>
      </c>
      <c r="AX304" s="13" t="s">
        <v>71</v>
      </c>
      <c r="AY304" s="233" t="s">
        <v>117</v>
      </c>
    </row>
    <row r="305" s="13" customFormat="1">
      <c r="A305" s="13"/>
      <c r="B305" s="223"/>
      <c r="C305" s="224"/>
      <c r="D305" s="216" t="s">
        <v>134</v>
      </c>
      <c r="E305" s="225" t="s">
        <v>19</v>
      </c>
      <c r="F305" s="226" t="s">
        <v>334</v>
      </c>
      <c r="G305" s="224"/>
      <c r="H305" s="227">
        <v>93.393000000000001</v>
      </c>
      <c r="I305" s="228"/>
      <c r="J305" s="224"/>
      <c r="K305" s="224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134</v>
      </c>
      <c r="AU305" s="233" t="s">
        <v>81</v>
      </c>
      <c r="AV305" s="13" t="s">
        <v>81</v>
      </c>
      <c r="AW305" s="13" t="s">
        <v>32</v>
      </c>
      <c r="AX305" s="13" t="s">
        <v>71</v>
      </c>
      <c r="AY305" s="233" t="s">
        <v>117</v>
      </c>
    </row>
    <row r="306" s="15" customFormat="1">
      <c r="A306" s="15"/>
      <c r="B306" s="245"/>
      <c r="C306" s="246"/>
      <c r="D306" s="216" t="s">
        <v>134</v>
      </c>
      <c r="E306" s="247" t="s">
        <v>19</v>
      </c>
      <c r="F306" s="248" t="s">
        <v>150</v>
      </c>
      <c r="G306" s="246"/>
      <c r="H306" s="249">
        <v>176.84999999999999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5" t="s">
        <v>134</v>
      </c>
      <c r="AU306" s="255" t="s">
        <v>81</v>
      </c>
      <c r="AV306" s="15" t="s">
        <v>151</v>
      </c>
      <c r="AW306" s="15" t="s">
        <v>32</v>
      </c>
      <c r="AX306" s="15" t="s">
        <v>79</v>
      </c>
      <c r="AY306" s="255" t="s">
        <v>117</v>
      </c>
    </row>
    <row r="307" s="2" customFormat="1" ht="24.15" customHeight="1">
      <c r="A307" s="41"/>
      <c r="B307" s="42"/>
      <c r="C307" s="203" t="s">
        <v>349</v>
      </c>
      <c r="D307" s="203" t="s">
        <v>122</v>
      </c>
      <c r="E307" s="204" t="s">
        <v>300</v>
      </c>
      <c r="F307" s="205" t="s">
        <v>301</v>
      </c>
      <c r="G307" s="206" t="s">
        <v>125</v>
      </c>
      <c r="H307" s="207">
        <v>22.949999999999999</v>
      </c>
      <c r="I307" s="208"/>
      <c r="J307" s="209">
        <f>ROUND(I307*H307,2)</f>
        <v>0</v>
      </c>
      <c r="K307" s="205" t="s">
        <v>126</v>
      </c>
      <c r="L307" s="47"/>
      <c r="M307" s="210" t="s">
        <v>19</v>
      </c>
      <c r="N307" s="211" t="s">
        <v>42</v>
      </c>
      <c r="O307" s="87"/>
      <c r="P307" s="212">
        <f>O307*H307</f>
        <v>0</v>
      </c>
      <c r="Q307" s="212">
        <v>0.00020000000000000001</v>
      </c>
      <c r="R307" s="212">
        <f>Q307*H307</f>
        <v>0.0045900000000000003</v>
      </c>
      <c r="S307" s="212">
        <v>0</v>
      </c>
      <c r="T307" s="213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4" t="s">
        <v>127</v>
      </c>
      <c r="AT307" s="214" t="s">
        <v>122</v>
      </c>
      <c r="AU307" s="214" t="s">
        <v>81</v>
      </c>
      <c r="AY307" s="20" t="s">
        <v>117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0" t="s">
        <v>79</v>
      </c>
      <c r="BK307" s="215">
        <f>ROUND(I307*H307,2)</f>
        <v>0</v>
      </c>
      <c r="BL307" s="20" t="s">
        <v>127</v>
      </c>
      <c r="BM307" s="214" t="s">
        <v>350</v>
      </c>
    </row>
    <row r="308" s="2" customFormat="1">
      <c r="A308" s="41"/>
      <c r="B308" s="42"/>
      <c r="C308" s="43"/>
      <c r="D308" s="216" t="s">
        <v>130</v>
      </c>
      <c r="E308" s="43"/>
      <c r="F308" s="217" t="s">
        <v>303</v>
      </c>
      <c r="G308" s="43"/>
      <c r="H308" s="43"/>
      <c r="I308" s="218"/>
      <c r="J308" s="43"/>
      <c r="K308" s="43"/>
      <c r="L308" s="47"/>
      <c r="M308" s="219"/>
      <c r="N308" s="220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130</v>
      </c>
      <c r="AU308" s="20" t="s">
        <v>81</v>
      </c>
    </row>
    <row r="309" s="2" customFormat="1">
      <c r="A309" s="41"/>
      <c r="B309" s="42"/>
      <c r="C309" s="43"/>
      <c r="D309" s="221" t="s">
        <v>132</v>
      </c>
      <c r="E309" s="43"/>
      <c r="F309" s="222" t="s">
        <v>304</v>
      </c>
      <c r="G309" s="43"/>
      <c r="H309" s="43"/>
      <c r="I309" s="218"/>
      <c r="J309" s="43"/>
      <c r="K309" s="43"/>
      <c r="L309" s="47"/>
      <c r="M309" s="219"/>
      <c r="N309" s="220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132</v>
      </c>
      <c r="AU309" s="20" t="s">
        <v>81</v>
      </c>
    </row>
    <row r="310" s="13" customFormat="1">
      <c r="A310" s="13"/>
      <c r="B310" s="223"/>
      <c r="C310" s="224"/>
      <c r="D310" s="216" t="s">
        <v>134</v>
      </c>
      <c r="E310" s="225" t="s">
        <v>19</v>
      </c>
      <c r="F310" s="226" t="s">
        <v>333</v>
      </c>
      <c r="G310" s="224"/>
      <c r="H310" s="227">
        <v>22.949999999999999</v>
      </c>
      <c r="I310" s="228"/>
      <c r="J310" s="224"/>
      <c r="K310" s="224"/>
      <c r="L310" s="229"/>
      <c r="M310" s="230"/>
      <c r="N310" s="231"/>
      <c r="O310" s="231"/>
      <c r="P310" s="231"/>
      <c r="Q310" s="231"/>
      <c r="R310" s="231"/>
      <c r="S310" s="231"/>
      <c r="T310" s="23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3" t="s">
        <v>134</v>
      </c>
      <c r="AU310" s="233" t="s">
        <v>81</v>
      </c>
      <c r="AV310" s="13" t="s">
        <v>81</v>
      </c>
      <c r="AW310" s="13" t="s">
        <v>32</v>
      </c>
      <c r="AX310" s="13" t="s">
        <v>79</v>
      </c>
      <c r="AY310" s="233" t="s">
        <v>117</v>
      </c>
    </row>
    <row r="311" s="2" customFormat="1" ht="24.15" customHeight="1">
      <c r="A311" s="41"/>
      <c r="B311" s="42"/>
      <c r="C311" s="203" t="s">
        <v>351</v>
      </c>
      <c r="D311" s="203" t="s">
        <v>122</v>
      </c>
      <c r="E311" s="204" t="s">
        <v>352</v>
      </c>
      <c r="F311" s="205" t="s">
        <v>353</v>
      </c>
      <c r="G311" s="206" t="s">
        <v>125</v>
      </c>
      <c r="H311" s="207">
        <v>340.84800000000001</v>
      </c>
      <c r="I311" s="208"/>
      <c r="J311" s="209">
        <f>ROUND(I311*H311,2)</f>
        <v>0</v>
      </c>
      <c r="K311" s="205" t="s">
        <v>126</v>
      </c>
      <c r="L311" s="47"/>
      <c r="M311" s="210" t="s">
        <v>19</v>
      </c>
      <c r="N311" s="211" t="s">
        <v>42</v>
      </c>
      <c r="O311" s="87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4" t="s">
        <v>127</v>
      </c>
      <c r="AT311" s="214" t="s">
        <v>122</v>
      </c>
      <c r="AU311" s="214" t="s">
        <v>81</v>
      </c>
      <c r="AY311" s="20" t="s">
        <v>117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0" t="s">
        <v>79</v>
      </c>
      <c r="BK311" s="215">
        <f>ROUND(I311*H311,2)</f>
        <v>0</v>
      </c>
      <c r="BL311" s="20" t="s">
        <v>127</v>
      </c>
      <c r="BM311" s="214" t="s">
        <v>354</v>
      </c>
    </row>
    <row r="312" s="2" customFormat="1">
      <c r="A312" s="41"/>
      <c r="B312" s="42"/>
      <c r="C312" s="43"/>
      <c r="D312" s="216" t="s">
        <v>130</v>
      </c>
      <c r="E312" s="43"/>
      <c r="F312" s="217" t="s">
        <v>355</v>
      </c>
      <c r="G312" s="43"/>
      <c r="H312" s="43"/>
      <c r="I312" s="218"/>
      <c r="J312" s="43"/>
      <c r="K312" s="43"/>
      <c r="L312" s="47"/>
      <c r="M312" s="219"/>
      <c r="N312" s="220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130</v>
      </c>
      <c r="AU312" s="20" t="s">
        <v>81</v>
      </c>
    </row>
    <row r="313" s="2" customFormat="1">
      <c r="A313" s="41"/>
      <c r="B313" s="42"/>
      <c r="C313" s="43"/>
      <c r="D313" s="221" t="s">
        <v>132</v>
      </c>
      <c r="E313" s="43"/>
      <c r="F313" s="222" t="s">
        <v>356</v>
      </c>
      <c r="G313" s="43"/>
      <c r="H313" s="43"/>
      <c r="I313" s="218"/>
      <c r="J313" s="43"/>
      <c r="K313" s="43"/>
      <c r="L313" s="47"/>
      <c r="M313" s="219"/>
      <c r="N313" s="220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132</v>
      </c>
      <c r="AU313" s="20" t="s">
        <v>81</v>
      </c>
    </row>
    <row r="314" s="13" customFormat="1">
      <c r="A314" s="13"/>
      <c r="B314" s="223"/>
      <c r="C314" s="224"/>
      <c r="D314" s="216" t="s">
        <v>134</v>
      </c>
      <c r="E314" s="225" t="s">
        <v>19</v>
      </c>
      <c r="F314" s="226" t="s">
        <v>357</v>
      </c>
      <c r="G314" s="224"/>
      <c r="H314" s="227">
        <v>119.74500000000001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134</v>
      </c>
      <c r="AU314" s="233" t="s">
        <v>81</v>
      </c>
      <c r="AV314" s="13" t="s">
        <v>81</v>
      </c>
      <c r="AW314" s="13" t="s">
        <v>32</v>
      </c>
      <c r="AX314" s="13" t="s">
        <v>71</v>
      </c>
      <c r="AY314" s="233" t="s">
        <v>117</v>
      </c>
    </row>
    <row r="315" s="13" customFormat="1">
      <c r="A315" s="13"/>
      <c r="B315" s="223"/>
      <c r="C315" s="224"/>
      <c r="D315" s="216" t="s">
        <v>134</v>
      </c>
      <c r="E315" s="225" t="s">
        <v>19</v>
      </c>
      <c r="F315" s="226" t="s">
        <v>358</v>
      </c>
      <c r="G315" s="224"/>
      <c r="H315" s="227">
        <v>127.70999999999999</v>
      </c>
      <c r="I315" s="228"/>
      <c r="J315" s="224"/>
      <c r="K315" s="224"/>
      <c r="L315" s="229"/>
      <c r="M315" s="230"/>
      <c r="N315" s="231"/>
      <c r="O315" s="231"/>
      <c r="P315" s="231"/>
      <c r="Q315" s="231"/>
      <c r="R315" s="231"/>
      <c r="S315" s="231"/>
      <c r="T315" s="23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3" t="s">
        <v>134</v>
      </c>
      <c r="AU315" s="233" t="s">
        <v>81</v>
      </c>
      <c r="AV315" s="13" t="s">
        <v>81</v>
      </c>
      <c r="AW315" s="13" t="s">
        <v>32</v>
      </c>
      <c r="AX315" s="13" t="s">
        <v>71</v>
      </c>
      <c r="AY315" s="233" t="s">
        <v>117</v>
      </c>
    </row>
    <row r="316" s="13" customFormat="1">
      <c r="A316" s="13"/>
      <c r="B316" s="223"/>
      <c r="C316" s="224"/>
      <c r="D316" s="216" t="s">
        <v>134</v>
      </c>
      <c r="E316" s="225" t="s">
        <v>19</v>
      </c>
      <c r="F316" s="226" t="s">
        <v>359</v>
      </c>
      <c r="G316" s="224"/>
      <c r="H316" s="227">
        <v>93.393000000000001</v>
      </c>
      <c r="I316" s="228"/>
      <c r="J316" s="224"/>
      <c r="K316" s="224"/>
      <c r="L316" s="229"/>
      <c r="M316" s="230"/>
      <c r="N316" s="231"/>
      <c r="O316" s="231"/>
      <c r="P316" s="231"/>
      <c r="Q316" s="231"/>
      <c r="R316" s="231"/>
      <c r="S316" s="231"/>
      <c r="T316" s="23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3" t="s">
        <v>134</v>
      </c>
      <c r="AU316" s="233" t="s">
        <v>81</v>
      </c>
      <c r="AV316" s="13" t="s">
        <v>81</v>
      </c>
      <c r="AW316" s="13" t="s">
        <v>32</v>
      </c>
      <c r="AX316" s="13" t="s">
        <v>71</v>
      </c>
      <c r="AY316" s="233" t="s">
        <v>117</v>
      </c>
    </row>
    <row r="317" s="15" customFormat="1">
      <c r="A317" s="15"/>
      <c r="B317" s="245"/>
      <c r="C317" s="246"/>
      <c r="D317" s="216" t="s">
        <v>134</v>
      </c>
      <c r="E317" s="247" t="s">
        <v>19</v>
      </c>
      <c r="F317" s="248" t="s">
        <v>150</v>
      </c>
      <c r="G317" s="246"/>
      <c r="H317" s="249">
        <v>340.84800000000001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5" t="s">
        <v>134</v>
      </c>
      <c r="AU317" s="255" t="s">
        <v>81</v>
      </c>
      <c r="AV317" s="15" t="s">
        <v>151</v>
      </c>
      <c r="AW317" s="15" t="s">
        <v>32</v>
      </c>
      <c r="AX317" s="15" t="s">
        <v>79</v>
      </c>
      <c r="AY317" s="255" t="s">
        <v>117</v>
      </c>
    </row>
    <row r="318" s="2" customFormat="1" ht="24.15" customHeight="1">
      <c r="A318" s="41"/>
      <c r="B318" s="42"/>
      <c r="C318" s="203" t="s">
        <v>360</v>
      </c>
      <c r="D318" s="203" t="s">
        <v>122</v>
      </c>
      <c r="E318" s="204" t="s">
        <v>361</v>
      </c>
      <c r="F318" s="205" t="s">
        <v>362</v>
      </c>
      <c r="G318" s="206" t="s">
        <v>125</v>
      </c>
      <c r="H318" s="207">
        <v>517.69799999999998</v>
      </c>
      <c r="I318" s="208"/>
      <c r="J318" s="209">
        <f>ROUND(I318*H318,2)</f>
        <v>0</v>
      </c>
      <c r="K318" s="205" t="s">
        <v>126</v>
      </c>
      <c r="L318" s="47"/>
      <c r="M318" s="210" t="s">
        <v>19</v>
      </c>
      <c r="N318" s="211" t="s">
        <v>42</v>
      </c>
      <c r="O318" s="87"/>
      <c r="P318" s="212">
        <f>O318*H318</f>
        <v>0</v>
      </c>
      <c r="Q318" s="212">
        <v>0.00025999999999999998</v>
      </c>
      <c r="R318" s="212">
        <f>Q318*H318</f>
        <v>0.13460148</v>
      </c>
      <c r="S318" s="212">
        <v>0</v>
      </c>
      <c r="T318" s="213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4" t="s">
        <v>127</v>
      </c>
      <c r="AT318" s="214" t="s">
        <v>122</v>
      </c>
      <c r="AU318" s="214" t="s">
        <v>81</v>
      </c>
      <c r="AY318" s="20" t="s">
        <v>117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0" t="s">
        <v>79</v>
      </c>
      <c r="BK318" s="215">
        <f>ROUND(I318*H318,2)</f>
        <v>0</v>
      </c>
      <c r="BL318" s="20" t="s">
        <v>127</v>
      </c>
      <c r="BM318" s="214" t="s">
        <v>363</v>
      </c>
    </row>
    <row r="319" s="2" customFormat="1">
      <c r="A319" s="41"/>
      <c r="B319" s="42"/>
      <c r="C319" s="43"/>
      <c r="D319" s="216" t="s">
        <v>130</v>
      </c>
      <c r="E319" s="43"/>
      <c r="F319" s="217" t="s">
        <v>364</v>
      </c>
      <c r="G319" s="43"/>
      <c r="H319" s="43"/>
      <c r="I319" s="218"/>
      <c r="J319" s="43"/>
      <c r="K319" s="43"/>
      <c r="L319" s="47"/>
      <c r="M319" s="219"/>
      <c r="N319" s="220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130</v>
      </c>
      <c r="AU319" s="20" t="s">
        <v>81</v>
      </c>
    </row>
    <row r="320" s="2" customFormat="1">
      <c r="A320" s="41"/>
      <c r="B320" s="42"/>
      <c r="C320" s="43"/>
      <c r="D320" s="221" t="s">
        <v>132</v>
      </c>
      <c r="E320" s="43"/>
      <c r="F320" s="222" t="s">
        <v>365</v>
      </c>
      <c r="G320" s="43"/>
      <c r="H320" s="43"/>
      <c r="I320" s="218"/>
      <c r="J320" s="43"/>
      <c r="K320" s="43"/>
      <c r="L320" s="47"/>
      <c r="M320" s="219"/>
      <c r="N320" s="220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132</v>
      </c>
      <c r="AU320" s="20" t="s">
        <v>81</v>
      </c>
    </row>
    <row r="321" s="13" customFormat="1">
      <c r="A321" s="13"/>
      <c r="B321" s="223"/>
      <c r="C321" s="224"/>
      <c r="D321" s="216" t="s">
        <v>134</v>
      </c>
      <c r="E321" s="225" t="s">
        <v>19</v>
      </c>
      <c r="F321" s="226" t="s">
        <v>357</v>
      </c>
      <c r="G321" s="224"/>
      <c r="H321" s="227">
        <v>119.74500000000001</v>
      </c>
      <c r="I321" s="228"/>
      <c r="J321" s="224"/>
      <c r="K321" s="224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134</v>
      </c>
      <c r="AU321" s="233" t="s">
        <v>81</v>
      </c>
      <c r="AV321" s="13" t="s">
        <v>81</v>
      </c>
      <c r="AW321" s="13" t="s">
        <v>32</v>
      </c>
      <c r="AX321" s="13" t="s">
        <v>71</v>
      </c>
      <c r="AY321" s="233" t="s">
        <v>117</v>
      </c>
    </row>
    <row r="322" s="13" customFormat="1">
      <c r="A322" s="13"/>
      <c r="B322" s="223"/>
      <c r="C322" s="224"/>
      <c r="D322" s="216" t="s">
        <v>134</v>
      </c>
      <c r="E322" s="225" t="s">
        <v>19</v>
      </c>
      <c r="F322" s="226" t="s">
        <v>358</v>
      </c>
      <c r="G322" s="224"/>
      <c r="H322" s="227">
        <v>127.70999999999999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134</v>
      </c>
      <c r="AU322" s="233" t="s">
        <v>81</v>
      </c>
      <c r="AV322" s="13" t="s">
        <v>81</v>
      </c>
      <c r="AW322" s="13" t="s">
        <v>32</v>
      </c>
      <c r="AX322" s="13" t="s">
        <v>71</v>
      </c>
      <c r="AY322" s="233" t="s">
        <v>117</v>
      </c>
    </row>
    <row r="323" s="13" customFormat="1">
      <c r="A323" s="13"/>
      <c r="B323" s="223"/>
      <c r="C323" s="224"/>
      <c r="D323" s="216" t="s">
        <v>134</v>
      </c>
      <c r="E323" s="225" t="s">
        <v>19</v>
      </c>
      <c r="F323" s="226" t="s">
        <v>359</v>
      </c>
      <c r="G323" s="224"/>
      <c r="H323" s="227">
        <v>93.393000000000001</v>
      </c>
      <c r="I323" s="228"/>
      <c r="J323" s="224"/>
      <c r="K323" s="224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134</v>
      </c>
      <c r="AU323" s="233" t="s">
        <v>81</v>
      </c>
      <c r="AV323" s="13" t="s">
        <v>81</v>
      </c>
      <c r="AW323" s="13" t="s">
        <v>32</v>
      </c>
      <c r="AX323" s="13" t="s">
        <v>71</v>
      </c>
      <c r="AY323" s="233" t="s">
        <v>117</v>
      </c>
    </row>
    <row r="324" s="13" customFormat="1">
      <c r="A324" s="13"/>
      <c r="B324" s="223"/>
      <c r="C324" s="224"/>
      <c r="D324" s="216" t="s">
        <v>134</v>
      </c>
      <c r="E324" s="225" t="s">
        <v>19</v>
      </c>
      <c r="F324" s="226" t="s">
        <v>334</v>
      </c>
      <c r="G324" s="224"/>
      <c r="H324" s="227">
        <v>93.393000000000001</v>
      </c>
      <c r="I324" s="228"/>
      <c r="J324" s="224"/>
      <c r="K324" s="224"/>
      <c r="L324" s="229"/>
      <c r="M324" s="230"/>
      <c r="N324" s="231"/>
      <c r="O324" s="231"/>
      <c r="P324" s="231"/>
      <c r="Q324" s="231"/>
      <c r="R324" s="231"/>
      <c r="S324" s="231"/>
      <c r="T324" s="23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3" t="s">
        <v>134</v>
      </c>
      <c r="AU324" s="233" t="s">
        <v>81</v>
      </c>
      <c r="AV324" s="13" t="s">
        <v>81</v>
      </c>
      <c r="AW324" s="13" t="s">
        <v>32</v>
      </c>
      <c r="AX324" s="13" t="s">
        <v>71</v>
      </c>
      <c r="AY324" s="233" t="s">
        <v>117</v>
      </c>
    </row>
    <row r="325" s="14" customFormat="1">
      <c r="A325" s="14"/>
      <c r="B325" s="234"/>
      <c r="C325" s="235"/>
      <c r="D325" s="216" t="s">
        <v>134</v>
      </c>
      <c r="E325" s="236" t="s">
        <v>19</v>
      </c>
      <c r="F325" s="237" t="s">
        <v>266</v>
      </c>
      <c r="G325" s="235"/>
      <c r="H325" s="238">
        <v>434.24099999999999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4" t="s">
        <v>134</v>
      </c>
      <c r="AU325" s="244" t="s">
        <v>81</v>
      </c>
      <c r="AV325" s="14" t="s">
        <v>128</v>
      </c>
      <c r="AW325" s="14" t="s">
        <v>32</v>
      </c>
      <c r="AX325" s="14" t="s">
        <v>71</v>
      </c>
      <c r="AY325" s="244" t="s">
        <v>117</v>
      </c>
    </row>
    <row r="326" s="13" customFormat="1">
      <c r="A326" s="13"/>
      <c r="B326" s="223"/>
      <c r="C326" s="224"/>
      <c r="D326" s="216" t="s">
        <v>134</v>
      </c>
      <c r="E326" s="225" t="s">
        <v>19</v>
      </c>
      <c r="F326" s="226" t="s">
        <v>332</v>
      </c>
      <c r="G326" s="224"/>
      <c r="H326" s="227">
        <v>83.456999999999994</v>
      </c>
      <c r="I326" s="228"/>
      <c r="J326" s="224"/>
      <c r="K326" s="224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134</v>
      </c>
      <c r="AU326" s="233" t="s">
        <v>81</v>
      </c>
      <c r="AV326" s="13" t="s">
        <v>81</v>
      </c>
      <c r="AW326" s="13" t="s">
        <v>32</v>
      </c>
      <c r="AX326" s="13" t="s">
        <v>71</v>
      </c>
      <c r="AY326" s="233" t="s">
        <v>117</v>
      </c>
    </row>
    <row r="327" s="14" customFormat="1">
      <c r="A327" s="14"/>
      <c r="B327" s="234"/>
      <c r="C327" s="235"/>
      <c r="D327" s="216" t="s">
        <v>134</v>
      </c>
      <c r="E327" s="236" t="s">
        <v>19</v>
      </c>
      <c r="F327" s="237" t="s">
        <v>266</v>
      </c>
      <c r="G327" s="235"/>
      <c r="H327" s="238">
        <v>83.456999999999994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4" t="s">
        <v>134</v>
      </c>
      <c r="AU327" s="244" t="s">
        <v>81</v>
      </c>
      <c r="AV327" s="14" t="s">
        <v>128</v>
      </c>
      <c r="AW327" s="14" t="s">
        <v>32</v>
      </c>
      <c r="AX327" s="14" t="s">
        <v>71</v>
      </c>
      <c r="AY327" s="244" t="s">
        <v>117</v>
      </c>
    </row>
    <row r="328" s="15" customFormat="1">
      <c r="A328" s="15"/>
      <c r="B328" s="245"/>
      <c r="C328" s="246"/>
      <c r="D328" s="216" t="s">
        <v>134</v>
      </c>
      <c r="E328" s="247" t="s">
        <v>19</v>
      </c>
      <c r="F328" s="248" t="s">
        <v>150</v>
      </c>
      <c r="G328" s="246"/>
      <c r="H328" s="249">
        <v>517.69799999999998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5" t="s">
        <v>134</v>
      </c>
      <c r="AU328" s="255" t="s">
        <v>81</v>
      </c>
      <c r="AV328" s="15" t="s">
        <v>151</v>
      </c>
      <c r="AW328" s="15" t="s">
        <v>32</v>
      </c>
      <c r="AX328" s="15" t="s">
        <v>79</v>
      </c>
      <c r="AY328" s="255" t="s">
        <v>117</v>
      </c>
    </row>
    <row r="329" s="2" customFormat="1" ht="24.15" customHeight="1">
      <c r="A329" s="41"/>
      <c r="B329" s="42"/>
      <c r="C329" s="203" t="s">
        <v>366</v>
      </c>
      <c r="D329" s="203" t="s">
        <v>122</v>
      </c>
      <c r="E329" s="204" t="s">
        <v>367</v>
      </c>
      <c r="F329" s="205" t="s">
        <v>368</v>
      </c>
      <c r="G329" s="206" t="s">
        <v>125</v>
      </c>
      <c r="H329" s="207">
        <v>22.949999999999999</v>
      </c>
      <c r="I329" s="208"/>
      <c r="J329" s="209">
        <f>ROUND(I329*H329,2)</f>
        <v>0</v>
      </c>
      <c r="K329" s="205" t="s">
        <v>126</v>
      </c>
      <c r="L329" s="47"/>
      <c r="M329" s="210" t="s">
        <v>19</v>
      </c>
      <c r="N329" s="211" t="s">
        <v>42</v>
      </c>
      <c r="O329" s="87"/>
      <c r="P329" s="212">
        <f>O329*H329</f>
        <v>0</v>
      </c>
      <c r="Q329" s="212">
        <v>0.00025999999999999998</v>
      </c>
      <c r="R329" s="212">
        <f>Q329*H329</f>
        <v>0.0059669999999999992</v>
      </c>
      <c r="S329" s="212">
        <v>0</v>
      </c>
      <c r="T329" s="213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4" t="s">
        <v>127</v>
      </c>
      <c r="AT329" s="214" t="s">
        <v>122</v>
      </c>
      <c r="AU329" s="214" t="s">
        <v>81</v>
      </c>
      <c r="AY329" s="20" t="s">
        <v>117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0" t="s">
        <v>79</v>
      </c>
      <c r="BK329" s="215">
        <f>ROUND(I329*H329,2)</f>
        <v>0</v>
      </c>
      <c r="BL329" s="20" t="s">
        <v>127</v>
      </c>
      <c r="BM329" s="214" t="s">
        <v>369</v>
      </c>
    </row>
    <row r="330" s="2" customFormat="1">
      <c r="A330" s="41"/>
      <c r="B330" s="42"/>
      <c r="C330" s="43"/>
      <c r="D330" s="216" t="s">
        <v>130</v>
      </c>
      <c r="E330" s="43"/>
      <c r="F330" s="217" t="s">
        <v>370</v>
      </c>
      <c r="G330" s="43"/>
      <c r="H330" s="43"/>
      <c r="I330" s="218"/>
      <c r="J330" s="43"/>
      <c r="K330" s="43"/>
      <c r="L330" s="47"/>
      <c r="M330" s="219"/>
      <c r="N330" s="220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130</v>
      </c>
      <c r="AU330" s="20" t="s">
        <v>81</v>
      </c>
    </row>
    <row r="331" s="2" customFormat="1">
      <c r="A331" s="41"/>
      <c r="B331" s="42"/>
      <c r="C331" s="43"/>
      <c r="D331" s="221" t="s">
        <v>132</v>
      </c>
      <c r="E331" s="43"/>
      <c r="F331" s="222" t="s">
        <v>371</v>
      </c>
      <c r="G331" s="43"/>
      <c r="H331" s="43"/>
      <c r="I331" s="218"/>
      <c r="J331" s="43"/>
      <c r="K331" s="43"/>
      <c r="L331" s="47"/>
      <c r="M331" s="219"/>
      <c r="N331" s="220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132</v>
      </c>
      <c r="AU331" s="20" t="s">
        <v>81</v>
      </c>
    </row>
    <row r="332" s="13" customFormat="1">
      <c r="A332" s="13"/>
      <c r="B332" s="223"/>
      <c r="C332" s="224"/>
      <c r="D332" s="216" t="s">
        <v>134</v>
      </c>
      <c r="E332" s="225" t="s">
        <v>19</v>
      </c>
      <c r="F332" s="226" t="s">
        <v>333</v>
      </c>
      <c r="G332" s="224"/>
      <c r="H332" s="227">
        <v>22.949999999999999</v>
      </c>
      <c r="I332" s="228"/>
      <c r="J332" s="224"/>
      <c r="K332" s="224"/>
      <c r="L332" s="229"/>
      <c r="M332" s="230"/>
      <c r="N332" s="231"/>
      <c r="O332" s="231"/>
      <c r="P332" s="231"/>
      <c r="Q332" s="231"/>
      <c r="R332" s="231"/>
      <c r="S332" s="231"/>
      <c r="T332" s="23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3" t="s">
        <v>134</v>
      </c>
      <c r="AU332" s="233" t="s">
        <v>81</v>
      </c>
      <c r="AV332" s="13" t="s">
        <v>81</v>
      </c>
      <c r="AW332" s="13" t="s">
        <v>32</v>
      </c>
      <c r="AX332" s="13" t="s">
        <v>79</v>
      </c>
      <c r="AY332" s="233" t="s">
        <v>117</v>
      </c>
    </row>
    <row r="333" s="12" customFormat="1" ht="25.92" customHeight="1">
      <c r="A333" s="12"/>
      <c r="B333" s="187"/>
      <c r="C333" s="188"/>
      <c r="D333" s="189" t="s">
        <v>70</v>
      </c>
      <c r="E333" s="190" t="s">
        <v>372</v>
      </c>
      <c r="F333" s="190" t="s">
        <v>373</v>
      </c>
      <c r="G333" s="188"/>
      <c r="H333" s="188"/>
      <c r="I333" s="191"/>
      <c r="J333" s="192">
        <f>BK333</f>
        <v>0</v>
      </c>
      <c r="K333" s="188"/>
      <c r="L333" s="193"/>
      <c r="M333" s="194"/>
      <c r="N333" s="195"/>
      <c r="O333" s="195"/>
      <c r="P333" s="196">
        <f>P334+P339</f>
        <v>0</v>
      </c>
      <c r="Q333" s="195"/>
      <c r="R333" s="196">
        <f>R334+R339</f>
        <v>0</v>
      </c>
      <c r="S333" s="195"/>
      <c r="T333" s="197">
        <f>T334+T339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98" t="s">
        <v>185</v>
      </c>
      <c r="AT333" s="199" t="s">
        <v>70</v>
      </c>
      <c r="AU333" s="199" t="s">
        <v>71</v>
      </c>
      <c r="AY333" s="198" t="s">
        <v>117</v>
      </c>
      <c r="BK333" s="200">
        <f>BK334+BK339</f>
        <v>0</v>
      </c>
    </row>
    <row r="334" s="12" customFormat="1" ht="22.8" customHeight="1">
      <c r="A334" s="12"/>
      <c r="B334" s="187"/>
      <c r="C334" s="188"/>
      <c r="D334" s="189" t="s">
        <v>70</v>
      </c>
      <c r="E334" s="201" t="s">
        <v>374</v>
      </c>
      <c r="F334" s="201" t="s">
        <v>375</v>
      </c>
      <c r="G334" s="188"/>
      <c r="H334" s="188"/>
      <c r="I334" s="191"/>
      <c r="J334" s="202">
        <f>BK334</f>
        <v>0</v>
      </c>
      <c r="K334" s="188"/>
      <c r="L334" s="193"/>
      <c r="M334" s="194"/>
      <c r="N334" s="195"/>
      <c r="O334" s="195"/>
      <c r="P334" s="196">
        <f>SUM(P335:P338)</f>
        <v>0</v>
      </c>
      <c r="Q334" s="195"/>
      <c r="R334" s="196">
        <f>SUM(R335:R338)</f>
        <v>0</v>
      </c>
      <c r="S334" s="195"/>
      <c r="T334" s="197">
        <f>SUM(T335:T338)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98" t="s">
        <v>185</v>
      </c>
      <c r="AT334" s="199" t="s">
        <v>70</v>
      </c>
      <c r="AU334" s="199" t="s">
        <v>79</v>
      </c>
      <c r="AY334" s="198" t="s">
        <v>117</v>
      </c>
      <c r="BK334" s="200">
        <f>SUM(BK335:BK338)</f>
        <v>0</v>
      </c>
    </row>
    <row r="335" s="2" customFormat="1" ht="16.5" customHeight="1">
      <c r="A335" s="41"/>
      <c r="B335" s="42"/>
      <c r="C335" s="203" t="s">
        <v>376</v>
      </c>
      <c r="D335" s="203" t="s">
        <v>122</v>
      </c>
      <c r="E335" s="204" t="s">
        <v>377</v>
      </c>
      <c r="F335" s="205" t="s">
        <v>378</v>
      </c>
      <c r="G335" s="206" t="s">
        <v>379</v>
      </c>
      <c r="H335" s="267"/>
      <c r="I335" s="208"/>
      <c r="J335" s="209">
        <f>ROUND(I335*H335,2)</f>
        <v>0</v>
      </c>
      <c r="K335" s="205" t="s">
        <v>126</v>
      </c>
      <c r="L335" s="47"/>
      <c r="M335" s="210" t="s">
        <v>19</v>
      </c>
      <c r="N335" s="211" t="s">
        <v>42</v>
      </c>
      <c r="O335" s="87"/>
      <c r="P335" s="212">
        <f>O335*H335</f>
        <v>0</v>
      </c>
      <c r="Q335" s="212">
        <v>0</v>
      </c>
      <c r="R335" s="212">
        <f>Q335*H335</f>
        <v>0</v>
      </c>
      <c r="S335" s="212">
        <v>0</v>
      </c>
      <c r="T335" s="213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4" t="s">
        <v>380</v>
      </c>
      <c r="AT335" s="214" t="s">
        <v>122</v>
      </c>
      <c r="AU335" s="214" t="s">
        <v>81</v>
      </c>
      <c r="AY335" s="20" t="s">
        <v>117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0" t="s">
        <v>79</v>
      </c>
      <c r="BK335" s="215">
        <f>ROUND(I335*H335,2)</f>
        <v>0</v>
      </c>
      <c r="BL335" s="20" t="s">
        <v>380</v>
      </c>
      <c r="BM335" s="214" t="s">
        <v>381</v>
      </c>
    </row>
    <row r="336" s="2" customFormat="1">
      <c r="A336" s="41"/>
      <c r="B336" s="42"/>
      <c r="C336" s="43"/>
      <c r="D336" s="216" t="s">
        <v>130</v>
      </c>
      <c r="E336" s="43"/>
      <c r="F336" s="217" t="s">
        <v>378</v>
      </c>
      <c r="G336" s="43"/>
      <c r="H336" s="43"/>
      <c r="I336" s="218"/>
      <c r="J336" s="43"/>
      <c r="K336" s="43"/>
      <c r="L336" s="47"/>
      <c r="M336" s="219"/>
      <c r="N336" s="220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130</v>
      </c>
      <c r="AU336" s="20" t="s">
        <v>81</v>
      </c>
    </row>
    <row r="337" s="2" customFormat="1">
      <c r="A337" s="41"/>
      <c r="B337" s="42"/>
      <c r="C337" s="43"/>
      <c r="D337" s="221" t="s">
        <v>132</v>
      </c>
      <c r="E337" s="43"/>
      <c r="F337" s="222" t="s">
        <v>382</v>
      </c>
      <c r="G337" s="43"/>
      <c r="H337" s="43"/>
      <c r="I337" s="218"/>
      <c r="J337" s="43"/>
      <c r="K337" s="43"/>
      <c r="L337" s="47"/>
      <c r="M337" s="219"/>
      <c r="N337" s="220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132</v>
      </c>
      <c r="AU337" s="20" t="s">
        <v>81</v>
      </c>
    </row>
    <row r="338" s="2" customFormat="1">
      <c r="A338" s="41"/>
      <c r="B338" s="42"/>
      <c r="C338" s="43"/>
      <c r="D338" s="216" t="s">
        <v>238</v>
      </c>
      <c r="E338" s="43"/>
      <c r="F338" s="266" t="s">
        <v>383</v>
      </c>
      <c r="G338" s="43"/>
      <c r="H338" s="43"/>
      <c r="I338" s="218"/>
      <c r="J338" s="43"/>
      <c r="K338" s="43"/>
      <c r="L338" s="47"/>
      <c r="M338" s="219"/>
      <c r="N338" s="220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238</v>
      </c>
      <c r="AU338" s="20" t="s">
        <v>81</v>
      </c>
    </row>
    <row r="339" s="12" customFormat="1" ht="22.8" customHeight="1">
      <c r="A339" s="12"/>
      <c r="B339" s="187"/>
      <c r="C339" s="188"/>
      <c r="D339" s="189" t="s">
        <v>70</v>
      </c>
      <c r="E339" s="201" t="s">
        <v>384</v>
      </c>
      <c r="F339" s="201" t="s">
        <v>385</v>
      </c>
      <c r="G339" s="188"/>
      <c r="H339" s="188"/>
      <c r="I339" s="191"/>
      <c r="J339" s="202">
        <f>BK339</f>
        <v>0</v>
      </c>
      <c r="K339" s="188"/>
      <c r="L339" s="193"/>
      <c r="M339" s="194"/>
      <c r="N339" s="195"/>
      <c r="O339" s="195"/>
      <c r="P339" s="196">
        <f>SUM(P340:P343)</f>
        <v>0</v>
      </c>
      <c r="Q339" s="195"/>
      <c r="R339" s="196">
        <f>SUM(R340:R343)</f>
        <v>0</v>
      </c>
      <c r="S339" s="195"/>
      <c r="T339" s="197">
        <f>SUM(T340:T343)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98" t="s">
        <v>185</v>
      </c>
      <c r="AT339" s="199" t="s">
        <v>70</v>
      </c>
      <c r="AU339" s="199" t="s">
        <v>79</v>
      </c>
      <c r="AY339" s="198" t="s">
        <v>117</v>
      </c>
      <c r="BK339" s="200">
        <f>SUM(BK340:BK343)</f>
        <v>0</v>
      </c>
    </row>
    <row r="340" s="2" customFormat="1" ht="16.5" customHeight="1">
      <c r="A340" s="41"/>
      <c r="B340" s="42"/>
      <c r="C340" s="203" t="s">
        <v>386</v>
      </c>
      <c r="D340" s="203" t="s">
        <v>122</v>
      </c>
      <c r="E340" s="204" t="s">
        <v>387</v>
      </c>
      <c r="F340" s="205" t="s">
        <v>385</v>
      </c>
      <c r="G340" s="206" t="s">
        <v>379</v>
      </c>
      <c r="H340" s="267"/>
      <c r="I340" s="208"/>
      <c r="J340" s="209">
        <f>ROUND(I340*H340,2)</f>
        <v>0</v>
      </c>
      <c r="K340" s="205" t="s">
        <v>126</v>
      </c>
      <c r="L340" s="47"/>
      <c r="M340" s="210" t="s">
        <v>19</v>
      </c>
      <c r="N340" s="211" t="s">
        <v>42</v>
      </c>
      <c r="O340" s="87"/>
      <c r="P340" s="212">
        <f>O340*H340</f>
        <v>0</v>
      </c>
      <c r="Q340" s="212">
        <v>0</v>
      </c>
      <c r="R340" s="212">
        <f>Q340*H340</f>
        <v>0</v>
      </c>
      <c r="S340" s="212">
        <v>0</v>
      </c>
      <c r="T340" s="213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4" t="s">
        <v>380</v>
      </c>
      <c r="AT340" s="214" t="s">
        <v>122</v>
      </c>
      <c r="AU340" s="214" t="s">
        <v>81</v>
      </c>
      <c r="AY340" s="20" t="s">
        <v>117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0" t="s">
        <v>79</v>
      </c>
      <c r="BK340" s="215">
        <f>ROUND(I340*H340,2)</f>
        <v>0</v>
      </c>
      <c r="BL340" s="20" t="s">
        <v>380</v>
      </c>
      <c r="BM340" s="214" t="s">
        <v>388</v>
      </c>
    </row>
    <row r="341" s="2" customFormat="1">
      <c r="A341" s="41"/>
      <c r="B341" s="42"/>
      <c r="C341" s="43"/>
      <c r="D341" s="216" t="s">
        <v>130</v>
      </c>
      <c r="E341" s="43"/>
      <c r="F341" s="217" t="s">
        <v>385</v>
      </c>
      <c r="G341" s="43"/>
      <c r="H341" s="43"/>
      <c r="I341" s="218"/>
      <c r="J341" s="43"/>
      <c r="K341" s="43"/>
      <c r="L341" s="47"/>
      <c r="M341" s="219"/>
      <c r="N341" s="220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130</v>
      </c>
      <c r="AU341" s="20" t="s">
        <v>81</v>
      </c>
    </row>
    <row r="342" s="2" customFormat="1">
      <c r="A342" s="41"/>
      <c r="B342" s="42"/>
      <c r="C342" s="43"/>
      <c r="D342" s="221" t="s">
        <v>132</v>
      </c>
      <c r="E342" s="43"/>
      <c r="F342" s="222" t="s">
        <v>389</v>
      </c>
      <c r="G342" s="43"/>
      <c r="H342" s="43"/>
      <c r="I342" s="218"/>
      <c r="J342" s="43"/>
      <c r="K342" s="43"/>
      <c r="L342" s="47"/>
      <c r="M342" s="219"/>
      <c r="N342" s="220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132</v>
      </c>
      <c r="AU342" s="20" t="s">
        <v>81</v>
      </c>
    </row>
    <row r="343" s="2" customFormat="1">
      <c r="A343" s="41"/>
      <c r="B343" s="42"/>
      <c r="C343" s="43"/>
      <c r="D343" s="216" t="s">
        <v>238</v>
      </c>
      <c r="E343" s="43"/>
      <c r="F343" s="266" t="s">
        <v>390</v>
      </c>
      <c r="G343" s="43"/>
      <c r="H343" s="43"/>
      <c r="I343" s="218"/>
      <c r="J343" s="43"/>
      <c r="K343" s="43"/>
      <c r="L343" s="47"/>
      <c r="M343" s="268"/>
      <c r="N343" s="269"/>
      <c r="O343" s="270"/>
      <c r="P343" s="270"/>
      <c r="Q343" s="270"/>
      <c r="R343" s="270"/>
      <c r="S343" s="270"/>
      <c r="T343" s="27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238</v>
      </c>
      <c r="AU343" s="20" t="s">
        <v>81</v>
      </c>
    </row>
    <row r="344" s="2" customFormat="1" ht="6.96" customHeight="1">
      <c r="A344" s="41"/>
      <c r="B344" s="62"/>
      <c r="C344" s="63"/>
      <c r="D344" s="63"/>
      <c r="E344" s="63"/>
      <c r="F344" s="63"/>
      <c r="G344" s="63"/>
      <c r="H344" s="63"/>
      <c r="I344" s="63"/>
      <c r="J344" s="63"/>
      <c r="K344" s="63"/>
      <c r="L344" s="47"/>
      <c r="M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</sheetData>
  <sheetProtection sheet="1" autoFilter="0" formatColumns="0" formatRows="0" objects="1" scenarios="1" spinCount="100000" saltValue="yCC3xJMUd6iYNSkWiAubtg7CkSMfs+b727uFwsnQ60ugJagFmLBQkLBclRN32+wBtPkSxTv6BkR2OqG3kHyqXw==" hashValue="zRg4wOaxsDulewYYLYCS0SqVCbHWetzrzkj76x/empegCL+E3f3jJvJSv+F3Wy6yNl0S39hlbm7ZcDw6KZxIoA==" algorithmName="SHA-512" password="ED5F"/>
  <autoFilter ref="C91:K343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8" r:id="rId1" display="https://podminky.urs.cz/item/CS_URS_2025_01/619991001"/>
    <hyperlink ref="F120" r:id="rId2" display="https://podminky.urs.cz/item/CS_URS_2025_01/619991005"/>
    <hyperlink ref="F132" r:id="rId3" display="https://podminky.urs.cz/item/CS_URS_2025_01/949121113"/>
    <hyperlink ref="F141" r:id="rId4" display="https://podminky.urs.cz/item/CS_URS_2025_01/949121213"/>
    <hyperlink ref="F145" r:id="rId5" display="https://podminky.urs.cz/item/CS_URS_2025_01/949121813"/>
    <hyperlink ref="F148" r:id="rId6" display="https://podminky.urs.cz/item/CS_URS_2025_01/949121122"/>
    <hyperlink ref="F157" r:id="rId7" display="https://podminky.urs.cz/item/CS_URS_2025_01/949121222"/>
    <hyperlink ref="F161" r:id="rId8" display="https://podminky.urs.cz/item/CS_URS_2025_01/949121822"/>
    <hyperlink ref="F165" r:id="rId9" display="https://podminky.urs.cz/item/CS_URS_2025_01/952901111"/>
    <hyperlink ref="F188" r:id="rId10" display="https://podminky.urs.cz/item/CS_URS_2025_01/997013155"/>
    <hyperlink ref="F191" r:id="rId11" display="https://podminky.urs.cz/item/CS_URS_2025_01/997013501"/>
    <hyperlink ref="F194" r:id="rId12" display="https://podminky.urs.cz/item/CS_URS_2025_01/997013509"/>
    <hyperlink ref="F199" r:id="rId13" display="https://podminky.urs.cz/item/CS_URS_2025_01/997013631"/>
    <hyperlink ref="F203" r:id="rId14" display="https://podminky.urs.cz/item/CS_URS_2025_01/998011010"/>
    <hyperlink ref="F208" r:id="rId15" display="https://podminky.urs.cz/item/CS_URS_2025_01/784121001"/>
    <hyperlink ref="F227" r:id="rId16" display="https://podminky.urs.cz/item/CS_URS_2025_01/784121007"/>
    <hyperlink ref="F246" r:id="rId17" display="https://podminky.urs.cz/item/CS_URS_2025_01/784121011"/>
    <hyperlink ref="F249" r:id="rId18" display="https://podminky.urs.cz/item/CS_URS_2025_01/784121017"/>
    <hyperlink ref="F252" r:id="rId19" display="https://podminky.urs.cz/item/CS_URS_2025_01/784181121"/>
    <hyperlink ref="F255" r:id="rId20" display="https://podminky.urs.cz/item/CS_URS_2025_01/784181127"/>
    <hyperlink ref="F258" r:id="rId21" display="https://podminky.urs.cz/item/CS_URS_2025_01/784221101"/>
    <hyperlink ref="F283" r:id="rId22" display="https://podminky.urs.cz/item/CS_URS_2025_01/784221107"/>
    <hyperlink ref="F286" r:id="rId23" display="https://podminky.urs.cz/item/CS_URS_2025_01/784131201"/>
    <hyperlink ref="F293" r:id="rId24" display="https://podminky.urs.cz/item/CS_URS_2025_01/784161511"/>
    <hyperlink ref="F299" r:id="rId25" display="https://podminky.urs.cz/item/CS_URS_2025_01/784161517"/>
    <hyperlink ref="F303" r:id="rId26" display="https://podminky.urs.cz/item/CS_URS_2025_01/784181121"/>
    <hyperlink ref="F309" r:id="rId27" display="https://podminky.urs.cz/item/CS_URS_2025_01/784181127"/>
    <hyperlink ref="F313" r:id="rId28" display="https://podminky.urs.cz/item/CS_URS_2025_01/784111041"/>
    <hyperlink ref="F320" r:id="rId29" display="https://podminky.urs.cz/item/CS_URS_2025_01/784660141"/>
    <hyperlink ref="F331" r:id="rId30" display="https://podminky.urs.cz/item/CS_URS_2025_01/784660147"/>
    <hyperlink ref="F337" r:id="rId31" display="https://podminky.urs.cz/item/CS_URS_2025_01/080001000"/>
    <hyperlink ref="F342" r:id="rId32" display="https://podminky.urs.cz/item/CS_URS_2025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7" customFormat="1" ht="45" customHeight="1">
      <c r="B3" s="276"/>
      <c r="C3" s="277" t="s">
        <v>391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392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393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394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395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396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397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398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399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400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401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78</v>
      </c>
      <c r="F18" s="283" t="s">
        <v>402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403</v>
      </c>
      <c r="F19" s="283" t="s">
        <v>404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405</v>
      </c>
      <c r="F20" s="283" t="s">
        <v>406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407</v>
      </c>
      <c r="F21" s="283" t="s">
        <v>408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409</v>
      </c>
      <c r="F22" s="283" t="s">
        <v>410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411</v>
      </c>
      <c r="F23" s="283" t="s">
        <v>412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413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414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415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416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417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418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419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420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421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103</v>
      </c>
      <c r="F36" s="283"/>
      <c r="G36" s="283" t="s">
        <v>422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423</v>
      </c>
      <c r="F37" s="283"/>
      <c r="G37" s="283" t="s">
        <v>424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52</v>
      </c>
      <c r="F38" s="283"/>
      <c r="G38" s="283" t="s">
        <v>425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53</v>
      </c>
      <c r="F39" s="283"/>
      <c r="G39" s="283" t="s">
        <v>426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104</v>
      </c>
      <c r="F40" s="283"/>
      <c r="G40" s="283" t="s">
        <v>427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105</v>
      </c>
      <c r="F41" s="283"/>
      <c r="G41" s="283" t="s">
        <v>428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429</v>
      </c>
      <c r="F42" s="283"/>
      <c r="G42" s="283" t="s">
        <v>430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431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432</v>
      </c>
      <c r="F44" s="283"/>
      <c r="G44" s="283" t="s">
        <v>433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107</v>
      </c>
      <c r="F45" s="283"/>
      <c r="G45" s="283" t="s">
        <v>434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435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436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437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438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439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440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441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442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443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444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445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446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447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448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449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450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451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452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453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454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455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456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457</v>
      </c>
      <c r="D76" s="301"/>
      <c r="E76" s="301"/>
      <c r="F76" s="301" t="s">
        <v>458</v>
      </c>
      <c r="G76" s="302"/>
      <c r="H76" s="301" t="s">
        <v>53</v>
      </c>
      <c r="I76" s="301" t="s">
        <v>56</v>
      </c>
      <c r="J76" s="301" t="s">
        <v>459</v>
      </c>
      <c r="K76" s="300"/>
    </row>
    <row r="77" s="1" customFormat="1" ht="17.25" customHeight="1">
      <c r="B77" s="298"/>
      <c r="C77" s="303" t="s">
        <v>460</v>
      </c>
      <c r="D77" s="303"/>
      <c r="E77" s="303"/>
      <c r="F77" s="304" t="s">
        <v>461</v>
      </c>
      <c r="G77" s="305"/>
      <c r="H77" s="303"/>
      <c r="I77" s="303"/>
      <c r="J77" s="303" t="s">
        <v>462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52</v>
      </c>
      <c r="D79" s="308"/>
      <c r="E79" s="308"/>
      <c r="F79" s="309" t="s">
        <v>463</v>
      </c>
      <c r="G79" s="310"/>
      <c r="H79" s="286" t="s">
        <v>464</v>
      </c>
      <c r="I79" s="286" t="s">
        <v>465</v>
      </c>
      <c r="J79" s="286">
        <v>20</v>
      </c>
      <c r="K79" s="300"/>
    </row>
    <row r="80" s="1" customFormat="1" ht="15" customHeight="1">
      <c r="B80" s="298"/>
      <c r="C80" s="286" t="s">
        <v>466</v>
      </c>
      <c r="D80" s="286"/>
      <c r="E80" s="286"/>
      <c r="F80" s="309" t="s">
        <v>463</v>
      </c>
      <c r="G80" s="310"/>
      <c r="H80" s="286" t="s">
        <v>467</v>
      </c>
      <c r="I80" s="286" t="s">
        <v>465</v>
      </c>
      <c r="J80" s="286">
        <v>120</v>
      </c>
      <c r="K80" s="300"/>
    </row>
    <row r="81" s="1" customFormat="1" ht="15" customHeight="1">
      <c r="B81" s="311"/>
      <c r="C81" s="286" t="s">
        <v>468</v>
      </c>
      <c r="D81" s="286"/>
      <c r="E81" s="286"/>
      <c r="F81" s="309" t="s">
        <v>469</v>
      </c>
      <c r="G81" s="310"/>
      <c r="H81" s="286" t="s">
        <v>470</v>
      </c>
      <c r="I81" s="286" t="s">
        <v>465</v>
      </c>
      <c r="J81" s="286">
        <v>50</v>
      </c>
      <c r="K81" s="300"/>
    </row>
    <row r="82" s="1" customFormat="1" ht="15" customHeight="1">
      <c r="B82" s="311"/>
      <c r="C82" s="286" t="s">
        <v>471</v>
      </c>
      <c r="D82" s="286"/>
      <c r="E82" s="286"/>
      <c r="F82" s="309" t="s">
        <v>463</v>
      </c>
      <c r="G82" s="310"/>
      <c r="H82" s="286" t="s">
        <v>472</v>
      </c>
      <c r="I82" s="286" t="s">
        <v>473</v>
      </c>
      <c r="J82" s="286"/>
      <c r="K82" s="300"/>
    </row>
    <row r="83" s="1" customFormat="1" ht="15" customHeight="1">
      <c r="B83" s="311"/>
      <c r="C83" s="312" t="s">
        <v>474</v>
      </c>
      <c r="D83" s="312"/>
      <c r="E83" s="312"/>
      <c r="F83" s="313" t="s">
        <v>469</v>
      </c>
      <c r="G83" s="312"/>
      <c r="H83" s="312" t="s">
        <v>475</v>
      </c>
      <c r="I83" s="312" t="s">
        <v>465</v>
      </c>
      <c r="J83" s="312">
        <v>15</v>
      </c>
      <c r="K83" s="300"/>
    </row>
    <row r="84" s="1" customFormat="1" ht="15" customHeight="1">
      <c r="B84" s="311"/>
      <c r="C84" s="312" t="s">
        <v>476</v>
      </c>
      <c r="D84" s="312"/>
      <c r="E84" s="312"/>
      <c r="F84" s="313" t="s">
        <v>469</v>
      </c>
      <c r="G84" s="312"/>
      <c r="H84" s="312" t="s">
        <v>477</v>
      </c>
      <c r="I84" s="312" t="s">
        <v>465</v>
      </c>
      <c r="J84" s="312">
        <v>15</v>
      </c>
      <c r="K84" s="300"/>
    </row>
    <row r="85" s="1" customFormat="1" ht="15" customHeight="1">
      <c r="B85" s="311"/>
      <c r="C85" s="312" t="s">
        <v>478</v>
      </c>
      <c r="D85" s="312"/>
      <c r="E85" s="312"/>
      <c r="F85" s="313" t="s">
        <v>469</v>
      </c>
      <c r="G85" s="312"/>
      <c r="H85" s="312" t="s">
        <v>479</v>
      </c>
      <c r="I85" s="312" t="s">
        <v>465</v>
      </c>
      <c r="J85" s="312">
        <v>20</v>
      </c>
      <c r="K85" s="300"/>
    </row>
    <row r="86" s="1" customFormat="1" ht="15" customHeight="1">
      <c r="B86" s="311"/>
      <c r="C86" s="312" t="s">
        <v>480</v>
      </c>
      <c r="D86" s="312"/>
      <c r="E86" s="312"/>
      <c r="F86" s="313" t="s">
        <v>469</v>
      </c>
      <c r="G86" s="312"/>
      <c r="H86" s="312" t="s">
        <v>481</v>
      </c>
      <c r="I86" s="312" t="s">
        <v>465</v>
      </c>
      <c r="J86" s="312">
        <v>20</v>
      </c>
      <c r="K86" s="300"/>
    </row>
    <row r="87" s="1" customFormat="1" ht="15" customHeight="1">
      <c r="B87" s="311"/>
      <c r="C87" s="286" t="s">
        <v>482</v>
      </c>
      <c r="D87" s="286"/>
      <c r="E87" s="286"/>
      <c r="F87" s="309" t="s">
        <v>469</v>
      </c>
      <c r="G87" s="310"/>
      <c r="H87" s="286" t="s">
        <v>483</v>
      </c>
      <c r="I87" s="286" t="s">
        <v>465</v>
      </c>
      <c r="J87" s="286">
        <v>50</v>
      </c>
      <c r="K87" s="300"/>
    </row>
    <row r="88" s="1" customFormat="1" ht="15" customHeight="1">
      <c r="B88" s="311"/>
      <c r="C88" s="286" t="s">
        <v>484</v>
      </c>
      <c r="D88" s="286"/>
      <c r="E88" s="286"/>
      <c r="F88" s="309" t="s">
        <v>469</v>
      </c>
      <c r="G88" s="310"/>
      <c r="H88" s="286" t="s">
        <v>485</v>
      </c>
      <c r="I88" s="286" t="s">
        <v>465</v>
      </c>
      <c r="J88" s="286">
        <v>20</v>
      </c>
      <c r="K88" s="300"/>
    </row>
    <row r="89" s="1" customFormat="1" ht="15" customHeight="1">
      <c r="B89" s="311"/>
      <c r="C89" s="286" t="s">
        <v>486</v>
      </c>
      <c r="D89" s="286"/>
      <c r="E89" s="286"/>
      <c r="F89" s="309" t="s">
        <v>469</v>
      </c>
      <c r="G89" s="310"/>
      <c r="H89" s="286" t="s">
        <v>487</v>
      </c>
      <c r="I89" s="286" t="s">
        <v>465</v>
      </c>
      <c r="J89" s="286">
        <v>20</v>
      </c>
      <c r="K89" s="300"/>
    </row>
    <row r="90" s="1" customFormat="1" ht="15" customHeight="1">
      <c r="B90" s="311"/>
      <c r="C90" s="286" t="s">
        <v>488</v>
      </c>
      <c r="D90" s="286"/>
      <c r="E90" s="286"/>
      <c r="F90" s="309" t="s">
        <v>469</v>
      </c>
      <c r="G90" s="310"/>
      <c r="H90" s="286" t="s">
        <v>489</v>
      </c>
      <c r="I90" s="286" t="s">
        <v>465</v>
      </c>
      <c r="J90" s="286">
        <v>50</v>
      </c>
      <c r="K90" s="300"/>
    </row>
    <row r="91" s="1" customFormat="1" ht="15" customHeight="1">
      <c r="B91" s="311"/>
      <c r="C91" s="286" t="s">
        <v>490</v>
      </c>
      <c r="D91" s="286"/>
      <c r="E91" s="286"/>
      <c r="F91" s="309" t="s">
        <v>469</v>
      </c>
      <c r="G91" s="310"/>
      <c r="H91" s="286" t="s">
        <v>490</v>
      </c>
      <c r="I91" s="286" t="s">
        <v>465</v>
      </c>
      <c r="J91" s="286">
        <v>50</v>
      </c>
      <c r="K91" s="300"/>
    </row>
    <row r="92" s="1" customFormat="1" ht="15" customHeight="1">
      <c r="B92" s="311"/>
      <c r="C92" s="286" t="s">
        <v>491</v>
      </c>
      <c r="D92" s="286"/>
      <c r="E92" s="286"/>
      <c r="F92" s="309" t="s">
        <v>469</v>
      </c>
      <c r="G92" s="310"/>
      <c r="H92" s="286" t="s">
        <v>492</v>
      </c>
      <c r="I92" s="286" t="s">
        <v>465</v>
      </c>
      <c r="J92" s="286">
        <v>255</v>
      </c>
      <c r="K92" s="300"/>
    </row>
    <row r="93" s="1" customFormat="1" ht="15" customHeight="1">
      <c r="B93" s="311"/>
      <c r="C93" s="286" t="s">
        <v>493</v>
      </c>
      <c r="D93" s="286"/>
      <c r="E93" s="286"/>
      <c r="F93" s="309" t="s">
        <v>463</v>
      </c>
      <c r="G93" s="310"/>
      <c r="H93" s="286" t="s">
        <v>494</v>
      </c>
      <c r="I93" s="286" t="s">
        <v>495</v>
      </c>
      <c r="J93" s="286"/>
      <c r="K93" s="300"/>
    </row>
    <row r="94" s="1" customFormat="1" ht="15" customHeight="1">
      <c r="B94" s="311"/>
      <c r="C94" s="286" t="s">
        <v>496</v>
      </c>
      <c r="D94" s="286"/>
      <c r="E94" s="286"/>
      <c r="F94" s="309" t="s">
        <v>463</v>
      </c>
      <c r="G94" s="310"/>
      <c r="H94" s="286" t="s">
        <v>497</v>
      </c>
      <c r="I94" s="286" t="s">
        <v>498</v>
      </c>
      <c r="J94" s="286"/>
      <c r="K94" s="300"/>
    </row>
    <row r="95" s="1" customFormat="1" ht="15" customHeight="1">
      <c r="B95" s="311"/>
      <c r="C95" s="286" t="s">
        <v>499</v>
      </c>
      <c r="D95" s="286"/>
      <c r="E95" s="286"/>
      <c r="F95" s="309" t="s">
        <v>463</v>
      </c>
      <c r="G95" s="310"/>
      <c r="H95" s="286" t="s">
        <v>499</v>
      </c>
      <c r="I95" s="286" t="s">
        <v>498</v>
      </c>
      <c r="J95" s="286"/>
      <c r="K95" s="300"/>
    </row>
    <row r="96" s="1" customFormat="1" ht="15" customHeight="1">
      <c r="B96" s="311"/>
      <c r="C96" s="286" t="s">
        <v>37</v>
      </c>
      <c r="D96" s="286"/>
      <c r="E96" s="286"/>
      <c r="F96" s="309" t="s">
        <v>463</v>
      </c>
      <c r="G96" s="310"/>
      <c r="H96" s="286" t="s">
        <v>500</v>
      </c>
      <c r="I96" s="286" t="s">
        <v>498</v>
      </c>
      <c r="J96" s="286"/>
      <c r="K96" s="300"/>
    </row>
    <row r="97" s="1" customFormat="1" ht="15" customHeight="1">
      <c r="B97" s="311"/>
      <c r="C97" s="286" t="s">
        <v>47</v>
      </c>
      <c r="D97" s="286"/>
      <c r="E97" s="286"/>
      <c r="F97" s="309" t="s">
        <v>463</v>
      </c>
      <c r="G97" s="310"/>
      <c r="H97" s="286" t="s">
        <v>501</v>
      </c>
      <c r="I97" s="286" t="s">
        <v>498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502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457</v>
      </c>
      <c r="D103" s="301"/>
      <c r="E103" s="301"/>
      <c r="F103" s="301" t="s">
        <v>458</v>
      </c>
      <c r="G103" s="302"/>
      <c r="H103" s="301" t="s">
        <v>53</v>
      </c>
      <c r="I103" s="301" t="s">
        <v>56</v>
      </c>
      <c r="J103" s="301" t="s">
        <v>459</v>
      </c>
      <c r="K103" s="300"/>
    </row>
    <row r="104" s="1" customFormat="1" ht="17.25" customHeight="1">
      <c r="B104" s="298"/>
      <c r="C104" s="303" t="s">
        <v>460</v>
      </c>
      <c r="D104" s="303"/>
      <c r="E104" s="303"/>
      <c r="F104" s="304" t="s">
        <v>461</v>
      </c>
      <c r="G104" s="305"/>
      <c r="H104" s="303"/>
      <c r="I104" s="303"/>
      <c r="J104" s="303" t="s">
        <v>462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52</v>
      </c>
      <c r="D106" s="308"/>
      <c r="E106" s="308"/>
      <c r="F106" s="309" t="s">
        <v>463</v>
      </c>
      <c r="G106" s="286"/>
      <c r="H106" s="286" t="s">
        <v>503</v>
      </c>
      <c r="I106" s="286" t="s">
        <v>465</v>
      </c>
      <c r="J106" s="286">
        <v>20</v>
      </c>
      <c r="K106" s="300"/>
    </row>
    <row r="107" s="1" customFormat="1" ht="15" customHeight="1">
      <c r="B107" s="298"/>
      <c r="C107" s="286" t="s">
        <v>466</v>
      </c>
      <c r="D107" s="286"/>
      <c r="E107" s="286"/>
      <c r="F107" s="309" t="s">
        <v>463</v>
      </c>
      <c r="G107" s="286"/>
      <c r="H107" s="286" t="s">
        <v>503</v>
      </c>
      <c r="I107" s="286" t="s">
        <v>465</v>
      </c>
      <c r="J107" s="286">
        <v>120</v>
      </c>
      <c r="K107" s="300"/>
    </row>
    <row r="108" s="1" customFormat="1" ht="15" customHeight="1">
      <c r="B108" s="311"/>
      <c r="C108" s="286" t="s">
        <v>468</v>
      </c>
      <c r="D108" s="286"/>
      <c r="E108" s="286"/>
      <c r="F108" s="309" t="s">
        <v>469</v>
      </c>
      <c r="G108" s="286"/>
      <c r="H108" s="286" t="s">
        <v>503</v>
      </c>
      <c r="I108" s="286" t="s">
        <v>465</v>
      </c>
      <c r="J108" s="286">
        <v>50</v>
      </c>
      <c r="K108" s="300"/>
    </row>
    <row r="109" s="1" customFormat="1" ht="15" customHeight="1">
      <c r="B109" s="311"/>
      <c r="C109" s="286" t="s">
        <v>471</v>
      </c>
      <c r="D109" s="286"/>
      <c r="E109" s="286"/>
      <c r="F109" s="309" t="s">
        <v>463</v>
      </c>
      <c r="G109" s="286"/>
      <c r="H109" s="286" t="s">
        <v>503</v>
      </c>
      <c r="I109" s="286" t="s">
        <v>473</v>
      </c>
      <c r="J109" s="286"/>
      <c r="K109" s="300"/>
    </row>
    <row r="110" s="1" customFormat="1" ht="15" customHeight="1">
      <c r="B110" s="311"/>
      <c r="C110" s="286" t="s">
        <v>482</v>
      </c>
      <c r="D110" s="286"/>
      <c r="E110" s="286"/>
      <c r="F110" s="309" t="s">
        <v>469</v>
      </c>
      <c r="G110" s="286"/>
      <c r="H110" s="286" t="s">
        <v>503</v>
      </c>
      <c r="I110" s="286" t="s">
        <v>465</v>
      </c>
      <c r="J110" s="286">
        <v>50</v>
      </c>
      <c r="K110" s="300"/>
    </row>
    <row r="111" s="1" customFormat="1" ht="15" customHeight="1">
      <c r="B111" s="311"/>
      <c r="C111" s="286" t="s">
        <v>490</v>
      </c>
      <c r="D111" s="286"/>
      <c r="E111" s="286"/>
      <c r="F111" s="309" t="s">
        <v>469</v>
      </c>
      <c r="G111" s="286"/>
      <c r="H111" s="286" t="s">
        <v>503</v>
      </c>
      <c r="I111" s="286" t="s">
        <v>465</v>
      </c>
      <c r="J111" s="286">
        <v>50</v>
      </c>
      <c r="K111" s="300"/>
    </row>
    <row r="112" s="1" customFormat="1" ht="15" customHeight="1">
      <c r="B112" s="311"/>
      <c r="C112" s="286" t="s">
        <v>488</v>
      </c>
      <c r="D112" s="286"/>
      <c r="E112" s="286"/>
      <c r="F112" s="309" t="s">
        <v>469</v>
      </c>
      <c r="G112" s="286"/>
      <c r="H112" s="286" t="s">
        <v>503</v>
      </c>
      <c r="I112" s="286" t="s">
        <v>465</v>
      </c>
      <c r="J112" s="286">
        <v>50</v>
      </c>
      <c r="K112" s="300"/>
    </row>
    <row r="113" s="1" customFormat="1" ht="15" customHeight="1">
      <c r="B113" s="311"/>
      <c r="C113" s="286" t="s">
        <v>52</v>
      </c>
      <c r="D113" s="286"/>
      <c r="E113" s="286"/>
      <c r="F113" s="309" t="s">
        <v>463</v>
      </c>
      <c r="G113" s="286"/>
      <c r="H113" s="286" t="s">
        <v>504</v>
      </c>
      <c r="I113" s="286" t="s">
        <v>465</v>
      </c>
      <c r="J113" s="286">
        <v>20</v>
      </c>
      <c r="K113" s="300"/>
    </row>
    <row r="114" s="1" customFormat="1" ht="15" customHeight="1">
      <c r="B114" s="311"/>
      <c r="C114" s="286" t="s">
        <v>505</v>
      </c>
      <c r="D114" s="286"/>
      <c r="E114" s="286"/>
      <c r="F114" s="309" t="s">
        <v>463</v>
      </c>
      <c r="G114" s="286"/>
      <c r="H114" s="286" t="s">
        <v>506</v>
      </c>
      <c r="I114" s="286" t="s">
        <v>465</v>
      </c>
      <c r="J114" s="286">
        <v>120</v>
      </c>
      <c r="K114" s="300"/>
    </row>
    <row r="115" s="1" customFormat="1" ht="15" customHeight="1">
      <c r="B115" s="311"/>
      <c r="C115" s="286" t="s">
        <v>37</v>
      </c>
      <c r="D115" s="286"/>
      <c r="E115" s="286"/>
      <c r="F115" s="309" t="s">
        <v>463</v>
      </c>
      <c r="G115" s="286"/>
      <c r="H115" s="286" t="s">
        <v>507</v>
      </c>
      <c r="I115" s="286" t="s">
        <v>498</v>
      </c>
      <c r="J115" s="286"/>
      <c r="K115" s="300"/>
    </row>
    <row r="116" s="1" customFormat="1" ht="15" customHeight="1">
      <c r="B116" s="311"/>
      <c r="C116" s="286" t="s">
        <v>47</v>
      </c>
      <c r="D116" s="286"/>
      <c r="E116" s="286"/>
      <c r="F116" s="309" t="s">
        <v>463</v>
      </c>
      <c r="G116" s="286"/>
      <c r="H116" s="286" t="s">
        <v>508</v>
      </c>
      <c r="I116" s="286" t="s">
        <v>498</v>
      </c>
      <c r="J116" s="286"/>
      <c r="K116" s="300"/>
    </row>
    <row r="117" s="1" customFormat="1" ht="15" customHeight="1">
      <c r="B117" s="311"/>
      <c r="C117" s="286" t="s">
        <v>56</v>
      </c>
      <c r="D117" s="286"/>
      <c r="E117" s="286"/>
      <c r="F117" s="309" t="s">
        <v>463</v>
      </c>
      <c r="G117" s="286"/>
      <c r="H117" s="286" t="s">
        <v>509</v>
      </c>
      <c r="I117" s="286" t="s">
        <v>510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511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457</v>
      </c>
      <c r="D123" s="301"/>
      <c r="E123" s="301"/>
      <c r="F123" s="301" t="s">
        <v>458</v>
      </c>
      <c r="G123" s="302"/>
      <c r="H123" s="301" t="s">
        <v>53</v>
      </c>
      <c r="I123" s="301" t="s">
        <v>56</v>
      </c>
      <c r="J123" s="301" t="s">
        <v>459</v>
      </c>
      <c r="K123" s="330"/>
    </row>
    <row r="124" s="1" customFormat="1" ht="17.25" customHeight="1">
      <c r="B124" s="329"/>
      <c r="C124" s="303" t="s">
        <v>460</v>
      </c>
      <c r="D124" s="303"/>
      <c r="E124" s="303"/>
      <c r="F124" s="304" t="s">
        <v>461</v>
      </c>
      <c r="G124" s="305"/>
      <c r="H124" s="303"/>
      <c r="I124" s="303"/>
      <c r="J124" s="303" t="s">
        <v>462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466</v>
      </c>
      <c r="D126" s="308"/>
      <c r="E126" s="308"/>
      <c r="F126" s="309" t="s">
        <v>463</v>
      </c>
      <c r="G126" s="286"/>
      <c r="H126" s="286" t="s">
        <v>503</v>
      </c>
      <c r="I126" s="286" t="s">
        <v>465</v>
      </c>
      <c r="J126" s="286">
        <v>120</v>
      </c>
      <c r="K126" s="334"/>
    </row>
    <row r="127" s="1" customFormat="1" ht="15" customHeight="1">
      <c r="B127" s="331"/>
      <c r="C127" s="286" t="s">
        <v>512</v>
      </c>
      <c r="D127" s="286"/>
      <c r="E127" s="286"/>
      <c r="F127" s="309" t="s">
        <v>463</v>
      </c>
      <c r="G127" s="286"/>
      <c r="H127" s="286" t="s">
        <v>513</v>
      </c>
      <c r="I127" s="286" t="s">
        <v>465</v>
      </c>
      <c r="J127" s="286" t="s">
        <v>514</v>
      </c>
      <c r="K127" s="334"/>
    </row>
    <row r="128" s="1" customFormat="1" ht="15" customHeight="1">
      <c r="B128" s="331"/>
      <c r="C128" s="286" t="s">
        <v>411</v>
      </c>
      <c r="D128" s="286"/>
      <c r="E128" s="286"/>
      <c r="F128" s="309" t="s">
        <v>463</v>
      </c>
      <c r="G128" s="286"/>
      <c r="H128" s="286" t="s">
        <v>515</v>
      </c>
      <c r="I128" s="286" t="s">
        <v>465</v>
      </c>
      <c r="J128" s="286" t="s">
        <v>514</v>
      </c>
      <c r="K128" s="334"/>
    </row>
    <row r="129" s="1" customFormat="1" ht="15" customHeight="1">
      <c r="B129" s="331"/>
      <c r="C129" s="286" t="s">
        <v>474</v>
      </c>
      <c r="D129" s="286"/>
      <c r="E129" s="286"/>
      <c r="F129" s="309" t="s">
        <v>469</v>
      </c>
      <c r="G129" s="286"/>
      <c r="H129" s="286" t="s">
        <v>475</v>
      </c>
      <c r="I129" s="286" t="s">
        <v>465</v>
      </c>
      <c r="J129" s="286">
        <v>15</v>
      </c>
      <c r="K129" s="334"/>
    </row>
    <row r="130" s="1" customFormat="1" ht="15" customHeight="1">
      <c r="B130" s="331"/>
      <c r="C130" s="312" t="s">
        <v>476</v>
      </c>
      <c r="D130" s="312"/>
      <c r="E130" s="312"/>
      <c r="F130" s="313" t="s">
        <v>469</v>
      </c>
      <c r="G130" s="312"/>
      <c r="H130" s="312" t="s">
        <v>477</v>
      </c>
      <c r="I130" s="312" t="s">
        <v>465</v>
      </c>
      <c r="J130" s="312">
        <v>15</v>
      </c>
      <c r="K130" s="334"/>
    </row>
    <row r="131" s="1" customFormat="1" ht="15" customHeight="1">
      <c r="B131" s="331"/>
      <c r="C131" s="312" t="s">
        <v>478</v>
      </c>
      <c r="D131" s="312"/>
      <c r="E131" s="312"/>
      <c r="F131" s="313" t="s">
        <v>469</v>
      </c>
      <c r="G131" s="312"/>
      <c r="H131" s="312" t="s">
        <v>479</v>
      </c>
      <c r="I131" s="312" t="s">
        <v>465</v>
      </c>
      <c r="J131" s="312">
        <v>20</v>
      </c>
      <c r="K131" s="334"/>
    </row>
    <row r="132" s="1" customFormat="1" ht="15" customHeight="1">
      <c r="B132" s="331"/>
      <c r="C132" s="312" t="s">
        <v>480</v>
      </c>
      <c r="D132" s="312"/>
      <c r="E132" s="312"/>
      <c r="F132" s="313" t="s">
        <v>469</v>
      </c>
      <c r="G132" s="312"/>
      <c r="H132" s="312" t="s">
        <v>481</v>
      </c>
      <c r="I132" s="312" t="s">
        <v>465</v>
      </c>
      <c r="J132" s="312">
        <v>20</v>
      </c>
      <c r="K132" s="334"/>
    </row>
    <row r="133" s="1" customFormat="1" ht="15" customHeight="1">
      <c r="B133" s="331"/>
      <c r="C133" s="286" t="s">
        <v>468</v>
      </c>
      <c r="D133" s="286"/>
      <c r="E133" s="286"/>
      <c r="F133" s="309" t="s">
        <v>469</v>
      </c>
      <c r="G133" s="286"/>
      <c r="H133" s="286" t="s">
        <v>503</v>
      </c>
      <c r="I133" s="286" t="s">
        <v>465</v>
      </c>
      <c r="J133" s="286">
        <v>50</v>
      </c>
      <c r="K133" s="334"/>
    </row>
    <row r="134" s="1" customFormat="1" ht="15" customHeight="1">
      <c r="B134" s="331"/>
      <c r="C134" s="286" t="s">
        <v>482</v>
      </c>
      <c r="D134" s="286"/>
      <c r="E134" s="286"/>
      <c r="F134" s="309" t="s">
        <v>469</v>
      </c>
      <c r="G134" s="286"/>
      <c r="H134" s="286" t="s">
        <v>503</v>
      </c>
      <c r="I134" s="286" t="s">
        <v>465</v>
      </c>
      <c r="J134" s="286">
        <v>50</v>
      </c>
      <c r="K134" s="334"/>
    </row>
    <row r="135" s="1" customFormat="1" ht="15" customHeight="1">
      <c r="B135" s="331"/>
      <c r="C135" s="286" t="s">
        <v>488</v>
      </c>
      <c r="D135" s="286"/>
      <c r="E135" s="286"/>
      <c r="F135" s="309" t="s">
        <v>469</v>
      </c>
      <c r="G135" s="286"/>
      <c r="H135" s="286" t="s">
        <v>503</v>
      </c>
      <c r="I135" s="286" t="s">
        <v>465</v>
      </c>
      <c r="J135" s="286">
        <v>50</v>
      </c>
      <c r="K135" s="334"/>
    </row>
    <row r="136" s="1" customFormat="1" ht="15" customHeight="1">
      <c r="B136" s="331"/>
      <c r="C136" s="286" t="s">
        <v>490</v>
      </c>
      <c r="D136" s="286"/>
      <c r="E136" s="286"/>
      <c r="F136" s="309" t="s">
        <v>469</v>
      </c>
      <c r="G136" s="286"/>
      <c r="H136" s="286" t="s">
        <v>503</v>
      </c>
      <c r="I136" s="286" t="s">
        <v>465</v>
      </c>
      <c r="J136" s="286">
        <v>50</v>
      </c>
      <c r="K136" s="334"/>
    </row>
    <row r="137" s="1" customFormat="1" ht="15" customHeight="1">
      <c r="B137" s="331"/>
      <c r="C137" s="286" t="s">
        <v>491</v>
      </c>
      <c r="D137" s="286"/>
      <c r="E137" s="286"/>
      <c r="F137" s="309" t="s">
        <v>469</v>
      </c>
      <c r="G137" s="286"/>
      <c r="H137" s="286" t="s">
        <v>516</v>
      </c>
      <c r="I137" s="286" t="s">
        <v>465</v>
      </c>
      <c r="J137" s="286">
        <v>255</v>
      </c>
      <c r="K137" s="334"/>
    </row>
    <row r="138" s="1" customFormat="1" ht="15" customHeight="1">
      <c r="B138" s="331"/>
      <c r="C138" s="286" t="s">
        <v>493</v>
      </c>
      <c r="D138" s="286"/>
      <c r="E138" s="286"/>
      <c r="F138" s="309" t="s">
        <v>463</v>
      </c>
      <c r="G138" s="286"/>
      <c r="H138" s="286" t="s">
        <v>517</v>
      </c>
      <c r="I138" s="286" t="s">
        <v>495</v>
      </c>
      <c r="J138" s="286"/>
      <c r="K138" s="334"/>
    </row>
    <row r="139" s="1" customFormat="1" ht="15" customHeight="1">
      <c r="B139" s="331"/>
      <c r="C139" s="286" t="s">
        <v>496</v>
      </c>
      <c r="D139" s="286"/>
      <c r="E139" s="286"/>
      <c r="F139" s="309" t="s">
        <v>463</v>
      </c>
      <c r="G139" s="286"/>
      <c r="H139" s="286" t="s">
        <v>518</v>
      </c>
      <c r="I139" s="286" t="s">
        <v>498</v>
      </c>
      <c r="J139" s="286"/>
      <c r="K139" s="334"/>
    </row>
    <row r="140" s="1" customFormat="1" ht="15" customHeight="1">
      <c r="B140" s="331"/>
      <c r="C140" s="286" t="s">
        <v>499</v>
      </c>
      <c r="D140" s="286"/>
      <c r="E140" s="286"/>
      <c r="F140" s="309" t="s">
        <v>463</v>
      </c>
      <c r="G140" s="286"/>
      <c r="H140" s="286" t="s">
        <v>499</v>
      </c>
      <c r="I140" s="286" t="s">
        <v>498</v>
      </c>
      <c r="J140" s="286"/>
      <c r="K140" s="334"/>
    </row>
    <row r="141" s="1" customFormat="1" ht="15" customHeight="1">
      <c r="B141" s="331"/>
      <c r="C141" s="286" t="s">
        <v>37</v>
      </c>
      <c r="D141" s="286"/>
      <c r="E141" s="286"/>
      <c r="F141" s="309" t="s">
        <v>463</v>
      </c>
      <c r="G141" s="286"/>
      <c r="H141" s="286" t="s">
        <v>519</v>
      </c>
      <c r="I141" s="286" t="s">
        <v>498</v>
      </c>
      <c r="J141" s="286"/>
      <c r="K141" s="334"/>
    </row>
    <row r="142" s="1" customFormat="1" ht="15" customHeight="1">
      <c r="B142" s="331"/>
      <c r="C142" s="286" t="s">
        <v>520</v>
      </c>
      <c r="D142" s="286"/>
      <c r="E142" s="286"/>
      <c r="F142" s="309" t="s">
        <v>463</v>
      </c>
      <c r="G142" s="286"/>
      <c r="H142" s="286" t="s">
        <v>521</v>
      </c>
      <c r="I142" s="286" t="s">
        <v>498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522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457</v>
      </c>
      <c r="D148" s="301"/>
      <c r="E148" s="301"/>
      <c r="F148" s="301" t="s">
        <v>458</v>
      </c>
      <c r="G148" s="302"/>
      <c r="H148" s="301" t="s">
        <v>53</v>
      </c>
      <c r="I148" s="301" t="s">
        <v>56</v>
      </c>
      <c r="J148" s="301" t="s">
        <v>459</v>
      </c>
      <c r="K148" s="300"/>
    </row>
    <row r="149" s="1" customFormat="1" ht="17.25" customHeight="1">
      <c r="B149" s="298"/>
      <c r="C149" s="303" t="s">
        <v>460</v>
      </c>
      <c r="D149" s="303"/>
      <c r="E149" s="303"/>
      <c r="F149" s="304" t="s">
        <v>461</v>
      </c>
      <c r="G149" s="305"/>
      <c r="H149" s="303"/>
      <c r="I149" s="303"/>
      <c r="J149" s="303" t="s">
        <v>462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466</v>
      </c>
      <c r="D151" s="286"/>
      <c r="E151" s="286"/>
      <c r="F151" s="339" t="s">
        <v>463</v>
      </c>
      <c r="G151" s="286"/>
      <c r="H151" s="338" t="s">
        <v>503</v>
      </c>
      <c r="I151" s="338" t="s">
        <v>465</v>
      </c>
      <c r="J151" s="338">
        <v>120</v>
      </c>
      <c r="K151" s="334"/>
    </row>
    <row r="152" s="1" customFormat="1" ht="15" customHeight="1">
      <c r="B152" s="311"/>
      <c r="C152" s="338" t="s">
        <v>512</v>
      </c>
      <c r="D152" s="286"/>
      <c r="E152" s="286"/>
      <c r="F152" s="339" t="s">
        <v>463</v>
      </c>
      <c r="G152" s="286"/>
      <c r="H152" s="338" t="s">
        <v>523</v>
      </c>
      <c r="I152" s="338" t="s">
        <v>465</v>
      </c>
      <c r="J152" s="338" t="s">
        <v>514</v>
      </c>
      <c r="K152" s="334"/>
    </row>
    <row r="153" s="1" customFormat="1" ht="15" customHeight="1">
      <c r="B153" s="311"/>
      <c r="C153" s="338" t="s">
        <v>411</v>
      </c>
      <c r="D153" s="286"/>
      <c r="E153" s="286"/>
      <c r="F153" s="339" t="s">
        <v>463</v>
      </c>
      <c r="G153" s="286"/>
      <c r="H153" s="338" t="s">
        <v>524</v>
      </c>
      <c r="I153" s="338" t="s">
        <v>465</v>
      </c>
      <c r="J153" s="338" t="s">
        <v>514</v>
      </c>
      <c r="K153" s="334"/>
    </row>
    <row r="154" s="1" customFormat="1" ht="15" customHeight="1">
      <c r="B154" s="311"/>
      <c r="C154" s="338" t="s">
        <v>468</v>
      </c>
      <c r="D154" s="286"/>
      <c r="E154" s="286"/>
      <c r="F154" s="339" t="s">
        <v>469</v>
      </c>
      <c r="G154" s="286"/>
      <c r="H154" s="338" t="s">
        <v>503</v>
      </c>
      <c r="I154" s="338" t="s">
        <v>465</v>
      </c>
      <c r="J154" s="338">
        <v>50</v>
      </c>
      <c r="K154" s="334"/>
    </row>
    <row r="155" s="1" customFormat="1" ht="15" customHeight="1">
      <c r="B155" s="311"/>
      <c r="C155" s="338" t="s">
        <v>471</v>
      </c>
      <c r="D155" s="286"/>
      <c r="E155" s="286"/>
      <c r="F155" s="339" t="s">
        <v>463</v>
      </c>
      <c r="G155" s="286"/>
      <c r="H155" s="338" t="s">
        <v>503</v>
      </c>
      <c r="I155" s="338" t="s">
        <v>473</v>
      </c>
      <c r="J155" s="338"/>
      <c r="K155" s="334"/>
    </row>
    <row r="156" s="1" customFormat="1" ht="15" customHeight="1">
      <c r="B156" s="311"/>
      <c r="C156" s="338" t="s">
        <v>482</v>
      </c>
      <c r="D156" s="286"/>
      <c r="E156" s="286"/>
      <c r="F156" s="339" t="s">
        <v>469</v>
      </c>
      <c r="G156" s="286"/>
      <c r="H156" s="338" t="s">
        <v>503</v>
      </c>
      <c r="I156" s="338" t="s">
        <v>465</v>
      </c>
      <c r="J156" s="338">
        <v>50</v>
      </c>
      <c r="K156" s="334"/>
    </row>
    <row r="157" s="1" customFormat="1" ht="15" customHeight="1">
      <c r="B157" s="311"/>
      <c r="C157" s="338" t="s">
        <v>490</v>
      </c>
      <c r="D157" s="286"/>
      <c r="E157" s="286"/>
      <c r="F157" s="339" t="s">
        <v>469</v>
      </c>
      <c r="G157" s="286"/>
      <c r="H157" s="338" t="s">
        <v>503</v>
      </c>
      <c r="I157" s="338" t="s">
        <v>465</v>
      </c>
      <c r="J157" s="338">
        <v>50</v>
      </c>
      <c r="K157" s="334"/>
    </row>
    <row r="158" s="1" customFormat="1" ht="15" customHeight="1">
      <c r="B158" s="311"/>
      <c r="C158" s="338" t="s">
        <v>488</v>
      </c>
      <c r="D158" s="286"/>
      <c r="E158" s="286"/>
      <c r="F158" s="339" t="s">
        <v>469</v>
      </c>
      <c r="G158" s="286"/>
      <c r="H158" s="338" t="s">
        <v>503</v>
      </c>
      <c r="I158" s="338" t="s">
        <v>465</v>
      </c>
      <c r="J158" s="338">
        <v>50</v>
      </c>
      <c r="K158" s="334"/>
    </row>
    <row r="159" s="1" customFormat="1" ht="15" customHeight="1">
      <c r="B159" s="311"/>
      <c r="C159" s="338" t="s">
        <v>86</v>
      </c>
      <c r="D159" s="286"/>
      <c r="E159" s="286"/>
      <c r="F159" s="339" t="s">
        <v>463</v>
      </c>
      <c r="G159" s="286"/>
      <c r="H159" s="338" t="s">
        <v>525</v>
      </c>
      <c r="I159" s="338" t="s">
        <v>465</v>
      </c>
      <c r="J159" s="338" t="s">
        <v>526</v>
      </c>
      <c r="K159" s="334"/>
    </row>
    <row r="160" s="1" customFormat="1" ht="15" customHeight="1">
      <c r="B160" s="311"/>
      <c r="C160" s="338" t="s">
        <v>527</v>
      </c>
      <c r="D160" s="286"/>
      <c r="E160" s="286"/>
      <c r="F160" s="339" t="s">
        <v>463</v>
      </c>
      <c r="G160" s="286"/>
      <c r="H160" s="338" t="s">
        <v>528</v>
      </c>
      <c r="I160" s="338" t="s">
        <v>498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529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457</v>
      </c>
      <c r="D166" s="301"/>
      <c r="E166" s="301"/>
      <c r="F166" s="301" t="s">
        <v>458</v>
      </c>
      <c r="G166" s="343"/>
      <c r="H166" s="344" t="s">
        <v>53</v>
      </c>
      <c r="I166" s="344" t="s">
        <v>56</v>
      </c>
      <c r="J166" s="301" t="s">
        <v>459</v>
      </c>
      <c r="K166" s="278"/>
    </row>
    <row r="167" s="1" customFormat="1" ht="17.25" customHeight="1">
      <c r="B167" s="279"/>
      <c r="C167" s="303" t="s">
        <v>460</v>
      </c>
      <c r="D167" s="303"/>
      <c r="E167" s="303"/>
      <c r="F167" s="304" t="s">
        <v>461</v>
      </c>
      <c r="G167" s="345"/>
      <c r="H167" s="346"/>
      <c r="I167" s="346"/>
      <c r="J167" s="303" t="s">
        <v>462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466</v>
      </c>
      <c r="D169" s="286"/>
      <c r="E169" s="286"/>
      <c r="F169" s="309" t="s">
        <v>463</v>
      </c>
      <c r="G169" s="286"/>
      <c r="H169" s="286" t="s">
        <v>503</v>
      </c>
      <c r="I169" s="286" t="s">
        <v>465</v>
      </c>
      <c r="J169" s="286">
        <v>120</v>
      </c>
      <c r="K169" s="334"/>
    </row>
    <row r="170" s="1" customFormat="1" ht="15" customHeight="1">
      <c r="B170" s="311"/>
      <c r="C170" s="286" t="s">
        <v>512</v>
      </c>
      <c r="D170" s="286"/>
      <c r="E170" s="286"/>
      <c r="F170" s="309" t="s">
        <v>463</v>
      </c>
      <c r="G170" s="286"/>
      <c r="H170" s="286" t="s">
        <v>513</v>
      </c>
      <c r="I170" s="286" t="s">
        <v>465</v>
      </c>
      <c r="J170" s="286" t="s">
        <v>514</v>
      </c>
      <c r="K170" s="334"/>
    </row>
    <row r="171" s="1" customFormat="1" ht="15" customHeight="1">
      <c r="B171" s="311"/>
      <c r="C171" s="286" t="s">
        <v>411</v>
      </c>
      <c r="D171" s="286"/>
      <c r="E171" s="286"/>
      <c r="F171" s="309" t="s">
        <v>463</v>
      </c>
      <c r="G171" s="286"/>
      <c r="H171" s="286" t="s">
        <v>530</v>
      </c>
      <c r="I171" s="286" t="s">
        <v>465</v>
      </c>
      <c r="J171" s="286" t="s">
        <v>514</v>
      </c>
      <c r="K171" s="334"/>
    </row>
    <row r="172" s="1" customFormat="1" ht="15" customHeight="1">
      <c r="B172" s="311"/>
      <c r="C172" s="286" t="s">
        <v>468</v>
      </c>
      <c r="D172" s="286"/>
      <c r="E172" s="286"/>
      <c r="F172" s="309" t="s">
        <v>469</v>
      </c>
      <c r="G172" s="286"/>
      <c r="H172" s="286" t="s">
        <v>530</v>
      </c>
      <c r="I172" s="286" t="s">
        <v>465</v>
      </c>
      <c r="J172" s="286">
        <v>50</v>
      </c>
      <c r="K172" s="334"/>
    </row>
    <row r="173" s="1" customFormat="1" ht="15" customHeight="1">
      <c r="B173" s="311"/>
      <c r="C173" s="286" t="s">
        <v>471</v>
      </c>
      <c r="D173" s="286"/>
      <c r="E173" s="286"/>
      <c r="F173" s="309" t="s">
        <v>463</v>
      </c>
      <c r="G173" s="286"/>
      <c r="H173" s="286" t="s">
        <v>530</v>
      </c>
      <c r="I173" s="286" t="s">
        <v>473</v>
      </c>
      <c r="J173" s="286"/>
      <c r="K173" s="334"/>
    </row>
    <row r="174" s="1" customFormat="1" ht="15" customHeight="1">
      <c r="B174" s="311"/>
      <c r="C174" s="286" t="s">
        <v>482</v>
      </c>
      <c r="D174" s="286"/>
      <c r="E174" s="286"/>
      <c r="F174" s="309" t="s">
        <v>469</v>
      </c>
      <c r="G174" s="286"/>
      <c r="H174" s="286" t="s">
        <v>530</v>
      </c>
      <c r="I174" s="286" t="s">
        <v>465</v>
      </c>
      <c r="J174" s="286">
        <v>50</v>
      </c>
      <c r="K174" s="334"/>
    </row>
    <row r="175" s="1" customFormat="1" ht="15" customHeight="1">
      <c r="B175" s="311"/>
      <c r="C175" s="286" t="s">
        <v>490</v>
      </c>
      <c r="D175" s="286"/>
      <c r="E175" s="286"/>
      <c r="F175" s="309" t="s">
        <v>469</v>
      </c>
      <c r="G175" s="286"/>
      <c r="H175" s="286" t="s">
        <v>530</v>
      </c>
      <c r="I175" s="286" t="s">
        <v>465</v>
      </c>
      <c r="J175" s="286">
        <v>50</v>
      </c>
      <c r="K175" s="334"/>
    </row>
    <row r="176" s="1" customFormat="1" ht="15" customHeight="1">
      <c r="B176" s="311"/>
      <c r="C176" s="286" t="s">
        <v>488</v>
      </c>
      <c r="D176" s="286"/>
      <c r="E176" s="286"/>
      <c r="F176" s="309" t="s">
        <v>469</v>
      </c>
      <c r="G176" s="286"/>
      <c r="H176" s="286" t="s">
        <v>530</v>
      </c>
      <c r="I176" s="286" t="s">
        <v>465</v>
      </c>
      <c r="J176" s="286">
        <v>50</v>
      </c>
      <c r="K176" s="334"/>
    </row>
    <row r="177" s="1" customFormat="1" ht="15" customHeight="1">
      <c r="B177" s="311"/>
      <c r="C177" s="286" t="s">
        <v>103</v>
      </c>
      <c r="D177" s="286"/>
      <c r="E177" s="286"/>
      <c r="F177" s="309" t="s">
        <v>463</v>
      </c>
      <c r="G177" s="286"/>
      <c r="H177" s="286" t="s">
        <v>531</v>
      </c>
      <c r="I177" s="286" t="s">
        <v>532</v>
      </c>
      <c r="J177" s="286"/>
      <c r="K177" s="334"/>
    </row>
    <row r="178" s="1" customFormat="1" ht="15" customHeight="1">
      <c r="B178" s="311"/>
      <c r="C178" s="286" t="s">
        <v>56</v>
      </c>
      <c r="D178" s="286"/>
      <c r="E178" s="286"/>
      <c r="F178" s="309" t="s">
        <v>463</v>
      </c>
      <c r="G178" s="286"/>
      <c r="H178" s="286" t="s">
        <v>533</v>
      </c>
      <c r="I178" s="286" t="s">
        <v>534</v>
      </c>
      <c r="J178" s="286">
        <v>1</v>
      </c>
      <c r="K178" s="334"/>
    </row>
    <row r="179" s="1" customFormat="1" ht="15" customHeight="1">
      <c r="B179" s="311"/>
      <c r="C179" s="286" t="s">
        <v>52</v>
      </c>
      <c r="D179" s="286"/>
      <c r="E179" s="286"/>
      <c r="F179" s="309" t="s">
        <v>463</v>
      </c>
      <c r="G179" s="286"/>
      <c r="H179" s="286" t="s">
        <v>535</v>
      </c>
      <c r="I179" s="286" t="s">
        <v>465</v>
      </c>
      <c r="J179" s="286">
        <v>20</v>
      </c>
      <c r="K179" s="334"/>
    </row>
    <row r="180" s="1" customFormat="1" ht="15" customHeight="1">
      <c r="B180" s="311"/>
      <c r="C180" s="286" t="s">
        <v>53</v>
      </c>
      <c r="D180" s="286"/>
      <c r="E180" s="286"/>
      <c r="F180" s="309" t="s">
        <v>463</v>
      </c>
      <c r="G180" s="286"/>
      <c r="H180" s="286" t="s">
        <v>536</v>
      </c>
      <c r="I180" s="286" t="s">
        <v>465</v>
      </c>
      <c r="J180" s="286">
        <v>255</v>
      </c>
      <c r="K180" s="334"/>
    </row>
    <row r="181" s="1" customFormat="1" ht="15" customHeight="1">
      <c r="B181" s="311"/>
      <c r="C181" s="286" t="s">
        <v>104</v>
      </c>
      <c r="D181" s="286"/>
      <c r="E181" s="286"/>
      <c r="F181" s="309" t="s">
        <v>463</v>
      </c>
      <c r="G181" s="286"/>
      <c r="H181" s="286" t="s">
        <v>427</v>
      </c>
      <c r="I181" s="286" t="s">
        <v>465</v>
      </c>
      <c r="J181" s="286">
        <v>10</v>
      </c>
      <c r="K181" s="334"/>
    </row>
    <row r="182" s="1" customFormat="1" ht="15" customHeight="1">
      <c r="B182" s="311"/>
      <c r="C182" s="286" t="s">
        <v>105</v>
      </c>
      <c r="D182" s="286"/>
      <c r="E182" s="286"/>
      <c r="F182" s="309" t="s">
        <v>463</v>
      </c>
      <c r="G182" s="286"/>
      <c r="H182" s="286" t="s">
        <v>537</v>
      </c>
      <c r="I182" s="286" t="s">
        <v>498</v>
      </c>
      <c r="J182" s="286"/>
      <c r="K182" s="334"/>
    </row>
    <row r="183" s="1" customFormat="1" ht="15" customHeight="1">
      <c r="B183" s="311"/>
      <c r="C183" s="286" t="s">
        <v>538</v>
      </c>
      <c r="D183" s="286"/>
      <c r="E183" s="286"/>
      <c r="F183" s="309" t="s">
        <v>463</v>
      </c>
      <c r="G183" s="286"/>
      <c r="H183" s="286" t="s">
        <v>539</v>
      </c>
      <c r="I183" s="286" t="s">
        <v>498</v>
      </c>
      <c r="J183" s="286"/>
      <c r="K183" s="334"/>
    </row>
    <row r="184" s="1" customFormat="1" ht="15" customHeight="1">
      <c r="B184" s="311"/>
      <c r="C184" s="286" t="s">
        <v>527</v>
      </c>
      <c r="D184" s="286"/>
      <c r="E184" s="286"/>
      <c r="F184" s="309" t="s">
        <v>463</v>
      </c>
      <c r="G184" s="286"/>
      <c r="H184" s="286" t="s">
        <v>540</v>
      </c>
      <c r="I184" s="286" t="s">
        <v>498</v>
      </c>
      <c r="J184" s="286"/>
      <c r="K184" s="334"/>
    </row>
    <row r="185" s="1" customFormat="1" ht="15" customHeight="1">
      <c r="B185" s="311"/>
      <c r="C185" s="286" t="s">
        <v>107</v>
      </c>
      <c r="D185" s="286"/>
      <c r="E185" s="286"/>
      <c r="F185" s="309" t="s">
        <v>469</v>
      </c>
      <c r="G185" s="286"/>
      <c r="H185" s="286" t="s">
        <v>541</v>
      </c>
      <c r="I185" s="286" t="s">
        <v>465</v>
      </c>
      <c r="J185" s="286">
        <v>50</v>
      </c>
      <c r="K185" s="334"/>
    </row>
    <row r="186" s="1" customFormat="1" ht="15" customHeight="1">
      <c r="B186" s="311"/>
      <c r="C186" s="286" t="s">
        <v>542</v>
      </c>
      <c r="D186" s="286"/>
      <c r="E186" s="286"/>
      <c r="F186" s="309" t="s">
        <v>469</v>
      </c>
      <c r="G186" s="286"/>
      <c r="H186" s="286" t="s">
        <v>543</v>
      </c>
      <c r="I186" s="286" t="s">
        <v>544</v>
      </c>
      <c r="J186" s="286"/>
      <c r="K186" s="334"/>
    </row>
    <row r="187" s="1" customFormat="1" ht="15" customHeight="1">
      <c r="B187" s="311"/>
      <c r="C187" s="286" t="s">
        <v>545</v>
      </c>
      <c r="D187" s="286"/>
      <c r="E187" s="286"/>
      <c r="F187" s="309" t="s">
        <v>469</v>
      </c>
      <c r="G187" s="286"/>
      <c r="H187" s="286" t="s">
        <v>546</v>
      </c>
      <c r="I187" s="286" t="s">
        <v>544</v>
      </c>
      <c r="J187" s="286"/>
      <c r="K187" s="334"/>
    </row>
    <row r="188" s="1" customFormat="1" ht="15" customHeight="1">
      <c r="B188" s="311"/>
      <c r="C188" s="286" t="s">
        <v>547</v>
      </c>
      <c r="D188" s="286"/>
      <c r="E188" s="286"/>
      <c r="F188" s="309" t="s">
        <v>469</v>
      </c>
      <c r="G188" s="286"/>
      <c r="H188" s="286" t="s">
        <v>548</v>
      </c>
      <c r="I188" s="286" t="s">
        <v>544</v>
      </c>
      <c r="J188" s="286"/>
      <c r="K188" s="334"/>
    </row>
    <row r="189" s="1" customFormat="1" ht="15" customHeight="1">
      <c r="B189" s="311"/>
      <c r="C189" s="347" t="s">
        <v>549</v>
      </c>
      <c r="D189" s="286"/>
      <c r="E189" s="286"/>
      <c r="F189" s="309" t="s">
        <v>469</v>
      </c>
      <c r="G189" s="286"/>
      <c r="H189" s="286" t="s">
        <v>550</v>
      </c>
      <c r="I189" s="286" t="s">
        <v>551</v>
      </c>
      <c r="J189" s="348" t="s">
        <v>552</v>
      </c>
      <c r="K189" s="334"/>
    </row>
    <row r="190" s="18" customFormat="1" ht="15" customHeight="1">
      <c r="B190" s="349"/>
      <c r="C190" s="350" t="s">
        <v>553</v>
      </c>
      <c r="D190" s="351"/>
      <c r="E190" s="351"/>
      <c r="F190" s="352" t="s">
        <v>469</v>
      </c>
      <c r="G190" s="351"/>
      <c r="H190" s="351" t="s">
        <v>554</v>
      </c>
      <c r="I190" s="351" t="s">
        <v>551</v>
      </c>
      <c r="J190" s="353" t="s">
        <v>552</v>
      </c>
      <c r="K190" s="354"/>
    </row>
    <row r="191" s="1" customFormat="1" ht="15" customHeight="1">
      <c r="B191" s="311"/>
      <c r="C191" s="347" t="s">
        <v>41</v>
      </c>
      <c r="D191" s="286"/>
      <c r="E191" s="286"/>
      <c r="F191" s="309" t="s">
        <v>463</v>
      </c>
      <c r="G191" s="286"/>
      <c r="H191" s="283" t="s">
        <v>555</v>
      </c>
      <c r="I191" s="286" t="s">
        <v>556</v>
      </c>
      <c r="J191" s="286"/>
      <c r="K191" s="334"/>
    </row>
    <row r="192" s="1" customFormat="1" ht="15" customHeight="1">
      <c r="B192" s="311"/>
      <c r="C192" s="347" t="s">
        <v>557</v>
      </c>
      <c r="D192" s="286"/>
      <c r="E192" s="286"/>
      <c r="F192" s="309" t="s">
        <v>463</v>
      </c>
      <c r="G192" s="286"/>
      <c r="H192" s="286" t="s">
        <v>558</v>
      </c>
      <c r="I192" s="286" t="s">
        <v>498</v>
      </c>
      <c r="J192" s="286"/>
      <c r="K192" s="334"/>
    </row>
    <row r="193" s="1" customFormat="1" ht="15" customHeight="1">
      <c r="B193" s="311"/>
      <c r="C193" s="347" t="s">
        <v>559</v>
      </c>
      <c r="D193" s="286"/>
      <c r="E193" s="286"/>
      <c r="F193" s="309" t="s">
        <v>463</v>
      </c>
      <c r="G193" s="286"/>
      <c r="H193" s="286" t="s">
        <v>560</v>
      </c>
      <c r="I193" s="286" t="s">
        <v>498</v>
      </c>
      <c r="J193" s="286"/>
      <c r="K193" s="334"/>
    </row>
    <row r="194" s="1" customFormat="1" ht="15" customHeight="1">
      <c r="B194" s="311"/>
      <c r="C194" s="347" t="s">
        <v>561</v>
      </c>
      <c r="D194" s="286"/>
      <c r="E194" s="286"/>
      <c r="F194" s="309" t="s">
        <v>469</v>
      </c>
      <c r="G194" s="286"/>
      <c r="H194" s="286" t="s">
        <v>562</v>
      </c>
      <c r="I194" s="286" t="s">
        <v>498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563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564</v>
      </c>
      <c r="D201" s="356"/>
      <c r="E201" s="356"/>
      <c r="F201" s="356" t="s">
        <v>565</v>
      </c>
      <c r="G201" s="357"/>
      <c r="H201" s="356" t="s">
        <v>566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556</v>
      </c>
      <c r="D203" s="286"/>
      <c r="E203" s="286"/>
      <c r="F203" s="309" t="s">
        <v>42</v>
      </c>
      <c r="G203" s="286"/>
      <c r="H203" s="286" t="s">
        <v>567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43</v>
      </c>
      <c r="G204" s="286"/>
      <c r="H204" s="286" t="s">
        <v>568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46</v>
      </c>
      <c r="G205" s="286"/>
      <c r="H205" s="286" t="s">
        <v>569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44</v>
      </c>
      <c r="G206" s="286"/>
      <c r="H206" s="286" t="s">
        <v>570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45</v>
      </c>
      <c r="G207" s="286"/>
      <c r="H207" s="286" t="s">
        <v>571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510</v>
      </c>
      <c r="D209" s="286"/>
      <c r="E209" s="286"/>
      <c r="F209" s="309" t="s">
        <v>78</v>
      </c>
      <c r="G209" s="286"/>
      <c r="H209" s="286" t="s">
        <v>572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405</v>
      </c>
      <c r="G210" s="286"/>
      <c r="H210" s="286" t="s">
        <v>406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403</v>
      </c>
      <c r="G211" s="286"/>
      <c r="H211" s="286" t="s">
        <v>573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407</v>
      </c>
      <c r="G212" s="347"/>
      <c r="H212" s="338" t="s">
        <v>408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409</v>
      </c>
      <c r="G213" s="347"/>
      <c r="H213" s="338" t="s">
        <v>385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534</v>
      </c>
      <c r="D215" s="286"/>
      <c r="E215" s="286"/>
      <c r="F215" s="309">
        <v>1</v>
      </c>
      <c r="G215" s="347"/>
      <c r="H215" s="338" t="s">
        <v>574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575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576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577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Daniela Hahnová</dc:creator>
  <cp:lastModifiedBy>Daniela Hahnová</cp:lastModifiedBy>
  <dcterms:created xsi:type="dcterms:W3CDTF">2025-01-28T09:41:21Z</dcterms:created>
  <dcterms:modified xsi:type="dcterms:W3CDTF">2025-01-28T09:41:23Z</dcterms:modified>
</cp:coreProperties>
</file>